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680" activeTab="1"/>
  </bookViews>
  <sheets>
    <sheet name="2021年统筹整合资金文件" sheetId="20" r:id="rId1"/>
    <sheet name="鲁山县2021年统筹整合使用财政涉农资金项目台账明细表" sheetId="21" r:id="rId2"/>
  </sheets>
  <externalReferences>
    <externalReference r:id="rId3"/>
    <externalReference r:id="rId4"/>
    <externalReference r:id="rId5"/>
    <externalReference r:id="rId6"/>
  </externalReferences>
  <definedNames>
    <definedName name="_xlnm._FilterDatabase" localSheetId="0" hidden="1">'2021年统筹整合资金文件'!$A$3:$M$55</definedName>
    <definedName name="_xlnm._FilterDatabase" localSheetId="1" hidden="1">鲁山县2021年统筹整合使用财政涉农资金项目台账明细表!$4:$673</definedName>
    <definedName name="中央资金">#REF!</definedName>
    <definedName name="省级资金">#REF!</definedName>
    <definedName name="市级资金">#REF!</definedName>
    <definedName name="县级资金">#REF!</definedName>
    <definedName name="农村人居环境公共设施整治">#REF!</definedName>
    <definedName name="农村基础公共服务设施建设">#REF!</definedName>
    <definedName name="_xlnm.Print_Area" localSheetId="0">'2021年统筹整合资金文件'!$A$1:$M$55</definedName>
    <definedName name="_xlnm.Print_Area" localSheetId="1">鲁山县2021年统筹整合使用财政涉农资金项目台账明细表!$A$1:$AA$673</definedName>
    <definedName name="农业产业发展">#REF!</definedName>
    <definedName name="农村基础设施">#REF!</definedName>
    <definedName name="农村基础设施建设">[4]Sheet2!$C$4:$C$10</definedName>
    <definedName name="农业生产发展">[4]Sheet2!$B$4:$B$20</definedName>
    <definedName name="项目分类">'[3]2-扶贫项目实施情况表'!$V$3:$V$106</definedName>
    <definedName name="项目类别">[4]Sheet2!$B$3:$E$19</definedName>
    <definedName name="_xlnm.Print_Titles" localSheetId="1">鲁山县2021年统筹整合使用财政涉农资金项目台账明细表!$2:$4</definedName>
    <definedName name="_xlnm.Print_Titles" localSheetId="0">'2021年统筹整合资金文件'!$2:$3</definedName>
  </definedNames>
  <calcPr calcId="144525" concurrentManualCount="2"/>
</workbook>
</file>

<file path=xl/comments1.xml><?xml version="1.0" encoding="utf-8"?>
<comments xmlns="http://schemas.openxmlformats.org/spreadsheetml/2006/main">
  <authors>
    <author>Administrator</author>
  </authors>
  <commentList>
    <comment ref="Y106" authorId="0">
      <text>
        <r>
          <rPr>
            <b/>
            <sz val="9"/>
            <rFont val="宋体"/>
            <charset val="134"/>
          </rPr>
          <t>Administrator:</t>
        </r>
        <r>
          <rPr>
            <sz val="9"/>
            <rFont val="宋体"/>
            <charset val="134"/>
          </rPr>
          <t xml:space="preserve">
系统显示未支出</t>
        </r>
      </text>
    </comment>
    <comment ref="Y108" authorId="0">
      <text>
        <r>
          <rPr>
            <b/>
            <sz val="9"/>
            <rFont val="宋体"/>
            <charset val="134"/>
          </rPr>
          <t>Administrator:</t>
        </r>
        <r>
          <rPr>
            <sz val="9"/>
            <rFont val="宋体"/>
            <charset val="134"/>
          </rPr>
          <t xml:space="preserve">
系统差异15695.6元为项目监理费</t>
        </r>
      </text>
    </comment>
  </commentList>
</comments>
</file>

<file path=xl/sharedStrings.xml><?xml version="1.0" encoding="utf-8"?>
<sst xmlns="http://schemas.openxmlformats.org/spreadsheetml/2006/main" count="8212" uniqueCount="1512">
  <si>
    <t>附件1</t>
  </si>
  <si>
    <t>鲁山县2021年统筹整合资金汇总表</t>
  </si>
  <si>
    <t>序号</t>
  </si>
  <si>
    <t>登记股室</t>
  </si>
  <si>
    <t>来源单位</t>
  </si>
  <si>
    <t>发文日期</t>
  </si>
  <si>
    <t>收文日期</t>
  </si>
  <si>
    <t>省级文号</t>
  </si>
  <si>
    <t>资金文号（市）</t>
  </si>
  <si>
    <t>资金用途</t>
  </si>
  <si>
    <t>合计金额（万元）</t>
  </si>
  <si>
    <t>中央资金（万元）</t>
  </si>
  <si>
    <t>省级资金（万元）</t>
  </si>
  <si>
    <t>市级资金（万元）</t>
  </si>
  <si>
    <t>县级资金（万元）</t>
  </si>
  <si>
    <t>合计</t>
  </si>
  <si>
    <t>衔接资金</t>
  </si>
  <si>
    <t>农业股</t>
  </si>
  <si>
    <t>2020.12.17</t>
  </si>
  <si>
    <t>2020.12.20</t>
  </si>
  <si>
    <t>豫财农综（2020）40号</t>
  </si>
  <si>
    <t>平财预（2020）808号</t>
  </si>
  <si>
    <t>关于提前下达2021年中央及省级财政专项扶贫资金（扶贫发展）预算的通知及易地扶贫搬迁后续扶持资金</t>
  </si>
  <si>
    <t>豫财农综（2020）41号</t>
  </si>
  <si>
    <t>平财预（2020）809号</t>
  </si>
  <si>
    <t>关于提前下达2021年中央财政专项扶贫资金（以工代赈）的通知</t>
  </si>
  <si>
    <t>豫财农综（2020）42号</t>
  </si>
  <si>
    <t>平财预（2020）810号</t>
  </si>
  <si>
    <t>关于提前下达2021年中央财政专项扶贫资金（少数民族发展）预算的通知</t>
  </si>
  <si>
    <t>2021.6.8</t>
  </si>
  <si>
    <t>2021.6.17</t>
  </si>
  <si>
    <t>豫财农综（2021）11号</t>
  </si>
  <si>
    <t>平财预（2021）97号</t>
  </si>
  <si>
    <t>关于下达2021年财政衔接推进乡村振兴补助资金（以工代赈）的通知</t>
  </si>
  <si>
    <t>2021.6.21</t>
  </si>
  <si>
    <t>豫财农综（2021）10号</t>
  </si>
  <si>
    <t>平财预（2021）96号</t>
  </si>
  <si>
    <t>关于下达2021年中央和省级财政衔接推进乡村振兴补助资金（巩固脱贫攻坚成果和乡村振兴任务）的通知</t>
  </si>
  <si>
    <t>2021.6.11</t>
  </si>
  <si>
    <t>2021.6.24</t>
  </si>
  <si>
    <t>豫财农综（2021）12号</t>
  </si>
  <si>
    <t>平财预（2021）99号</t>
  </si>
  <si>
    <t>关于下达2021年财政衔接推进乡村振兴补助资金（少数民族发展任务）的通知</t>
  </si>
  <si>
    <t>2021.7.19</t>
  </si>
  <si>
    <t>2021.7.20</t>
  </si>
  <si>
    <t>平财预（2021）391号</t>
  </si>
  <si>
    <t>关于下达2021年第一批市级财政衔接推进乡村振兴补助资金（巩固脱贫攻坚成果和乡村振兴任务）的通知</t>
  </si>
  <si>
    <t>2021.8.20</t>
  </si>
  <si>
    <t>鲁财预字（2021）201号</t>
  </si>
  <si>
    <t>关于批复2021年度县本级部门预算的通知</t>
  </si>
  <si>
    <t>2021.8.23</t>
  </si>
  <si>
    <t>平财预（2021）451号</t>
  </si>
  <si>
    <t>关于下达2021年第二批市级财政衔接推进乡村振兴补助资金（巩固脱贫攻坚成果和乡村振兴任务）的通知</t>
  </si>
  <si>
    <t>2021.8.26</t>
  </si>
  <si>
    <t>2021.8.27</t>
  </si>
  <si>
    <t>平财预（2021）456号</t>
  </si>
  <si>
    <t>关于下达2021年市级财政衔接推进乡村振兴补助资金（以工代赈任务）的通知</t>
  </si>
  <si>
    <t>2021.8.31</t>
  </si>
  <si>
    <t>平财预（2021）452号</t>
  </si>
  <si>
    <t>关于下达2021年平顶山市驻村第一书记市级专项经费的通知</t>
  </si>
  <si>
    <t>2021.9.13</t>
  </si>
  <si>
    <t>2021.9.14</t>
  </si>
  <si>
    <t>平财预（2021）486号</t>
  </si>
  <si>
    <t>关于下达2021年市级第三批财政衔接推进乡村振兴补助资金（巩固脱贫攻坚成果和乡村振兴任务）的通知</t>
  </si>
  <si>
    <t>2021.10.20</t>
  </si>
  <si>
    <t>2021.10.22</t>
  </si>
  <si>
    <t>豫财农综（2021）28号</t>
  </si>
  <si>
    <t>平财预（2021）185号</t>
  </si>
  <si>
    <t>平顶山市财政局 平顶山市乡村振兴局关于下达2021年中央财政衔接推进乡村振兴补助资金（第二批）的通知</t>
  </si>
  <si>
    <t>2021.10.27</t>
  </si>
  <si>
    <t>豫财农综〔2021〕26号</t>
  </si>
  <si>
    <t>平财预（2021）191号</t>
  </si>
  <si>
    <t>关于下达2021年省级财政衔接推进乡村振兴补助资金（巩固脱贫攻坚成果和乡村振兴任务）的通知</t>
  </si>
  <si>
    <t>统筹资金</t>
  </si>
  <si>
    <t>商贸股</t>
  </si>
  <si>
    <t>2020.12.22</t>
  </si>
  <si>
    <t>2020.12.25</t>
  </si>
  <si>
    <t>豫财贸（2020）105号</t>
  </si>
  <si>
    <t>平财预（2020）819号</t>
  </si>
  <si>
    <t>关于提前下达2021年产粮大县奖励资金部分预算的通知</t>
  </si>
  <si>
    <t>水利局</t>
  </si>
  <si>
    <t>2020.12.29</t>
  </si>
  <si>
    <t>2021.1.4</t>
  </si>
  <si>
    <t>豫财农水（2020)90号</t>
  </si>
  <si>
    <t>平财预（2020）837号</t>
  </si>
  <si>
    <t>关于提前下达2021年中央和省级水利发展资金预算指标的通知</t>
  </si>
  <si>
    <t>农财局</t>
  </si>
  <si>
    <t>豫财基（2020）10号</t>
  </si>
  <si>
    <t>平财预（2020）836号</t>
  </si>
  <si>
    <t>关于提前下达2021年农村综合改革转移支付预算的通知</t>
  </si>
  <si>
    <t>农业农村局</t>
  </si>
  <si>
    <t>豫财农水（2020)97号</t>
  </si>
  <si>
    <t>平财预（2020）838号</t>
  </si>
  <si>
    <t>关于提前下达2021年中央财政农田建设补助资金的通知</t>
  </si>
  <si>
    <t>经建股</t>
  </si>
  <si>
    <t>林业局</t>
  </si>
  <si>
    <t>2020.12.31</t>
  </si>
  <si>
    <t>豫财环资（2020)95号</t>
  </si>
  <si>
    <t>平财预（2020）875号</t>
  </si>
  <si>
    <t>提前下达2021年中央林业改革发展资金预算的通知</t>
  </si>
  <si>
    <t>2020.12.28</t>
  </si>
  <si>
    <t>豫财农水（2020)100号</t>
  </si>
  <si>
    <t>平财预（2020）880号</t>
  </si>
  <si>
    <t>关于提前下达2021年中央农业生产发展资金通知</t>
  </si>
  <si>
    <t>2021.3.1</t>
  </si>
  <si>
    <t>2021.3.4</t>
  </si>
  <si>
    <t>平财预（2021）248号</t>
  </si>
  <si>
    <t>关于下达2021年农村综合改革市级补助资金的通知</t>
  </si>
  <si>
    <t>2021.3.26</t>
  </si>
  <si>
    <t>2021.4.21</t>
  </si>
  <si>
    <t>豫财农水（2021)12号</t>
  </si>
  <si>
    <t>平财预〔2021〕271号</t>
  </si>
  <si>
    <t>关于下达2021年省级财政农业相关资金的通知</t>
  </si>
  <si>
    <t>2021.4.16</t>
  </si>
  <si>
    <t>2021.4.20</t>
  </si>
  <si>
    <t>豫财农水（2021)20号</t>
  </si>
  <si>
    <t>平财预（2021）295号</t>
  </si>
  <si>
    <t>关于下达2021年省级水利发展资金的通知</t>
  </si>
  <si>
    <t>2021.5.7</t>
  </si>
  <si>
    <t>2021.5.19</t>
  </si>
  <si>
    <t>豫农文（2020）82号</t>
  </si>
  <si>
    <t>平财预（2021）304号</t>
  </si>
  <si>
    <t>关于下达2020年市级农田建设补助资金的通知</t>
  </si>
  <si>
    <t>2021.5.11</t>
  </si>
  <si>
    <t>2021.5.25</t>
  </si>
  <si>
    <t>豫财农水（2021)30号</t>
  </si>
  <si>
    <t>平财预（2021）75号</t>
  </si>
  <si>
    <t>关于下达2021年中央财政农田建设补助资金的通知</t>
  </si>
  <si>
    <t>豫财农水（2021)29号</t>
  </si>
  <si>
    <t>平财预（2021）312号</t>
  </si>
  <si>
    <t>关于下达2021年省级农田建设补助资金的通知</t>
  </si>
  <si>
    <t>2021.5.31</t>
  </si>
  <si>
    <t>2021.6.2</t>
  </si>
  <si>
    <t>豫财贸（2021）21号</t>
  </si>
  <si>
    <t>平财预（2021）79号</t>
  </si>
  <si>
    <t>关于拨付2021年产粮大县奖励资金的通知</t>
  </si>
  <si>
    <t>2021.5.24</t>
  </si>
  <si>
    <t>豫财农水（2021)33号</t>
  </si>
  <si>
    <t>平财预（2021）77号</t>
  </si>
  <si>
    <t>关于下达2021年中央和省级水利发展资金的通知</t>
  </si>
  <si>
    <t>住建局</t>
  </si>
  <si>
    <t>2021.6.15</t>
  </si>
  <si>
    <t>豫财建（2021)72号</t>
  </si>
  <si>
    <t>平财预〔2021〕98号</t>
  </si>
  <si>
    <t>关于下达2021年农村危房改造中央补助资金预算的通知</t>
  </si>
  <si>
    <t>豫财农水（2021)28号</t>
  </si>
  <si>
    <t>平财预〔2021〕318号</t>
  </si>
  <si>
    <t>2021.6.25</t>
  </si>
  <si>
    <t>2021.6.28</t>
  </si>
  <si>
    <t>豫财贸（2021）36号</t>
  </si>
  <si>
    <t>平财预〔2021〕112号</t>
  </si>
  <si>
    <t>关于下达2021年中央生猪调出大县奖励资金（省级统筹部分）预算的通知</t>
  </si>
  <si>
    <t>豫财农水（2021)35号</t>
  </si>
  <si>
    <t>平财预〔2021〕101号</t>
  </si>
  <si>
    <t>关于下达2021年第二批中央财政农业相关转移支付资金的通知</t>
  </si>
  <si>
    <t>2021.8.11</t>
  </si>
  <si>
    <t>2021.8.12</t>
  </si>
  <si>
    <t>豫财建（2021)128号</t>
  </si>
  <si>
    <t>平财预〔2021〕429号</t>
  </si>
  <si>
    <t>平顶山市财政局关于下达2021年以工代赈示范工程第二批中央基建投资预算（拨款）的通知</t>
  </si>
  <si>
    <t>2021.7.29</t>
  </si>
  <si>
    <t>豫财农水（2021)51号</t>
  </si>
  <si>
    <t>平财预〔2021〕437号</t>
  </si>
  <si>
    <t>关于下达2021年第二批省级财政农田建设项目补助资金的通知</t>
  </si>
  <si>
    <t>2021.7.2</t>
  </si>
  <si>
    <t>2021.9.16</t>
  </si>
  <si>
    <t>豫财建（2021）75号</t>
  </si>
  <si>
    <t>平财预〔2021〕385号</t>
  </si>
  <si>
    <t>关于2021年财政预算内第二批以工代赈建设项目省交通配套资金支出预算的通知</t>
  </si>
  <si>
    <t>2021.9.26</t>
  </si>
  <si>
    <t>豫财农水（2021)61号</t>
  </si>
  <si>
    <t>平财预（2021）473号</t>
  </si>
  <si>
    <t>关于下达2021年省级水利发展资金的通知 省级统筹300万</t>
  </si>
  <si>
    <t>2021.9.9</t>
  </si>
  <si>
    <t>豫财基（2021）6号</t>
  </si>
  <si>
    <t>平财预（2021）477号</t>
  </si>
  <si>
    <t>关于下达2021年农村综合改革（第二批）资金的通知</t>
  </si>
  <si>
    <t>2021.10.14</t>
  </si>
  <si>
    <t>豫财环资（2020)58号</t>
  </si>
  <si>
    <t>平财预（2021）170号</t>
  </si>
  <si>
    <t>关于下达2021年中央林业专项资金预算的通知</t>
  </si>
  <si>
    <t>豫财环资（2020)59号</t>
  </si>
  <si>
    <t>平财预（2021)474号</t>
  </si>
  <si>
    <t>关于下达2021年省级林业专项资金的通知</t>
  </si>
  <si>
    <t>交通局</t>
  </si>
  <si>
    <t>2021.5.18</t>
  </si>
  <si>
    <t>豫财建（2021）313号</t>
  </si>
  <si>
    <t>平财预〔2021〕309号</t>
  </si>
  <si>
    <t>平顶山市财政局关于下达2021年普通公路建设养护省级补助资金的通知(1)</t>
  </si>
  <si>
    <t>财政局</t>
  </si>
  <si>
    <t>2021.11.11</t>
  </si>
  <si>
    <t>2021.11.19</t>
  </si>
  <si>
    <t>豫财环资（2020)94号</t>
  </si>
  <si>
    <t>平财预〔2021〕539号</t>
  </si>
  <si>
    <t>关于下达2021年中央农村环境整治资金的通知</t>
  </si>
  <si>
    <t>2021.11.5</t>
  </si>
  <si>
    <t>豫财建（2021）198号</t>
  </si>
  <si>
    <t>平财预〔2021〕527号</t>
  </si>
  <si>
    <t>2021.11.4</t>
  </si>
  <si>
    <t>平财预〔2021〕518号</t>
  </si>
  <si>
    <t>关于下达2021年农村危房改造市级补助资金预算指标的通知</t>
  </si>
  <si>
    <t>2021.11.29</t>
  </si>
  <si>
    <t>豫财农水（2021)84号</t>
  </si>
  <si>
    <t>平财预（2021）531号</t>
  </si>
  <si>
    <t>关于下达2021年省级财政农田建设项目补助资金的通知</t>
  </si>
  <si>
    <t>2021.10.29</t>
  </si>
  <si>
    <t>平财预（2021）534号</t>
  </si>
  <si>
    <t>关于下达2021年市级农业生产发展资金等专项资金的通知</t>
  </si>
  <si>
    <t>2021.11.18</t>
  </si>
  <si>
    <t>平财预〔2021〕552号</t>
  </si>
  <si>
    <t>平顶山市财政局关于下达2021年农村公路建设养护市级补助资金支出预算的通知</t>
  </si>
  <si>
    <t>2021.12.22</t>
  </si>
  <si>
    <t>平财预〔2021〕593号</t>
  </si>
  <si>
    <t>关于下达2021年农村公路车辆购置税收入补助地方资金（第一批）支出预算的通知</t>
  </si>
  <si>
    <t>2021.12.2</t>
  </si>
  <si>
    <t>关于下达2021年第二批中央林业改革发展资金预算的通知</t>
  </si>
  <si>
    <t>豫财建〔2021〕123号</t>
  </si>
  <si>
    <t>车辆购置税收入补助地方用于一般公路建设项目资金</t>
  </si>
  <si>
    <t>中央</t>
  </si>
  <si>
    <t>附件2</t>
  </si>
  <si>
    <t>鲁山县2021年统筹整合使用财政涉农资金项目台账明细表</t>
  </si>
  <si>
    <t>项目批次</t>
  </si>
  <si>
    <t>项目名称</t>
  </si>
  <si>
    <t>项目性质</t>
  </si>
  <si>
    <t>项目类别</t>
  </si>
  <si>
    <t>项目实施单位</t>
  </si>
  <si>
    <t>项目牵头单位</t>
  </si>
  <si>
    <t>建设地点</t>
  </si>
  <si>
    <t>是否贫困村</t>
  </si>
  <si>
    <t>主要建设内容</t>
  </si>
  <si>
    <t>资金级次</t>
  </si>
  <si>
    <t>市级文号</t>
  </si>
  <si>
    <t>资金类别</t>
  </si>
  <si>
    <t>投资规模</t>
  </si>
  <si>
    <t>资金来源</t>
  </si>
  <si>
    <t>支出</t>
  </si>
  <si>
    <t>专项小计</t>
  </si>
  <si>
    <t>中央专项</t>
  </si>
  <si>
    <t>省级专项</t>
  </si>
  <si>
    <t>市级专项</t>
  </si>
  <si>
    <t>县级专项</t>
  </si>
  <si>
    <t>统筹小计</t>
  </si>
  <si>
    <t>中央统筹</t>
  </si>
  <si>
    <t>省级统筹</t>
  </si>
  <si>
    <t>市级统筹</t>
  </si>
  <si>
    <t>县级统筹</t>
  </si>
  <si>
    <t>总计</t>
  </si>
  <si>
    <t>专项支出</t>
  </si>
  <si>
    <t>统筹整合支出</t>
  </si>
  <si>
    <t>第一批</t>
  </si>
  <si>
    <t>观音寺乡鲁窑村食用菌大棚建设项目</t>
  </si>
  <si>
    <t>农业产业发展</t>
  </si>
  <si>
    <t>种植业（农业生产-含配套基础设施）</t>
  </si>
  <si>
    <t>观音寺乡</t>
  </si>
  <si>
    <t>县乡村振兴局</t>
  </si>
  <si>
    <t>鲁窑村</t>
  </si>
  <si>
    <t>否</t>
  </si>
  <si>
    <t>建设香菇种植大棚20座，每座长40米，宽6米，及水电配套</t>
  </si>
  <si>
    <t>中央资金</t>
  </si>
  <si>
    <t>中央财政衔接乡村振兴补助资金</t>
  </si>
  <si>
    <t>董周乡龚庄村香菇菌棒生产厂房及配套建设项目</t>
  </si>
  <si>
    <t>董周乡</t>
  </si>
  <si>
    <t>龚庄村</t>
  </si>
  <si>
    <t>新建食用菌生产车间及电炕配套</t>
  </si>
  <si>
    <t>土门办事处武家庄村集体经济香菇种植项目</t>
  </si>
  <si>
    <t>土门办事处</t>
  </si>
  <si>
    <t>武家庄村</t>
  </si>
  <si>
    <t>是</t>
  </si>
  <si>
    <t>新建休眠棚10座，菌棚20座，机井1眼，15t压力灌及配套、锅炉1台、装袋机1台，拌料机1台、封口机1台、刺孔机1台、地坪400平方米。</t>
  </si>
  <si>
    <t>土门办事处侯家庄村集体经济香菇种植项目</t>
  </si>
  <si>
    <t>侯家庄村</t>
  </si>
  <si>
    <t>新建休眠棚7座，菌棚14座，机井1眼，15t压力灌及配套、锅炉1台、装袋机1台，拌料机1台、封口机1台、刺孔机1台、地坪400平方米。</t>
  </si>
  <si>
    <t>瓦屋镇马老庄村香菇大棚建设项目二期</t>
  </si>
  <si>
    <t>瓦屋镇</t>
  </si>
  <si>
    <t>马老庄村</t>
  </si>
  <si>
    <t>新建6米宽30米长香菇大棚30座，15T无塔2座（含电控系统），大口井一眼，及其他相关配套设施。</t>
  </si>
  <si>
    <t>下汤镇西许庄村食用菌大棚项目</t>
  </si>
  <si>
    <t>下汤镇</t>
  </si>
  <si>
    <t>西许庄村</t>
  </si>
  <si>
    <t>建设香菇种植大棚20座，每座长40米，宽6米，及水电配套，养菌棚5座。</t>
  </si>
  <si>
    <t>下汤镇王庄村食用菌大棚项目</t>
  </si>
  <si>
    <t>王庄村</t>
  </si>
  <si>
    <t>下汤镇尹和庄村食用菌大棚项目</t>
  </si>
  <si>
    <t>尹和庄村</t>
  </si>
  <si>
    <t>新建香菇种植大棚14座，每座长40米，宽6米及相关配套设施</t>
  </si>
  <si>
    <t>瀼河乡北沟村香菇大棚及配套项目</t>
  </si>
  <si>
    <t>瀼河乡</t>
  </si>
  <si>
    <t>北沟村</t>
  </si>
  <si>
    <t>赵村镇白草坪村食用菌大棚建设项目</t>
  </si>
  <si>
    <t>赵村镇</t>
  </si>
  <si>
    <t>白草坪村</t>
  </si>
  <si>
    <t>新建食用菌大棚20座、温棚5座及配套设施</t>
  </si>
  <si>
    <t>露峰街道上洼社区蔬菜大棚建设项目</t>
  </si>
  <si>
    <t>露峰街道</t>
  </si>
  <si>
    <t>上洼社区</t>
  </si>
  <si>
    <t>新建80米*8米蔬菜大棚5座，水电相关配套设施。</t>
  </si>
  <si>
    <t>鲁山县2021年扶贫小额信贷贴息（一期）</t>
  </si>
  <si>
    <t>脱贫人口小额信贷贴息</t>
  </si>
  <si>
    <t>县金融扶贫服务中心</t>
  </si>
  <si>
    <t>全县</t>
  </si>
  <si>
    <t>扶贫小额贷款贴息</t>
  </si>
  <si>
    <t>鲁山县2020年危房改造项目（三批）</t>
  </si>
  <si>
    <t>农村基础设施</t>
  </si>
  <si>
    <t>农村危房改造</t>
  </si>
  <si>
    <t>县住建局</t>
  </si>
  <si>
    <t>农村危房改造补助</t>
  </si>
  <si>
    <t>鲁山县2020年贫困户产业发展奖补项目资金（其他家庭增收项目二批）</t>
  </si>
  <si>
    <t>其他就业奖补补助</t>
  </si>
  <si>
    <t>县内自主经营及县外加工奖补</t>
  </si>
  <si>
    <t>鲁山县2020年下半年雨露计划短期技能培训项目</t>
  </si>
  <si>
    <t>其他</t>
  </si>
  <si>
    <t>“雨露计划”培训</t>
  </si>
  <si>
    <t>鲁山县2020年下半年雨露计划短期技能培训：A类工种每人2000元；C类工种每人1500元；</t>
  </si>
  <si>
    <t>第二批</t>
  </si>
  <si>
    <t>观音寺乡岳村食用菌大棚建设项目</t>
  </si>
  <si>
    <t>岳村村</t>
  </si>
  <si>
    <t>磙子营乡三山村旱鸭养殖及配套设施项目</t>
  </si>
  <si>
    <t>养殖业（畜牧生产-含配套基础设施）</t>
  </si>
  <si>
    <t>磙子营乡</t>
  </si>
  <si>
    <t>三山村</t>
  </si>
  <si>
    <t>新建养殖大棚4座，其中13米宽95米长大棚3座；13米宽65米长大棚1座；水电配套</t>
  </si>
  <si>
    <t>瀼河乡老东村种植合作社大棚建设项目</t>
  </si>
  <si>
    <t>老东村</t>
  </si>
  <si>
    <t>土门办事处庙庄村集体经济香菇种植项目</t>
  </si>
  <si>
    <t>庙庄村</t>
  </si>
  <si>
    <t>新建休眠棚5座，菌棚14座，机井1眼。</t>
  </si>
  <si>
    <t>土门办事处土门村集体经济香菇种植项目</t>
  </si>
  <si>
    <t>土门村</t>
  </si>
  <si>
    <t>新建休眠棚5座，菌棚10座，机井1眼，15t压力灌及配套。</t>
  </si>
  <si>
    <t>土门办事处虎盘河村集体经济香菇种植项目</t>
  </si>
  <si>
    <t>虎盘河村</t>
  </si>
  <si>
    <t>尧山镇贾店村农家乐宾馆配套设施项目</t>
  </si>
  <si>
    <t>乡村旅游产业</t>
  </si>
  <si>
    <t>尧山镇</t>
  </si>
  <si>
    <t>贾店村</t>
  </si>
  <si>
    <t>农家乐宾馆配套设施建设</t>
  </si>
  <si>
    <t>瓦屋镇长畛地村至楼子河村道路建设项目</t>
  </si>
  <si>
    <t>农村道路</t>
  </si>
  <si>
    <t>县交通局</t>
  </si>
  <si>
    <t>长畛地村、楼子河村</t>
  </si>
  <si>
    <t>新建路基开挖及回填</t>
  </si>
  <si>
    <t>下汤镇易地搬迁点产业大棚建设项目</t>
  </si>
  <si>
    <t>县发改委（搬迁办）</t>
  </si>
  <si>
    <t>下汤镇红义岭村红西组安全饮水巩固提升工程</t>
  </si>
  <si>
    <t>农村供水保障（饮水安全）</t>
  </si>
  <si>
    <t>县水利局</t>
  </si>
  <si>
    <t>红义岭村</t>
  </si>
  <si>
    <t>新建红西组管网及户表立杆等</t>
  </si>
  <si>
    <t>熊背乡大年沟村村内道路及桥涵建设项目</t>
  </si>
  <si>
    <t>熊背乡</t>
  </si>
  <si>
    <t>大年沟村</t>
  </si>
  <si>
    <t>新建C25道路总长502米，其中3米宽0.2米厚的长348米，2.5米宽0.2米厚的长154米，浆砌石护堰长60米，过路桥涵一座</t>
  </si>
  <si>
    <t>鲁山县2020年秋季雨露计划职业教育培训补贴资金</t>
  </si>
  <si>
    <t>补贴2102人，每人补贴1500元</t>
  </si>
  <si>
    <t>鲁山县2021年小额贷款贴息项目</t>
  </si>
  <si>
    <t>全县2268户贫困户分布式光伏贷款贴息</t>
  </si>
  <si>
    <t>中央常规产粮大县奖励资金</t>
  </si>
  <si>
    <t>第三批</t>
  </si>
  <si>
    <t>背孜乡上孤山村砖瓦沟组林果种植基地设施配套项目</t>
  </si>
  <si>
    <t>背孜乡</t>
  </si>
  <si>
    <t>上孤山村</t>
  </si>
  <si>
    <t>蓄水池两座,管道等配套设施</t>
  </si>
  <si>
    <t>背孜乡盐店村东岭组核桃园设施配套项目</t>
  </si>
  <si>
    <t>盐店村</t>
  </si>
  <si>
    <t>井、管道、水电等配套设施项目</t>
  </si>
  <si>
    <t>董周乡孔庄村生产桥建设项目</t>
  </si>
  <si>
    <t>孔庄村</t>
  </si>
  <si>
    <t>新建四孔生产桥一座，长28米，宽5米。</t>
  </si>
  <si>
    <t>省级资金</t>
  </si>
  <si>
    <t>平财预〔2020〕836号</t>
  </si>
  <si>
    <t>省级农村综合改革转移支付资金</t>
  </si>
  <si>
    <t>观音寺乡石坡头村新建机井项目</t>
  </si>
  <si>
    <t>石坡头村</t>
  </si>
  <si>
    <t>新建7米深内径φ1.5；米大口井一座，配套15吨无塔、水泵、水管等</t>
  </si>
  <si>
    <t>观音寺乡石坡头村香菇烘干及菌棚建设项目</t>
  </si>
  <si>
    <t>新建香菇烘干房一座，烘干设备6台、筛选及挑选设备5台，新建30座菌棚的外遮阳，菌棚12座，大口井1眼，12吨无塔供水两个，及分检房，配套水、电等</t>
  </si>
  <si>
    <t>磙子营乡三山村保鲜库项目</t>
  </si>
  <si>
    <t>仓储物流（加工流通业）</t>
  </si>
  <si>
    <t>160平方米保鲜库一座</t>
  </si>
  <si>
    <t>库区乡纸坊村贾上贾下道路项目</t>
  </si>
  <si>
    <t>库区乡</t>
  </si>
  <si>
    <t>纸坊村</t>
  </si>
  <si>
    <t>铺设20cm厚C25混凝道路长1220米，均宽4.5米，铺设15cm厚C25混凝土道路长1035米，均宽3米，新建拦水坝63米，新建5米长平板桥一座</t>
  </si>
  <si>
    <t>梁洼镇半坡羊村水厂仓库建设项目</t>
  </si>
  <si>
    <t>梁洼镇</t>
  </si>
  <si>
    <t>半坡羊村</t>
  </si>
  <si>
    <t>水厂车间使用硅酸盐板隔断出仓库，高度4米，板厚50mm ,双面彩钢瓦厚度0.6mm ,高度4米，隔断内采用同规格硅酸盐板做吊顶；车间内地面采用环氧树脂自流平做地面</t>
  </si>
  <si>
    <t>露峰街道下洼社区冷冻库建设项目</t>
  </si>
  <si>
    <t>下洼社区</t>
  </si>
  <si>
    <t>新建80㎡冷冻库一座,包括钢架棚、护堰、设备安装等</t>
  </si>
  <si>
    <t>土门办事处焦山村集体经济香菇种植项目</t>
  </si>
  <si>
    <t>焦山村</t>
  </si>
  <si>
    <t>新建休眠棚15座，菌棚30座及配套，锅炉2台，地坪400m2，封口机2台，拌料机2台，15t压力灌及配套。香菇棚排水渠长245米</t>
  </si>
  <si>
    <t>三批</t>
  </si>
  <si>
    <t>瀼河乡陈楼村蔬菜大棚建设项目</t>
  </si>
  <si>
    <t>陈楼村</t>
  </si>
  <si>
    <t>建设宽17米，长137米蔬菜大棚4座及水电配套</t>
  </si>
  <si>
    <t>团城乡枣庄村食用菌菌棒生产加工项目</t>
  </si>
  <si>
    <t>团城乡</t>
  </si>
  <si>
    <t>枣庄村</t>
  </si>
  <si>
    <t>生产菌种车间1座、灭菌车间1座、干菇加工车间1座、保鲜库1座、配套设备及厂区道路。</t>
  </si>
  <si>
    <t>瓦屋镇土桥村小河沟组农田水利工程</t>
  </si>
  <si>
    <t>县农业农村局</t>
  </si>
  <si>
    <t>土桥村</t>
  </si>
  <si>
    <t>新建排水沟总长1392米；浆砌毛石护堰长37米，均高2米；过路涵一处。</t>
  </si>
  <si>
    <t>瓦屋镇刘相公村组通道路建设项目</t>
  </si>
  <si>
    <t>刘相公村</t>
  </si>
  <si>
    <t>新建0.2米厚道路4米宽2162米，4.5米宽18.34米，硬化面积480平方米，强度C25；排水渠长100.4米，过路涵两处，护堰四处，检查井3座。</t>
  </si>
  <si>
    <t>下汤镇王画庄村下白岭组饮水安全巩固提升工程</t>
  </si>
  <si>
    <t>王画庄村</t>
  </si>
  <si>
    <t>新建320米深机井1眼及配套20T无塔管网等。</t>
  </si>
  <si>
    <t>下汤镇竹园沟村生产桥及道路建设项目</t>
  </si>
  <si>
    <t>竹园沟村</t>
  </si>
  <si>
    <t>新建漫水桥一座及均宽4米，厚0.2米，C25砼路面道路1340米。</t>
  </si>
  <si>
    <t>下汤镇竹园沟村小香梨基地冷库项目</t>
  </si>
  <si>
    <t>新建80平方米保鲜库一座.</t>
  </si>
  <si>
    <t>下汤镇红石寺村吕西组小香梨基地生产路项目</t>
  </si>
  <si>
    <t>红石寺村</t>
  </si>
  <si>
    <t>新建道路2500米，宽3米，厚0.15米，C25砼路面。</t>
  </si>
  <si>
    <t>辛集乡蜂李村出村路硬化项目</t>
  </si>
  <si>
    <t>辛集乡</t>
  </si>
  <si>
    <t>蜂李村</t>
  </si>
  <si>
    <t>水泥路全长535米；其中一条长175米，宽3.5米，厚0.2米，另一条长360米宽4米厚0.2米，均为C25标准</t>
  </si>
  <si>
    <t>辛集乡三东村村内主干道项目</t>
  </si>
  <si>
    <t>三东村</t>
  </si>
  <si>
    <t>沥青混凝土全长640米；其中一条长375米，宽4米，厚0.05米，另一条长265米宽4.5米厚0.05米</t>
  </si>
  <si>
    <t>熊背乡茶庵村至宝山村通村主干道建设项目</t>
  </si>
  <si>
    <t>茶庵村、宝山村</t>
  </si>
  <si>
    <t>C25砼混凝土道路长4475米，路面宽4米，厚0.2米，及护路堤工程</t>
  </si>
  <si>
    <t>熊背乡黄土岭村村内道路建设项目</t>
  </si>
  <si>
    <t>黄土岭村</t>
  </si>
  <si>
    <t xml:space="preserve">5公分厚沥青路长1106米，共计4633.93平方米；C25混凝土道路长245米，共计630平方米，及部分道路防护工程
</t>
  </si>
  <si>
    <t>张官营镇白杜孙村—李柴庄—韭菜里通村道路</t>
  </si>
  <si>
    <t>张官营镇</t>
  </si>
  <si>
    <t>韭菜里、李柴庄、白杜孙村</t>
  </si>
  <si>
    <t>沥青路面长1743米，宽4.5米，沥青厚0.07米。</t>
  </si>
  <si>
    <t>张良镇东营村道路建设项目</t>
  </si>
  <si>
    <t>张良镇</t>
  </si>
  <si>
    <t>东营村</t>
  </si>
  <si>
    <t>硬化道路总长4424m，共计14336.5平方米，C25标准。其中2m宽道路665m，2.5m宽道路728m，厚度15cm；3m宽道路709m，3.5m宽道路1037m，4m宽道路705m，4.5m宽道路580m，厚度20cm。</t>
  </si>
  <si>
    <t>赵村镇桑盘村引桥挡墙项目</t>
  </si>
  <si>
    <t>桑盘村</t>
  </si>
  <si>
    <t>挡墙1长45米，均高6米；挡墙2长7米，均高4米；
新建C25混凝土道路长60米，宽5米，厚0.2米。</t>
  </si>
  <si>
    <t>赵村镇上汤村安全饮水水源工程项目</t>
  </si>
  <si>
    <t>上汤村</t>
  </si>
  <si>
    <t>新建饮水工程一处及配套</t>
  </si>
  <si>
    <t>鲁山县2021年疫情期间带贫企业奖补资金</t>
  </si>
  <si>
    <t>县商务局</t>
  </si>
  <si>
    <t>带贫企业奖补资金</t>
  </si>
  <si>
    <t>鲁山县2021年疫情期间加工类带贫企业奖补资金</t>
  </si>
  <si>
    <t>县工信局</t>
  </si>
  <si>
    <t>加工类带贫企业奖补资金</t>
  </si>
  <si>
    <t>鲁山县2021年疫情期间畜牧养殖类带贫企业奖补资金</t>
  </si>
  <si>
    <t>县畜牧局</t>
  </si>
  <si>
    <t>畜牧养殖类带贫企业奖补资金</t>
  </si>
  <si>
    <t>土门办事处疫情防控期间公益性岗位人员工资（一期）</t>
  </si>
  <si>
    <t>公益岗位补助</t>
  </si>
  <si>
    <t>县人社局</t>
  </si>
  <si>
    <t>疫情防控期间公益性岗位工资</t>
  </si>
  <si>
    <t>琴台办事处疫情防控期间公益性岗位人员工资（一期）</t>
  </si>
  <si>
    <t>琴台办事处</t>
  </si>
  <si>
    <t>梁洼镇疫情防控期间公益性岗位人员工资（一期）</t>
  </si>
  <si>
    <t>团城乡疫情防控期间公益性岗位人员工资（一期）</t>
  </si>
  <si>
    <t>赵村镇疫情防控期间公益性岗位人员工资（一期）</t>
  </si>
  <si>
    <t>张官营镇疫情防控期间公益性岗位人员工资（一期）</t>
  </si>
  <si>
    <t>磙子营乡疫情防控期间公益性岗位人员工资（一期）</t>
  </si>
  <si>
    <t>张良镇疫情防控期间公益性岗位人员工资（一期）</t>
  </si>
  <si>
    <t>马楼乡疫情防控期间公益性岗位人员工资（一期）</t>
  </si>
  <si>
    <t>马楼乡</t>
  </si>
  <si>
    <t>尧山镇疫情防控期间公益性岗位人员工资（一期）</t>
  </si>
  <si>
    <t>仓头乡疫情防控期间公益性岗位人员工资（一期）</t>
  </si>
  <si>
    <t>仓头乡</t>
  </si>
  <si>
    <t>四棵树乡疫情防控期间公益性岗位人员工资（一期）</t>
  </si>
  <si>
    <t>四棵树乡</t>
  </si>
  <si>
    <t>瀼河乡疫情防控期间公益性岗位人员工资（一期）</t>
  </si>
  <si>
    <t>熊背乡疫情防控期间公益性岗位人员工资（一期）</t>
  </si>
  <si>
    <t>辛集乡疫情防控期间公益性岗位人员工资（一期）</t>
  </si>
  <si>
    <t>张店乡疫情防控期间公益性岗位人员工资（一期）</t>
  </si>
  <si>
    <t>张店乡</t>
  </si>
  <si>
    <t>瓦屋镇疫情防控期间公益性岗位人员工资（一期）</t>
  </si>
  <si>
    <t>汇源办事处疫情防控期间公益性岗位人员工资（一期）</t>
  </si>
  <si>
    <t>汇源办事处</t>
  </si>
  <si>
    <t>下汤镇疫情防控期间公益性岗位人员工资（一期）</t>
  </si>
  <si>
    <t>董周乡疫情防控期间公益性岗位人员工资（一期）</t>
  </si>
  <si>
    <t>观音寺乡疫情防控期间公益性岗位人员工资（一期）</t>
  </si>
  <si>
    <t>库区乡疫情防控期间公益性岗位人员工资（一期）</t>
  </si>
  <si>
    <t>鲁阳办事处疫情防控期间公益性岗位人员工资（一期）</t>
  </si>
  <si>
    <t>鲁阳办事处</t>
  </si>
  <si>
    <t>背孜乡疫情防控期间公益性岗位人员工资（一期）</t>
  </si>
  <si>
    <t>露峰办事处疫情防控期间公益性岗位人员工资（一期）</t>
  </si>
  <si>
    <t>露峰办事处</t>
  </si>
  <si>
    <t>鲁山县2021年疫情防控期间（河道专管员工资一期）</t>
  </si>
  <si>
    <t>县河务局</t>
  </si>
  <si>
    <t>鲁山县2021年疫情防控期间（治安巡逻员工资）（一期）</t>
  </si>
  <si>
    <t>县政法委</t>
  </si>
  <si>
    <t>鲁山县2021年疫情防控期间（贫困群众从事保洁工作工资）（一期）</t>
  </si>
  <si>
    <t>县住建局（垃圾治理办公室）</t>
  </si>
  <si>
    <t>第四批</t>
  </si>
  <si>
    <t>背孜乡郜沟村郜沟组道路硬化项目</t>
  </si>
  <si>
    <t>郜沟村</t>
  </si>
  <si>
    <t>修建沥青道路4米宽1535米，3.5米宽1000米，平交口171平方；C25混凝土路面80米</t>
  </si>
  <si>
    <t>观音寺乡观音寺村提水灌溉建设项目</t>
  </si>
  <si>
    <t>观音寺村</t>
  </si>
  <si>
    <t>新建深水井一眼，配套必要的无塔供水器等</t>
  </si>
  <si>
    <t>观音寺乡马三庄村食用菌大棚建设项目</t>
  </si>
  <si>
    <t>马三庄村</t>
  </si>
  <si>
    <t>新建食用菌大棚30座，配套必要的水、电等</t>
  </si>
  <si>
    <t>观音寺乡三间房村食用菌大棚建设项目</t>
  </si>
  <si>
    <t>三间房村</t>
  </si>
  <si>
    <t>新建食用菌大棚20座，配套必要的水、电等</t>
  </si>
  <si>
    <t>库区乡东许庄村消费扶贫中心水井及配套项目</t>
  </si>
  <si>
    <t>东许庄村</t>
  </si>
  <si>
    <t>机井一眼约260米，及配套</t>
  </si>
  <si>
    <t>土门办事处叶坪村集体经济香菇种植项目</t>
  </si>
  <si>
    <t>叶坪村</t>
  </si>
  <si>
    <t>新建休眠棚8座，菌棚15座，机井1眼，15t压力灌及配套，锅炉1台，装袋机1台，封口机1台，地坪400m2，刺孔机1台</t>
  </si>
  <si>
    <t>土门办事处庙庄村集体经济香菇种植项目（二期）</t>
  </si>
  <si>
    <t>新建休眠棚15座，菌棚30座及配套，硬化地坪600m2。</t>
  </si>
  <si>
    <t>团城乡枣庄村护河堰建设项目</t>
  </si>
  <si>
    <t>农村水利设施</t>
  </si>
  <si>
    <t>新建枣庄村护河堰建设项目，长1025米，地下1米，地上均高2米</t>
  </si>
  <si>
    <t>瓦屋镇土桥村养菌棚及包装车间建设项目</t>
  </si>
  <si>
    <t>新建养菌棚14座，含遮阳网棚；包装车间1座，厂区内及原有菌棚间地坪和道路采用C25砼硬化处理，配套安装部分生产设备。</t>
  </si>
  <si>
    <t>下汤镇尹和庄村食用菌大棚项目（二期）</t>
  </si>
  <si>
    <t>新建食用菌大棚10座，养菌棚15座，及配套水电。</t>
  </si>
  <si>
    <t>下汤镇尹和庄村冷库项目</t>
  </si>
  <si>
    <t>鲁山县2021年疫情期间加工类带贫企业奖补资金（林业局）</t>
  </si>
  <si>
    <t>县林业局</t>
  </si>
  <si>
    <t>鲁山县2021年疫情期间务工奖补资金（农业农村局）</t>
  </si>
  <si>
    <t>辛集乡蜂李村蔬菜大棚育苗基地建设项目</t>
  </si>
  <si>
    <t>建育苗基地大棚两座，单拱面积780平方米及水电配套。</t>
  </si>
  <si>
    <t>张店乡袁家沟村冷库配套建设项目</t>
  </si>
  <si>
    <t>袁家沟村</t>
  </si>
  <si>
    <t>制冷设备，制冷机房及配套设施</t>
  </si>
  <si>
    <t>赵村镇三道庵村民宿项目</t>
  </si>
  <si>
    <t>三道庵村</t>
  </si>
  <si>
    <t>新建民宿4座</t>
  </si>
  <si>
    <t>赵村镇河南村毛坪组蓄水坝项目</t>
  </si>
  <si>
    <t>河南村</t>
  </si>
  <si>
    <t>拦水坝全长75米、高3.5米、底宽3.2米、顶宽1.2米。</t>
  </si>
  <si>
    <t>省级财政衔接推进乡村振兴补助资金</t>
  </si>
  <si>
    <t>第五批</t>
  </si>
  <si>
    <t>观音寺乡石坡头村香菇分拣车间及冷库建设项目</t>
  </si>
  <si>
    <t>新建鲜菇分拣车间1座、冷库1座，配套必要的晾晒场等。</t>
  </si>
  <si>
    <t>梁洼镇保障村物流仓库建设项目</t>
  </si>
  <si>
    <t>保障村</t>
  </si>
  <si>
    <t>新建物流仓库物流一处，仓库为单层戊类仓库，建筑结构为门式钢架结构，总建筑面积500.18平方米，高度7.3米。及相关配套设施</t>
  </si>
  <si>
    <t>马楼乡虎营村食用菌养菌车间项目</t>
  </si>
  <si>
    <t>虎营村</t>
  </si>
  <si>
    <t>新建3035.79平方米恒温养菌车间1座及配套。</t>
  </si>
  <si>
    <t>土门办事处虎盘河村集体经济香菇种植项目（二）</t>
  </si>
  <si>
    <t>虎盘河</t>
  </si>
  <si>
    <t>新建休眠棚2座，菌棚5座及配套，封口机1台，拌料机1台，装袋机1台，10t压力灌。</t>
  </si>
  <si>
    <t>土门办事处侯家村香菇保鲜库建设项目</t>
  </si>
  <si>
    <t>侯家村</t>
  </si>
  <si>
    <t>80m2保鲜库1座</t>
  </si>
  <si>
    <t>团城乡花园沟村民宿建设项目</t>
  </si>
  <si>
    <t>花园沟村</t>
  </si>
  <si>
    <t>新建民宿2座，改建2座</t>
  </si>
  <si>
    <t>瓦屋镇锦祥社区产业大棚后期配套设施项目</t>
  </si>
  <si>
    <t>县发改委</t>
  </si>
  <si>
    <t>锦祥社区搬迁安置点</t>
  </si>
  <si>
    <r>
      <rPr>
        <sz val="9"/>
        <rFont val="黑体"/>
        <charset val="134"/>
      </rPr>
      <t>新建道路长96米，宽3.3米，厚0.15米，弯道处预埋设两道过路涵管二级φ300钢筋砼管总长12米，胶圈接口，底部10cmC15垫层共计1.08m</t>
    </r>
    <r>
      <rPr>
        <sz val="9"/>
        <rFont val="宋体"/>
        <charset val="134"/>
      </rPr>
      <t>³</t>
    </r>
    <r>
      <rPr>
        <sz val="9"/>
        <rFont val="黑体"/>
        <charset val="134"/>
      </rPr>
      <t>；及羊舍、牛舍内其他配套设施。</t>
    </r>
  </si>
  <si>
    <t>瓦屋镇太平村香菇大棚建设项目</t>
  </si>
  <si>
    <t>太平村</t>
  </si>
  <si>
    <t>新建香菇大棚12座，其中6米宽38米长2座，40米长9座，29米长1座；及其他相关配套设施。</t>
  </si>
  <si>
    <t>下汤镇松垛沟村养殖场项目</t>
  </si>
  <si>
    <t>松垛沟村</t>
  </si>
  <si>
    <t>新建育肥舍1座；110米长，4米宽，C25道路1条；浆砌挡墙长65米，均高5米。</t>
  </si>
  <si>
    <t>下汤镇十亩地洼村食用菌大棚项目</t>
  </si>
  <si>
    <t>十亩地洼村</t>
  </si>
  <si>
    <t>新建食用菌大棚20座，养菌棚5座，及配套水电。</t>
  </si>
  <si>
    <t>第六批</t>
  </si>
  <si>
    <t>观音寺乡石坡头村香菇烘干房及菌棚建设项目</t>
  </si>
  <si>
    <t>新建菌棚17座，配套必要的水、电等</t>
  </si>
  <si>
    <t>磙子营乡韩东村至高庄村道路建设项目</t>
  </si>
  <si>
    <t>韩东村</t>
  </si>
  <si>
    <t>新建通村沥青道路长2000米，其中宽4.4米长720米。0.07米厚；3.7米宽，长1280米，厚0.07米。</t>
  </si>
  <si>
    <t>土门办事处庙庄村集体经济香菇大棚升级改造及生产车间项目</t>
  </si>
  <si>
    <t>庙庄村上营组</t>
  </si>
  <si>
    <t>自动生产菌棒流水线全套，热镀锌钢结构棚1100平方米，场地硬化，原香菇棚外架棚改造</t>
  </si>
  <si>
    <t>团城乡枣庄村民宿建设项目</t>
  </si>
  <si>
    <t>新建民宿1座</t>
  </si>
  <si>
    <t>瓦屋镇红石崖村民宿改造项目</t>
  </si>
  <si>
    <t>红石崖村</t>
  </si>
  <si>
    <t>改造民宿1处</t>
  </si>
  <si>
    <t>瓦屋镇瓦屋村红薯深加工制品厂配套设备建设项目</t>
  </si>
  <si>
    <t>瓦屋村</t>
  </si>
  <si>
    <t>新建80㎡保鲜库一座，44㎡粉条速冻库一座，35.5㎡烘干房两座</t>
  </si>
  <si>
    <t>熊背乡老庙庄村护堤建设项目</t>
  </si>
  <si>
    <t>老庙庄村</t>
  </si>
  <si>
    <t>护堤长585米，φ1500混凝土管24米，φ800混凝土管18米，及拦水坝一道</t>
  </si>
  <si>
    <t>熊背乡老庙庄村农家乐项目</t>
  </si>
  <si>
    <t>新建农家乐一座，地上2层，建筑高度8.7米，总建筑面积373.38平方米，及相关配套设施</t>
  </si>
  <si>
    <t>张良镇东营村蔬菜大棚2期</t>
  </si>
  <si>
    <t>新建连体联动蔬菜大棚1座7488平方米及配套</t>
  </si>
  <si>
    <t>张良镇杨李沟村电子厂机械安装项目</t>
  </si>
  <si>
    <t>杨李沟</t>
  </si>
  <si>
    <t>新购端子机3台，全自动焊锡机14台，包装扎线机5台</t>
  </si>
  <si>
    <t>张良镇闫洼村生姜加工车间及配套</t>
  </si>
  <si>
    <t>闫洼村</t>
  </si>
  <si>
    <t>新建400平方加工车间及配套设施</t>
  </si>
  <si>
    <t>第七批</t>
  </si>
  <si>
    <t>观音寺乡太平堡村香菇大棚建设项目</t>
  </si>
  <si>
    <t>太平堡村</t>
  </si>
  <si>
    <t>新建香菇大棚24座，配套必要的水、电等</t>
  </si>
  <si>
    <t>四棵树乡黄沟村民宿项目</t>
  </si>
  <si>
    <t>黄沟村</t>
  </si>
  <si>
    <t>新建小木屋两处</t>
  </si>
  <si>
    <t>土门办事处庙庄村集体经济香菇冷库项目</t>
  </si>
  <si>
    <t>80平方冷库1座及配套。</t>
  </si>
  <si>
    <t>土门办事处侯家庄村集体经济香菇种植项目（二）</t>
  </si>
  <si>
    <t>侯家庄</t>
  </si>
  <si>
    <t>新建休眠棚1座，菌棚2座及配套。</t>
  </si>
  <si>
    <t>张良镇朱马沟安全饮水项目</t>
  </si>
  <si>
    <t>朱马沟</t>
  </si>
  <si>
    <t>新建11米深大口井一眼及配套</t>
  </si>
  <si>
    <t>张良镇杨李沟村中益饮用水建设项目</t>
  </si>
  <si>
    <t>杨李沟村</t>
  </si>
  <si>
    <t>深360米岩石井1眼及5280米管网等配套</t>
  </si>
  <si>
    <t>张良镇姚吴程村畜牧养殖项目</t>
  </si>
  <si>
    <t>姚吴程村</t>
  </si>
  <si>
    <t>新建生猪养殖场一座，繁育室、育肥室及其他相关配套设施。</t>
  </si>
  <si>
    <t>平财预〔2021〕96号</t>
  </si>
  <si>
    <t>鲁山县2021年危房改造项目</t>
  </si>
  <si>
    <t>补助标准修缮加固1万元，新建2万元。</t>
  </si>
  <si>
    <t>鲁山县2021年上半年雨露计划短期技能培训项目</t>
  </si>
  <si>
    <t>雨露计划短期技能培训：A类工种每人2000元；B类工种每人1800元；C类工种每人1500元。</t>
  </si>
  <si>
    <t>土门办事处疫情防控期间公益性岗位人员工资（二期）</t>
  </si>
  <si>
    <t>琴台办事处疫情防控期间公益性岗位人员工资（二期）</t>
  </si>
  <si>
    <t>梁洼镇疫情防控期间公益性岗位人员工资（二期）</t>
  </si>
  <si>
    <t>团城乡疫情防控期间公益性岗位人员工资（二期）</t>
  </si>
  <si>
    <t>赵村镇疫情防控期间公益性岗位人员工资（二期）</t>
  </si>
  <si>
    <t>张官营镇疫情防控期间公益性岗位人员工资（二期）</t>
  </si>
  <si>
    <t>磙子营乡疫情防控期间公益性岗位人员工资（二期）</t>
  </si>
  <si>
    <t>张良镇疫情防控期间公益性岗位人员工资（二期）</t>
  </si>
  <si>
    <t>马楼乡疫情防控期间公益性岗位人员工资（二期）</t>
  </si>
  <si>
    <t>尧山镇疫情防控期间公益性岗位人员工资（二期）</t>
  </si>
  <si>
    <t>仓头乡疫情防控期间公益性岗位人员工资（二期）</t>
  </si>
  <si>
    <t>四棵树乡疫情防控期间公益性岗位人员工资（二期）</t>
  </si>
  <si>
    <t>瀼河乡疫情防控期间公益性岗位人员工资（二期）</t>
  </si>
  <si>
    <t>熊背乡疫情防控期间公益性岗位人员工资（二期）</t>
  </si>
  <si>
    <t>辛集乡疫情防控期间公益性岗位人员工资（二期）</t>
  </si>
  <si>
    <t>张店乡疫情防控期间公益性岗位人员工资（二期）</t>
  </si>
  <si>
    <t>瓦屋镇疫情防控期间公益性岗位人员工资（二期）</t>
  </si>
  <si>
    <t>汇源办事处疫情防控期间公益性岗位人员工资（二期）</t>
  </si>
  <si>
    <t>下汤镇疫情防控期间公益性岗位人员工资（二期）</t>
  </si>
  <si>
    <t>董周乡疫情防控期间公益性岗位人员工资（二期）</t>
  </si>
  <si>
    <t>观音寺乡疫情防控期间公益性岗位人员工资（二期）</t>
  </si>
  <si>
    <t>库区乡疫情防控期间公益性岗位人员工资（二期）</t>
  </si>
  <si>
    <t>鲁阳办事处疫情防控期间公益性岗位人员工资（二期）</t>
  </si>
  <si>
    <t>背孜乡疫情防控期间公益性岗位人员工资（二期）</t>
  </si>
  <si>
    <t>露峰办事处疫情防控期间公益性岗位人员工资（二期）</t>
  </si>
  <si>
    <t>鲁山县2021年疫情防控期间（河道专管员工资二期）</t>
  </si>
  <si>
    <t>鲁山县2021年疫情防控期间（治安巡逻员工资）（二期）</t>
  </si>
  <si>
    <t>鲁山县2021年疫情防控期间（贫困群众从事保洁工作工资）（二期）</t>
  </si>
  <si>
    <t>第八批</t>
  </si>
  <si>
    <t>背孜乡柳树岭村刘家组道路硬化项目</t>
  </si>
  <si>
    <t>柳树岭村</t>
  </si>
  <si>
    <t>新建14米长，4米宽漫水桥一座，平板桥一座，挡墙4处，C25道路4米宽330米，3米宽1280米，2.5米宽604米</t>
  </si>
  <si>
    <t>市级资金</t>
  </si>
  <si>
    <t>平财预〔2021〕391号</t>
  </si>
  <si>
    <t>市级财政衔接推进乡村振兴补助资金</t>
  </si>
  <si>
    <t>董周乡石峡沟村村内道路建设</t>
  </si>
  <si>
    <t>石峡沟村</t>
  </si>
  <si>
    <t>全长372米，4米宽，0.2米厚。</t>
  </si>
  <si>
    <t>观音寺乡石坡头村冷冻库建设项目</t>
  </si>
  <si>
    <t>新建4米宽、10米长冷冻库一座，配套必要的电等</t>
  </si>
  <si>
    <t>观音寺乡太平保村灌溉加固建设项目</t>
  </si>
  <si>
    <t>对原有水库进行清淤，对坝体进行加固。</t>
  </si>
  <si>
    <t>观音寺乡西陈庄村护路堰项目</t>
  </si>
  <si>
    <t>西陈庄村</t>
  </si>
  <si>
    <t>新建村庄护堰长98米，高7.5米</t>
  </si>
  <si>
    <t>观音寺乡西陈庄村灌溉井项目</t>
  </si>
  <si>
    <t>新建护地堰3处，机井1眼，配套必要的灌溉渠。</t>
  </si>
  <si>
    <t>库区乡火石岈村蓝莓冷库建设项目</t>
  </si>
  <si>
    <t>火石岈村</t>
  </si>
  <si>
    <t>80平方米冷库一座及配套基础设施</t>
  </si>
  <si>
    <t>库区乡东许庄村石桥蓝莓园冷库建设项目</t>
  </si>
  <si>
    <t>冷库一座及分拣车间一座</t>
  </si>
  <si>
    <t>八批</t>
  </si>
  <si>
    <t>库区乡东许庄村蓝莓冷链车采购项目</t>
  </si>
  <si>
    <t>采购4.2米长冷链车一辆</t>
  </si>
  <si>
    <t>梁洼镇张相公村景家庄组通道路</t>
  </si>
  <si>
    <t>张相公村</t>
  </si>
  <si>
    <t>新建4米宽道路1615米；厚0.2米，C25结构</t>
  </si>
  <si>
    <t>马楼乡小石门村生猪养殖基地项目</t>
  </si>
  <si>
    <t>小石门村</t>
  </si>
  <si>
    <t>新建猪舍5栋及水电路配套设施。</t>
  </si>
  <si>
    <t>四棵树乡南营村南岗组民房改造民宿项目</t>
  </si>
  <si>
    <t>南营村</t>
  </si>
  <si>
    <t>新建老房改造8处</t>
  </si>
  <si>
    <t>四棵树乡平沟村杜鹃岭护栏建设项目</t>
  </si>
  <si>
    <t>平沟村</t>
  </si>
  <si>
    <t xml:space="preserve">是 </t>
  </si>
  <si>
    <t>杜鹃岭原有步道上安装护栏900米，护栏采用仿木栏杆，高1.1米。</t>
  </si>
  <si>
    <t>土门办事处老林村香菇保鲜库建设项目</t>
  </si>
  <si>
    <t>老林村</t>
  </si>
  <si>
    <t>土门办事处庙庄村香菇菌棒车间配套建设项目</t>
  </si>
  <si>
    <t>新建休眠棚30座、地磅、锅炉房、井及配套</t>
  </si>
  <si>
    <t>土门办事处武家村香菇保鲜库建设项目</t>
  </si>
  <si>
    <t>武家庄</t>
  </si>
  <si>
    <t>土门办事处叶坪村香菇保鲜库建设项目</t>
  </si>
  <si>
    <t>叶坪</t>
  </si>
  <si>
    <t>团城乡寺沟村葡萄避雨棚建设项目</t>
  </si>
  <si>
    <t>寺沟村</t>
  </si>
  <si>
    <t>新建避雨棚9座，新建拱廊4座，新建拱棚3座，防鸟网23759平方米</t>
  </si>
  <si>
    <t>团城乡寺沟村护地堰建设项目</t>
  </si>
  <si>
    <t>新建干砌石墙3处：长209.5，均高2.573；长44米，均高2米；长10米，均高1.3米，新建水源井1处，新建排水井1处。</t>
  </si>
  <si>
    <t>团城乡鸡冢村桥梁建设项目</t>
  </si>
  <si>
    <t>鸡冢村</t>
  </si>
  <si>
    <t>新建鸡冢村平板桥一座</t>
  </si>
  <si>
    <t>团城乡花园沟村二道沟组饮水工程项目</t>
  </si>
  <si>
    <t>新打深水机井一眼及配套管网</t>
  </si>
  <si>
    <t>瓦屋镇土桥村食用菌产业园配套建设项目</t>
  </si>
  <si>
    <t>新建灭菌车间1座，配套建设雨棚1座，锅炉房1座，制棒房1座，养菌棚5座，菌架196架，灭菌柜6台，及其他相关配套实施。</t>
  </si>
  <si>
    <t>瓦屋镇红石崖村护堰建设项目</t>
  </si>
  <si>
    <r>
      <rPr>
        <sz val="9"/>
        <rFont val="黑体"/>
        <charset val="134"/>
      </rPr>
      <t>新建干砌毛石护路堰共计十八处，共计516.68m</t>
    </r>
    <r>
      <rPr>
        <sz val="9"/>
        <rFont val="宋体"/>
        <charset val="134"/>
      </rPr>
      <t>³</t>
    </r>
    <r>
      <rPr>
        <sz val="9"/>
        <rFont val="黑体"/>
        <charset val="134"/>
      </rPr>
      <t>。</t>
    </r>
  </si>
  <si>
    <t>下汤镇林楼村生态农庄深水井项目</t>
  </si>
  <si>
    <t>林楼村</t>
  </si>
  <si>
    <t>新建约230米深水井一眼及配套设施。</t>
  </si>
  <si>
    <t>辛集乡马庄村养殖大棚建设项目</t>
  </si>
  <si>
    <t>马庄村</t>
  </si>
  <si>
    <t>新建养殖场2座、晾粪棚1座、化粪池1座、储青池1座</t>
  </si>
  <si>
    <t>辛集乡三东村葡萄避雨棚建设项目</t>
  </si>
  <si>
    <t>新建葡萄避雨棚2座、占地15亩</t>
  </si>
  <si>
    <t>辛集乡三东村葡萄种植大棚建设项目</t>
  </si>
  <si>
    <t>新建葡萄避雨大棚3座（32米*86米），拱棚2座（14米宽，85米长）</t>
  </si>
  <si>
    <t>辛集乡小河李村葡萄避雨棚建设项目</t>
  </si>
  <si>
    <t>小河李村</t>
  </si>
  <si>
    <t>葡萄避雨拱棚21座，8米宽。</t>
  </si>
  <si>
    <t>辛集乡范店村蔬菜种植大棚建设项目</t>
  </si>
  <si>
    <t>范店村</t>
  </si>
  <si>
    <t>共新建大棚11座，其中，110米*13米冬暖大棚5座，65米*13米冬暖棚5座，110米*13米拱棚1座，及相关配套。</t>
  </si>
  <si>
    <t>熊背乡老庙庄村食用菌大棚项目</t>
  </si>
  <si>
    <t>新建香菇大棚15座，长40米，宽18米，机井2眼，15吨无塔3套，及相关配套设施</t>
  </si>
  <si>
    <t>熊背乡老庙庄村食用菌大棚项目（二期）</t>
  </si>
  <si>
    <t>新建菌棚8座，冷库一座，烘干房一座，15吨无塔1套，场地硬化3530平方米，2米宽0.15米厚道路1840平方米，及其他配套设施</t>
  </si>
  <si>
    <t>平财预〔2021〕473号</t>
  </si>
  <si>
    <t>省级水利发展资金</t>
  </si>
  <si>
    <t>熊背乡葛庄村通村主干道建设项目</t>
  </si>
  <si>
    <t>葛庄村</t>
  </si>
  <si>
    <t>C25道路长2800米，路面宽4.5米，厚0.2米，护路桥涵一座</t>
  </si>
  <si>
    <t>县级资金</t>
  </si>
  <si>
    <t>鲁财预字〔2021〕201号</t>
  </si>
  <si>
    <t>县级财政衔接推进乡村振兴补助资金</t>
  </si>
  <si>
    <t>磙子营乡东岗阜村蔬菜大棚项目</t>
  </si>
  <si>
    <t>东岗阜村</t>
  </si>
  <si>
    <t>新建9米宽，55米长，日光蔬菜棚8座，16米宽，111米长，温室大棚1座及配套设备</t>
  </si>
  <si>
    <t>张良镇福林温室蔬菜大棚2期项目及配套</t>
  </si>
  <si>
    <t>福林村</t>
  </si>
  <si>
    <t>新建温室蔬菜大棚7座、日光棚2座及配套设施</t>
  </si>
  <si>
    <t>张良镇张西村水厂配套项目</t>
  </si>
  <si>
    <t>张西村</t>
  </si>
  <si>
    <t>整改水厂泵房、水源地基础设施</t>
  </si>
  <si>
    <t>鲁山县2021年扶贫小额信贷贴息（二期）</t>
  </si>
  <si>
    <t>鲁山县</t>
  </si>
  <si>
    <t>第九批</t>
  </si>
  <si>
    <t>梁洼镇八里坪村、田庄村村内道路建设项目</t>
  </si>
  <si>
    <t>八里坪村</t>
  </si>
  <si>
    <t>新建4米宽道路515米；3.5米宽道路1057米；3米宽907米，厚0.2米，C25结构</t>
  </si>
  <si>
    <t>瓦屋镇耐庄村组通道路建设项目</t>
  </si>
  <si>
    <t>耐庄村</t>
  </si>
  <si>
    <t>新建0.2米厚4米宽道路1920米，1.5米宽250米；0.15米厚3米宽道路570米；强度C25。挡墙四处，总长85米。</t>
  </si>
  <si>
    <t>瓦屋镇瓦屋村河南组、西地组组内道路建设项目</t>
  </si>
  <si>
    <t>新建0.15米厚3米宽道路992米，2.5米宽995米，强度C25。</t>
  </si>
  <si>
    <t>辛集乡庙王村内道路建设项目</t>
  </si>
  <si>
    <t>庙王村</t>
  </si>
  <si>
    <t>水泥路全长972米其中一条长672米，宽3.5米厚0.2米，另一条长300米宽3米厚0.15米，C25标准</t>
  </si>
  <si>
    <t>琴台街道余堂道路建设项目</t>
  </si>
  <si>
    <t>琴台街道</t>
  </si>
  <si>
    <t>余堂社区</t>
  </si>
  <si>
    <t>1、新建生产道路870米（沥青道路），其中宽4米厚3厘米长315米；宽4.5米厚3厘米长555米。2、新建浆砌石挡墙长80米，净高3米。</t>
  </si>
  <si>
    <t>平财预〔2021〕451号</t>
  </si>
  <si>
    <t>熊背乡熊背村上下街道路硬化项目</t>
  </si>
  <si>
    <t>熊背村</t>
  </si>
  <si>
    <t>5公分厚沥青路面5886平方米</t>
  </si>
  <si>
    <t>熊背乡横梁河村饮水工程管网项目</t>
  </si>
  <si>
    <t>横梁河村</t>
  </si>
  <si>
    <t>新建主管道长2050米及配套，部分路面拆除及修复</t>
  </si>
  <si>
    <t>熊背乡熊背村漫水桥建设项目</t>
  </si>
  <si>
    <t>漫水桥一座长96米，桥面宽4米，及桥头防护工程</t>
  </si>
  <si>
    <t>张店乡王湾村安全饮水项目</t>
  </si>
  <si>
    <t>王湾村</t>
  </si>
  <si>
    <t>新建饮水工程一处，新打机井一眼及配套设施</t>
  </si>
  <si>
    <t>马楼乡虎营村道路建设项目</t>
  </si>
  <si>
    <t>新建沥青混凝土道路宽4.5米，长982米，厚0.05米，道路两侧砌筑混凝土及土路肩982米，圆管涵3处。</t>
  </si>
  <si>
    <t>马楼乡娘娘庙村漫水桥建设项目</t>
  </si>
  <si>
    <t>娘娘庙村</t>
  </si>
  <si>
    <t>新建长35米，宽6米的漫水桥一座及道路路基整平5600米。</t>
  </si>
  <si>
    <t>磙子营乡程赵庄村通村道路建设项目</t>
  </si>
  <si>
    <t>程赵庄村</t>
  </si>
  <si>
    <t>新建通村道路3428米，其中沥青道路1008米，（宽4.5米，长760米，厚0.05米；宽4米，长248米，厚0.05米。）；混凝土道路长2420米，路宽3.5米</t>
  </si>
  <si>
    <t>第一书记</t>
  </si>
  <si>
    <t>2021年平顶山市驻村第一书记市级专项经费</t>
  </si>
  <si>
    <t>第一书记工作经费</t>
  </si>
  <si>
    <t>125名选派的市派驻村第一书记专项工作经费资金。</t>
  </si>
  <si>
    <t>平财预〔2021〕452号</t>
  </si>
  <si>
    <t>第十批</t>
  </si>
  <si>
    <t>仓头乡刘芳庄村朱庄组道路建设项目</t>
  </si>
  <si>
    <t>刘芳庄村</t>
  </si>
  <si>
    <t>新建3.5m宽20㎝厚混凝土道路695m，新建4.5m宽20㎝厚混凝土道路850m，铺设DN2000道路管涵等。</t>
  </si>
  <si>
    <t>平财预〔2021〕486号</t>
  </si>
  <si>
    <t>观音寺乡观音寺村组通道路建设项目</t>
  </si>
  <si>
    <t>新建水泥道路2130米，宽3.5米，厚0.15米，C25标准，双侧各50厘米宽路肩。</t>
  </si>
  <si>
    <t>观音寺乡观音寺村香菇大棚遮阳棚建设项目</t>
  </si>
  <si>
    <t>新建30座大棚外遮阳，香菇大棚10座，配套必要的水、电、路等</t>
  </si>
  <si>
    <t>磙子营乡宝林村种植大棚项目</t>
  </si>
  <si>
    <t>宝林村</t>
  </si>
  <si>
    <t>葡萄种植大棚34座，宽8.5米，其中长46米棚27座，长42米棚6座，长31米棚1座。</t>
  </si>
  <si>
    <t>磙子营乡马场村道路建设项目</t>
  </si>
  <si>
    <t>县财政局</t>
  </si>
  <si>
    <t>马场村</t>
  </si>
  <si>
    <t>道路长698米，宽3米，局部路面路基需修补，沥青铺5cm细粒式沥青</t>
  </si>
  <si>
    <t>磙子营乡里沟村护堰、桥建设项目</t>
  </si>
  <si>
    <t>里沟村</t>
  </si>
  <si>
    <t>拟建平板桥一座，尺寸：宽6mX长12mx高4m，桥两侧新修护堰总长33.5米，高度4米，采用浆砌石砌筑；原漫水桥位置新砌长9.5米，高1米护堰，原有护堰东、西两侧各加高2米，单侧长度36米，西北方向原有护堰需加高1米，总长36米；（护堰全部采用浆砌石砌筑）平板桥两端引路总长65米，路面宽度6米，采用200厚C25混凝土。</t>
  </si>
  <si>
    <t>库区乡东许庄村养殖项目</t>
  </si>
  <si>
    <t>养殖大棚两间：9米宽40米长，9米宽25米长及水电配套设施</t>
  </si>
  <si>
    <t>四棵树乡张沟村炒茶操作间及配套建设项目</t>
  </si>
  <si>
    <t>县扶贫办</t>
  </si>
  <si>
    <t>张沟村</t>
  </si>
  <si>
    <t>炒茶操作间一座，建筑面积207.42㎡，二层房间内配备炒茶设备，屋面瓦采用3mm厚合成树脂瓦。</t>
  </si>
  <si>
    <t>土门办事处老林村瓦土路至娄中路通村道路硬化项目</t>
  </si>
  <si>
    <t>硬化长2690米，宽4米，路基5米，20cm厚C25砼，石方挖填7453.5立方，M7.5浆砌石挡墙2283.57立方，桥及涵管5处。</t>
  </si>
  <si>
    <t>张良镇黄庄村温室大棚项目</t>
  </si>
  <si>
    <t>黄庄村</t>
  </si>
  <si>
    <t>建设大棚14座及配套，其中120m*13m冬暖棚10座，100m*15m拱棚4座；道路长274m，3m宽15cm厚C25混凝土路面。</t>
  </si>
  <si>
    <t>张良镇前营村温室大棚2期及配套</t>
  </si>
  <si>
    <t>前营村</t>
  </si>
  <si>
    <t>新建温室蔬菜大棚10座（单棚130*13米）、拱棚4座（单棚18米*65米）及配套项目</t>
  </si>
  <si>
    <t>鲁山县贫困户务工收入和产业发展奖补项目资金（畜牧局）</t>
  </si>
  <si>
    <t>县农业农村局（畜牧局）</t>
  </si>
  <si>
    <t>拟补贴3306户，根据养殖种类分别给予相应补贴，每户最高不超4000元</t>
  </si>
  <si>
    <t>鲁山县贫困户务工收入和产业发展奖补项目资金（林业局）</t>
  </si>
  <si>
    <t>种植奖补资金</t>
  </si>
  <si>
    <t>鲁山县2021年疫情防控期间（贫困群众从事保洁工作工资）（三期）</t>
  </si>
  <si>
    <t>公益性岗位工资</t>
  </si>
  <si>
    <t>鲁山县春季雨露计划职业教育培训补贴资金</t>
  </si>
  <si>
    <t>拟补贴2069人，每人补贴1500元</t>
  </si>
  <si>
    <t>土门办事处疫情防控期间公益性岗位人员工资（三期）</t>
  </si>
  <si>
    <t>琴台办事处疫情防控期间公益性岗位人员工资（三期）</t>
  </si>
  <si>
    <t>梁洼镇疫情防控期间公益性岗位人员工资（三期）</t>
  </si>
  <si>
    <t>团城乡疫情防控期间公益性岗位人员工资（三期）</t>
  </si>
  <si>
    <t>赵村镇疫情防控期间公益性岗位人员工资（三期）</t>
  </si>
  <si>
    <t>张官营镇疫情防控期间公益性岗位人员工资（三期）</t>
  </si>
  <si>
    <t>磙子营乡疫情防控期间公益性岗位人员工资（三期）</t>
  </si>
  <si>
    <t>张良镇疫情防控期间公益性岗位人员工资（三期）</t>
  </si>
  <si>
    <t>马楼乡疫情防控期间公益性岗位人员工资（三期）</t>
  </si>
  <si>
    <t>尧山镇疫情防控期间公益性岗位人员工资（三期）</t>
  </si>
  <si>
    <t>仓头乡疫情防控期间公益性岗位人员工资（三期）</t>
  </si>
  <si>
    <t>四棵树乡疫情防控期间公益性岗位人员工资（三期）</t>
  </si>
  <si>
    <t>瀼河乡疫情防控期间公益性岗位人员工资（三期）</t>
  </si>
  <si>
    <t>熊背乡疫情防控期间公益性岗位人员工资（三期）</t>
  </si>
  <si>
    <t>辛集乡疫情防控期间公益性岗位人员工资（三期）</t>
  </si>
  <si>
    <t>张店乡疫情防控期间公益性岗位人员工资（三期）</t>
  </si>
  <si>
    <t>瓦屋镇疫情防控期间公益性岗位人员工资（三期）</t>
  </si>
  <si>
    <t>汇源办事处疫情防控期间公益性岗位人员工资（三期）</t>
  </si>
  <si>
    <t>下汤镇疫情防控期间公益性岗位人员工资（三期）</t>
  </si>
  <si>
    <t>董周乡疫情防控期间公益性岗位人员工资（三期）</t>
  </si>
  <si>
    <t>观音寺乡疫情防控期间公益性岗位人员工资（三期）</t>
  </si>
  <si>
    <t>库区乡疫情防控期间公益性岗位人员工资（三期）</t>
  </si>
  <si>
    <t>鲁阳办事处疫情防控期间公益性岗位人员工资（三期）</t>
  </si>
  <si>
    <t>背孜乡疫情防控期间公益性岗位人员工资（三期）</t>
  </si>
  <si>
    <t>露峰办事处疫情防控期间公益性岗位人员工资（三期）</t>
  </si>
  <si>
    <t>鲁山县2021年疫情防控期间（河道专管员工资三期）</t>
  </si>
  <si>
    <t>鲁山县2021年疫情防控期间（治安巡逻员工资）（三期）</t>
  </si>
  <si>
    <t>平财预〔2021〕456号</t>
  </si>
  <si>
    <t>2021年鲁山县扶贫贷款风险补偿金</t>
  </si>
  <si>
    <t>脱贫人口小额信贷风险补偿金</t>
  </si>
  <si>
    <t>新增扶贫贷款风险补偿金</t>
  </si>
  <si>
    <t>第十一批</t>
  </si>
  <si>
    <t>鲁山县贫困户务工收入和产业发展奖补项目资金（农业农村局）</t>
  </si>
  <si>
    <t>拟补贴7574户，根据种植农作物类别分别给予相应补贴，每户最高不超4000元</t>
  </si>
  <si>
    <t>鲁山县贫困户务工收入和产业发展奖补项目资金（人社局）</t>
  </si>
  <si>
    <t>拟补贴8620户务工交通补贴；务工收入在5000元（含5000元）以上的，按务工收入的5%进行奖；省外务工的每人每年奖补300元。</t>
  </si>
  <si>
    <t>拟补贴8620户务工交通补贴；务工收入在5000元（含5000元）以上的，按务工收入的5%进行奖；省外务工的每人每年奖补301元。</t>
  </si>
  <si>
    <t>鲁山县贫困户务工收入和产业发展奖补项目资金（工信局）</t>
  </si>
  <si>
    <t>拟补贴6户，根据符合县域内加工业产业奖补的分别给予相应补贴，每户最高不超4000元</t>
  </si>
  <si>
    <t>鲁山县贫困户务工收入和产业发展奖补项目资金（蚕业局）</t>
  </si>
  <si>
    <t>县蚕业局</t>
  </si>
  <si>
    <t>根据每公斤蚕卵补贴1000元的标准，拟补贴7户24.1公斤</t>
  </si>
  <si>
    <t>鲁山县贫困户务工收入和产业发展奖补项目资金（尧山风景名胜区管理局）</t>
  </si>
  <si>
    <t>尧山风景名胜区管理局</t>
  </si>
  <si>
    <t>每年纯收入在5000元（含5000元）以上，按纯收入的5%，1年奖补1次；发展旅游农家乐、民宿的，评定为2星级的，每户给予3000元的奖补;评定为3星级以上的，每户给予4000元的奖补。每年奖补1次。</t>
  </si>
  <si>
    <t>张店乡疫情防控期间公益性岗位人员工资（三期补发）</t>
  </si>
  <si>
    <t>鲁山县2021年扶贫小额信贷贴息（三期）</t>
  </si>
  <si>
    <t>鲁山县贫困户务工收入和产业发展奖补项目资金（乡村振兴局励志奖补）</t>
  </si>
  <si>
    <t>职业教育在校学生，每人每年补助2000元，分春秋学期各发放奖补资金1000元。</t>
  </si>
  <si>
    <t>鲁山县贫困户务工收入和产业发展奖补项目资金（乡村振兴局其他家庭增收）</t>
  </si>
  <si>
    <t>经验收合格的466户其他家庭增收项目，按纯收入的5%给予补贴，最高每户不超过4000元。</t>
  </si>
  <si>
    <t>2021年鲁山县项目设计费、监理费及管理费（琴台办事处）</t>
  </si>
  <si>
    <t>项目管理费</t>
  </si>
  <si>
    <t>项目设计费、监理费各不高于1.5%，管理费不高于1%</t>
  </si>
  <si>
    <t>2021年鲁山县项目设计费、监理费及管理费（张官营镇）</t>
  </si>
  <si>
    <t>2021年鲁山县农田设施建设项目（设备采购安装）</t>
  </si>
  <si>
    <t>西高村、董村、常庄村、平安村、孔庄村、大元庄村、盆窑村、余流村邓东村、邓西村、东辛村、袁寨村、张庄村、小河李村、三东村、程西村、程东村、白村、石庙王村、贯刘村、三西村、大赵楼、丁庄、小程庄、薛寨村、张西村、营东村、张东村、张北村、南杨庄村、大吴营村、南闫庄村、南王庄村</t>
  </si>
  <si>
    <t>机电设备购置及安装（水泵、电表、流量计、物联网等）</t>
  </si>
  <si>
    <t>中央农田建设补助资金</t>
  </si>
  <si>
    <t>2021年县派驻村第一书记专项经费</t>
  </si>
  <si>
    <t>全县各乡镇</t>
  </si>
  <si>
    <t>县派驻村第一书记专项工作经费资金。</t>
  </si>
  <si>
    <t>第十二批</t>
  </si>
  <si>
    <t>梁洼镇鹁鸽吴村鸽子养殖基地</t>
  </si>
  <si>
    <t>鹁鸽吴村</t>
  </si>
  <si>
    <t>4处，30米X12米轻钢结构及相关配套设施，4米宽道路120米长</t>
  </si>
  <si>
    <t>四棵树乡张沟村民宿建设项目</t>
  </si>
  <si>
    <t>旧房改造、墙体罩白、整修、装修</t>
  </si>
  <si>
    <t>四棵树乡沃沟村民房改造民宿项目</t>
  </si>
  <si>
    <t>沃沟村</t>
  </si>
  <si>
    <t>新建老房改造4处</t>
  </si>
  <si>
    <t>土门办事处焦山村香菇菌棒车间、香菇菌棚配套建设项目</t>
  </si>
  <si>
    <t>自动生产菌棒流水线全套、15丅无塔供水及配套、水井、地坪、车间</t>
  </si>
  <si>
    <t>辛集乡三东村蔬菜大棚建设项目</t>
  </si>
  <si>
    <t>13米宽*115米长温室大棚5座、16米*100米日光棚4座及及相关配套设施</t>
  </si>
  <si>
    <t>马楼乡马塘庄村蔬菜大棚项目</t>
  </si>
  <si>
    <t>马塘庄村</t>
  </si>
  <si>
    <t>新建蔬菜大棚11座及配套设施</t>
  </si>
  <si>
    <t>平财预〔2021〕185号</t>
  </si>
  <si>
    <t>土门办事处候家庄村南湾组饮水管网及护堰项目</t>
  </si>
  <si>
    <t>候家庄村</t>
  </si>
  <si>
    <t>埋设直径32PE管长2700米，香菇大棚路护堰长50米，高4.5米，均厚1米。</t>
  </si>
  <si>
    <t>土门办事处庙庄村道路建设项目</t>
  </si>
  <si>
    <t>1.新建C25混凝土道路硬化650米，宽4米，厚0.2米；2.新建C25预制Φ800钢筋混凝土涵管1处，长8米；3.新建M7.5浆砌石挡土墙长36米</t>
  </si>
  <si>
    <t>瓦屋镇土桥村雷岭道路建设项目</t>
  </si>
  <si>
    <t>新建0.18米厚C25混凝土道路总长2215米，其中3.5米宽道路1430米，3米宽道路785米。</t>
  </si>
  <si>
    <t>董周乡蔡庄村梨园展厅至全庄新村道路建设项目</t>
  </si>
  <si>
    <t>蔡庄村</t>
  </si>
  <si>
    <t>加铺沥青道路长540米，宽4.6米，厚0.05米。</t>
  </si>
  <si>
    <t>张官营镇惠堂村村内主干道项目</t>
  </si>
  <si>
    <t>惠堂村</t>
  </si>
  <si>
    <t>新建沥青道路长81.9米，宽3米，厚0.07米；新建沥青道路长856.6米，宽4米，厚0.07米；新建C25混凝土道路长442米，宽4米，厚0.2米</t>
  </si>
  <si>
    <t>张官营镇小常村-临河通村道路建设项目</t>
  </si>
  <si>
    <t>小常村、临河</t>
  </si>
  <si>
    <t>新建沥青道路长168.7米，宽3米，厚0.07米；新建沥青道路长1273.5米，宽4米，厚0.07米；</t>
  </si>
  <si>
    <t>平财预〔2020〕808号</t>
  </si>
  <si>
    <t>平财预〔2020〕809号</t>
  </si>
  <si>
    <t>鲁山县2021年项目设计费、监理费及管理费</t>
  </si>
  <si>
    <t>设计费、监理费及管理费</t>
  </si>
  <si>
    <t>县自然资源局</t>
  </si>
  <si>
    <t>第十三批</t>
  </si>
  <si>
    <t>背孜乡东山村阳曼组灌溉项目</t>
  </si>
  <si>
    <t>东山村</t>
  </si>
  <si>
    <t>3*5*3.5米集水池一处，3.5*7*2.37米蓄水池一处及管道等配套设施</t>
  </si>
  <si>
    <t>平财预〔2021〕191号</t>
  </si>
  <si>
    <t>仓头乡下仓头村产业基地配套设施建设项目</t>
  </si>
  <si>
    <t>下仓头村</t>
  </si>
  <si>
    <t>新打一眼200米深水井、20吨无塔及相关水电配套设施。新增45个外遮阳网。新建80㎡冷库3间、100㎡分拣烘干车间一座及相关烘干配套设施。</t>
  </si>
  <si>
    <t>仓头乡孙湾村产业基地配套设施建设项目</t>
  </si>
  <si>
    <t>孙湾村</t>
  </si>
  <si>
    <t>新打一眼210米深水井、20吨无塔及相关水电配套设施。外遮阳棚50座及外遮阳网，外加50个水表。新建80㎡冷库2间、100㎡分拣烘干车间一座及相关烘干配套设施。</t>
  </si>
  <si>
    <t>仓头乡清古寺村花生加工项目</t>
  </si>
  <si>
    <t>清古寺村</t>
  </si>
  <si>
    <t>新建檐高8米，面积1580.7㎡晾晒棚一座</t>
  </si>
  <si>
    <t>仓头乡小寺沟村养殖场建设项目</t>
  </si>
  <si>
    <t>小寺沟村</t>
  </si>
  <si>
    <t>新建养殖大棚1座，宽11米，长48米；新建草料棚1座，宽15米宽，长30米；水电配套设施。</t>
  </si>
  <si>
    <t>董周乡石峡沟村农田灌溉项目</t>
  </si>
  <si>
    <t>灌溉坑塘一座，灌溉机井一眼，无塔供水设2套；铺设管网约5000米。</t>
  </si>
  <si>
    <t>董周乡南张庄村食用菌保鲜库项目</t>
  </si>
  <si>
    <t>南张庄村</t>
  </si>
  <si>
    <t>新建160平方米食用菌保鲜库一座。</t>
  </si>
  <si>
    <t>库区乡白沟村民宿建设项目</t>
  </si>
  <si>
    <t>白沟村</t>
  </si>
  <si>
    <t>民宿建设项目</t>
  </si>
  <si>
    <t>马楼乡绰楼村温室大棚建设项目</t>
  </si>
  <si>
    <t>绰楼村</t>
  </si>
  <si>
    <t>新建蔬菜大棚18座及配套设施。</t>
  </si>
  <si>
    <t>省级农业生产发展资金</t>
  </si>
  <si>
    <t>马楼乡绰楼村蔬菜大棚建设项目</t>
  </si>
  <si>
    <t>新建蔬菜大棚11座及配套设施。</t>
  </si>
  <si>
    <t>团城乡枣庄食用菌菌棒生产加工配套项目</t>
  </si>
  <si>
    <t>新建8米宽养菌棚20座（30米长8座、35米长8座、40米长4座）；新建鲜菇分拣棚1座；新建规格材料室1座；新建水井1眼，15吨无塔1座及配套设备</t>
  </si>
  <si>
    <t>团城乡枣庄村香菇大棚建设项目二期</t>
  </si>
  <si>
    <t>新建菌棚7座（32米2座、36米2座、44米1座、32米1座、24米1座）；新建无塔1座及配套设备</t>
  </si>
  <si>
    <t>团城乡枣庄村香菇大棚建设项目一期</t>
  </si>
  <si>
    <t>新建菌棚12座（24米1座、28米7座、36米3座、44米1座）；新建无塔2座；安装集成房1座及配套设备</t>
  </si>
  <si>
    <t>瓦屋镇白土窑村农田灌溉项目</t>
  </si>
  <si>
    <t>白土窑村</t>
  </si>
  <si>
    <t>新建挡墙总长105米，铺筑φ1000钢筋砼水管长6米。</t>
  </si>
  <si>
    <t>十三批</t>
  </si>
  <si>
    <t>下汤镇社楼村食用菌大棚项目</t>
  </si>
  <si>
    <t>社楼村</t>
  </si>
  <si>
    <t>新建食用菌大棚20座，养菌棚8座，及配套水电。</t>
  </si>
  <si>
    <t>下汤镇西许庄食用菌基地制菌项目</t>
  </si>
  <si>
    <t>新建养菌棚20座及配套设施</t>
  </si>
  <si>
    <t>下汤镇和尚岭村食用菌大棚项目</t>
  </si>
  <si>
    <t>和尚岭村</t>
  </si>
  <si>
    <t>新建生产棚30座，养菌棚14座，及配套设施。</t>
  </si>
  <si>
    <t>鲁山县2021年扶贫小额信贷贴息（四期）</t>
  </si>
  <si>
    <t>鲁山县疫情防控期间公益性岗位人员工资（三期）</t>
  </si>
  <si>
    <t>补发第三季度公益性岗位工资</t>
  </si>
  <si>
    <t>补发土门办事处易地搬迁安置点1月—9月公益岗位工资</t>
  </si>
  <si>
    <t>辛集乡程西村冷库建设项目</t>
  </si>
  <si>
    <t>程西村</t>
  </si>
  <si>
    <t>冷库建设项目</t>
  </si>
  <si>
    <t>辛集乡马庄村大棚建设项目</t>
  </si>
  <si>
    <t>大棚建设项目</t>
  </si>
  <si>
    <t>熊背乡孤山村村部到扶贫车间道路及护路堰项目</t>
  </si>
  <si>
    <t>孤山村</t>
  </si>
  <si>
    <t>新建C25混凝土道路长390米，宽4.5米，厚0.2米，护路堰长340米，过路涵管4道，截流坝一道。</t>
  </si>
  <si>
    <t>张店乡刘湾村大武岭种植基地灌溉井项目</t>
  </si>
  <si>
    <t>刘湾村</t>
  </si>
  <si>
    <t>新打深井2眼及配套设施</t>
  </si>
  <si>
    <t>张店乡刘湾村大武岭红薯深加工项目</t>
  </si>
  <si>
    <t>加工车间、仓库、冷藏库共1000平方米，及配套生产设施等。</t>
  </si>
  <si>
    <t>张良镇老庄村羊场建设项目</t>
  </si>
  <si>
    <t>老庄村</t>
  </si>
  <si>
    <t>新建羊舍3座，储粪池1座及粪道、刮粪设备，蓄水池1座及水泵、电杆、水管，储青池1座，草料棚1座，饲料加工车间1座</t>
  </si>
  <si>
    <t>新建羊舍3座，储粪池1座及粪道、刮粪设备，蓄水池1座及水泵、电杆、水管，储青池1座，草料棚1座，饲料加工车间2座</t>
  </si>
  <si>
    <t>平财预〔2021〕477号</t>
  </si>
  <si>
    <t>中央农村综合改革转移支付</t>
  </si>
  <si>
    <t>张良镇小周楼村禾丰农业育苗棚项目及配套</t>
  </si>
  <si>
    <t>小周楼村</t>
  </si>
  <si>
    <t>新建育苗暖棚4座（单棚60米*13米），春秋育苗棚2座（单棚65米*15米）及相关配套项目</t>
  </si>
  <si>
    <t>赵村镇水毁工程除险加固项目</t>
  </si>
  <si>
    <t>寨子沟村、国贝石村、南阴村</t>
  </si>
  <si>
    <t xml:space="preserve">南阴村：新建浆砌石挡墙长度合计74米，漫水桥下游加固1处。寨子沟村：新建浆砌石挡墙长度合计20米。国贝石村：新建浆砌石挡墙长度14米，新建混凝土挡墙长度85米，新建大口井1眼。 </t>
  </si>
  <si>
    <t>赵村镇雷偏村道路建设项目</t>
  </si>
  <si>
    <t>雷偏村</t>
  </si>
  <si>
    <t>1、新建混凝土道路长514米，宽2米，厚0.15米；2、新建混凝土道路长181米，宽2.5米，厚0.15米；3、新建混凝土道路长64米，宽3米，厚0.15米；4、新建沥青混凝土路面共3547平方，厚0.05米</t>
  </si>
  <si>
    <t>赵村镇关岈村道路建设项目</t>
  </si>
  <si>
    <t>关岈村</t>
  </si>
  <si>
    <t>1、新建道路长824米、宽3米；2、新建道路长88米、宽4.5米，厚0.18米。</t>
  </si>
  <si>
    <t>赵村镇赵村村民宿建设项目</t>
  </si>
  <si>
    <t>赵村村</t>
  </si>
  <si>
    <t>新建民宿6套</t>
  </si>
  <si>
    <t>新建民宿7套</t>
  </si>
  <si>
    <t>第十四批</t>
  </si>
  <si>
    <t>2021年鲁山县背孜乡洪涝灾害水毁项目（一期）</t>
  </si>
  <si>
    <t>石板河村</t>
  </si>
  <si>
    <t>PE63管1160米，3*6铜电缆25米</t>
  </si>
  <si>
    <t>2021年鲁山县观音寺乡洪涝灾害水毁项目（二期）</t>
  </si>
  <si>
    <t>观音寺村1.5032重建道路，3米宽，15米长，厚0.15米C25路面；3米宽，17米长，厚0.15米C25路面，原路基整平碾压，压实度大于等于95%。观音寺村5.2566新建挡墙11米，高4米，修复挡墙10米，高1.5米，M 7.5水泥砂浆砌筑，mu30毛石墙身和基础</t>
  </si>
  <si>
    <t>2021年鲁山县库区乡洪涝灾害水毁项目（一期）</t>
  </si>
  <si>
    <t>库区乡东许庄村蓝莓园基础设施配套建设项目东许庄村新建护坡长35米，高3米；新建4.2米宽，30米长，20cm厚C25混凝土道路。7.22</t>
  </si>
  <si>
    <t>2021年鲁山县尧山镇洪涝灾害水毁项目（一期）</t>
  </si>
  <si>
    <t>上坪村</t>
  </si>
  <si>
    <r>
      <rPr>
        <sz val="9"/>
        <rFont val="黑体"/>
        <charset val="134"/>
      </rPr>
      <t>尧山镇上坪村栗扎坪组香菇大棚项目上坪村上坪村栗扎坪组香菇大棚加固,5座4.3641
尧山镇凉水泉村基础设施项目凉水泉村修复桥梁处河道护砌99m</t>
    </r>
    <r>
      <rPr>
        <sz val="9"/>
        <rFont val="宋体"/>
        <charset val="134"/>
      </rPr>
      <t>²</t>
    </r>
    <r>
      <rPr>
        <sz val="9"/>
        <rFont val="黑体"/>
        <charset val="134"/>
      </rPr>
      <t>，护砌39.6m</t>
    </r>
    <r>
      <rPr>
        <sz val="9"/>
        <rFont val="宋体"/>
        <charset val="134"/>
      </rPr>
      <t>³</t>
    </r>
    <r>
      <rPr>
        <sz val="9"/>
        <rFont val="黑体"/>
        <charset val="134"/>
      </rPr>
      <t>10</t>
    </r>
  </si>
  <si>
    <t>2021年鲁山县熊背乡洪涝灾害水毁项目（一期）</t>
  </si>
  <si>
    <t>县振兴局</t>
  </si>
  <si>
    <t>宝山村</t>
  </si>
  <si>
    <t>熊背乡宝山村漫水桥修复及护堤宝山村护堤长35米7.1</t>
  </si>
  <si>
    <t>2021年鲁山县辛集乡洪涝灾害水毁项目（一期）</t>
  </si>
  <si>
    <t>辛集乡三东村葡萄大棚项目三东村共8个大棚，大棚南北两侧出入口全幅设置防虫网、大棚左右两侧设置1.8米高防虫网及顶部设置2米宽防虫网及荷兰网，防虫网为40目，荷兰网（1.3x1.3cm孔，钢丝粗0.8mm）。新增24v电动卷膜器16个，卷膜杆160米（φ25x1.5热镀锌）新增C型卡膜槽1664米，卡膜箍160个。电力线480米。5</t>
  </si>
  <si>
    <t>2021年鲁山县张官营镇洪涝灾害水毁项目（二期）</t>
  </si>
  <si>
    <t>大贾庄村</t>
  </si>
  <si>
    <t>大贾庄村11重建生产桥一座，长25米，宽4米</t>
  </si>
  <si>
    <t>鲁山县荡泽河篓子河村至郜沟村段综合治理项目（一期）</t>
  </si>
  <si>
    <t>河道平整1.3km、岸坡护砌8处1685m及沟口治理4处715m。</t>
  </si>
  <si>
    <t>平财预〔2020〕837号</t>
  </si>
  <si>
    <t>中央水利发展资金</t>
  </si>
  <si>
    <t>鲁山县荡泽河葛花园村至孤山村段综合治理项目（一期）</t>
  </si>
  <si>
    <t>河道平整0.35km、岸坡护砌4处890m、新建漫水桥1座及沟口治理3处812m及沟口平整700m。</t>
  </si>
  <si>
    <t>鲁山县荡泽河背仔村至石板河村段综合治理项目（一期）</t>
  </si>
  <si>
    <t>河道平整1.05km、岸坡护砌4处970m、新建漫水桥1座及沟口治理2处280m。</t>
  </si>
  <si>
    <t>鲁山县澎河铁寨垣村至宋庄村段治理工程（一期）</t>
  </si>
  <si>
    <t>河道平整0.95km、岸坡护砌3处250m、拆除重建生产桥1座；拆除漫水桥1座，新建生产桥1座。</t>
  </si>
  <si>
    <t>鲁山县澎河黄庄村至孙街段治理工程（一期）</t>
  </si>
  <si>
    <t>河道平整3.7km、岸坡护砌2处3710m、堤防加固0.3km，修建管理道路2650m。</t>
  </si>
  <si>
    <t>鲁山县2021年水利局农田水利设施巩固提升项目</t>
  </si>
  <si>
    <t>辛集乡、张店乡、瀼河乡、团城乡、四棵树乡、董周乡</t>
  </si>
  <si>
    <t>更换维修水泵、配电设备、更换电缆等</t>
  </si>
  <si>
    <t>2021年鲁山县农田设施建设项目</t>
  </si>
  <si>
    <t>土壤改良4.5万亩，新打机井385眼及配套水泵、井堡和计量设备，新修田间道路29.24公里，新建桥涵28座，铺设地埋输水管路113.83公里，安装给水栓4068个，铺设低压线路125.79公里，种植楸树13651株。</t>
  </si>
  <si>
    <t>平财预〔2020〕838号</t>
  </si>
  <si>
    <t>平财预〔2021〕312号</t>
  </si>
  <si>
    <t>省级农田建设补助资金</t>
  </si>
  <si>
    <t>平财预〔2021〕304号</t>
  </si>
  <si>
    <t>市级其它整合资金</t>
  </si>
  <si>
    <t>第十五批</t>
  </si>
  <si>
    <t>背孜乡长河村道路、桥建设项目</t>
  </si>
  <si>
    <t>长河村</t>
  </si>
  <si>
    <t>沥青道路（长757.6米，宽3米，厚7公分)；</t>
  </si>
  <si>
    <t>董周乡龚庄村生产路建设项目</t>
  </si>
  <si>
    <t>道路长1032米，宽3米，厚0.15米</t>
  </si>
  <si>
    <t>中央农业生产发展资金</t>
  </si>
  <si>
    <t>董周乡郝沟村村内道路建设项目(场房村韩庄组至郝沟村)</t>
  </si>
  <si>
    <t>郝沟村</t>
  </si>
  <si>
    <t>硬化c25混凝土道路3473米，其中宽4.5米的1210米，宽4米的1890米，宽3米的373米，厚0.18米。</t>
  </si>
  <si>
    <t>董周乡南张庄村食用菌大棚供水项目</t>
  </si>
  <si>
    <t>改造食用菌大棚供水管网，安装水表。</t>
  </si>
  <si>
    <t>董周乡蔡庄村饮水建设项目</t>
  </si>
  <si>
    <t>饮水井一眼，无塔供水设备一套及铺设入户管网。</t>
  </si>
  <si>
    <t>董周乡龚庄村道路、护堰建设项目</t>
  </si>
  <si>
    <t>河南组：1、新建C25混凝土挡墙长320米，均高1.5米。2、新建C25混凝土铺底长160米，宽2米，厚0.1米。3、新建宽3.5米C25混凝土道路长40米，厚0.15米。4、新建直径1500mm混凝土涵管长23米。河北组：1、新建C25混凝土挡墙长220米，均高2米。2、新建C25混凝土铺底长110米，宽2米，厚0.1米。</t>
  </si>
  <si>
    <t>董周乡龚庄村香菇养菌大棚项目</t>
  </si>
  <si>
    <t>香菇养菌大棚项目</t>
  </si>
  <si>
    <t>中央农村环境整治资金</t>
  </si>
  <si>
    <t>观音寺太平堡村道路建设项目</t>
  </si>
  <si>
    <t>新建混凝土路面道路长1200米，宽4.5米，厚度为0.2米</t>
  </si>
  <si>
    <t>磙子营乡大尹庄村沥青道路建设项目</t>
  </si>
  <si>
    <t>大尹庄村</t>
  </si>
  <si>
    <t>新建沥青道路2445米，宽4米，厚0.05米。</t>
  </si>
  <si>
    <t>磙子营乡农田水利设施巩固提升项目</t>
  </si>
  <si>
    <t>洗井79眼，机井首部配套79套，控制器、井房79套，铺设地埋线15.241km，配套充值仪5台，射频卡1185张。</t>
  </si>
  <si>
    <t>库区乡黑虎石村安全饮水工程建设项目</t>
  </si>
  <si>
    <t>黑虎石村</t>
  </si>
  <si>
    <t>净水设施一套，简易房一座，管网4313米。</t>
  </si>
  <si>
    <t>库区乡西沟村排水渠建设项目</t>
  </si>
  <si>
    <t>西沟村</t>
  </si>
  <si>
    <t>1、主干渠：60高*50宽*312.9米；
2、次干渠：50高*40宽*441.1米；</t>
  </si>
  <si>
    <t>梁洼镇鹁鸽吴村石龙河至蛤蟆泉道路</t>
  </si>
  <si>
    <t>新建4米宽道路1986米；3米宽192米，厚0.2米，C25结构。</t>
  </si>
  <si>
    <t>露峰街道上洼社区道路建设项目</t>
  </si>
  <si>
    <t>上洼社区辛庄组</t>
  </si>
  <si>
    <t>建设沥青道路长850米，宽4.5米，厚0.07米。</t>
  </si>
  <si>
    <t>马楼乡高岸头村道路建设项目</t>
  </si>
  <si>
    <t>高岸头村</t>
  </si>
  <si>
    <t>新建沥青混凝土道路长460米，宽4.5米；长112米，宽3.5米，厚0.05米；C25砼混凝土道路长260米，宽3.5米，厚0.2米。</t>
  </si>
  <si>
    <t>马楼乡老将庄村道路建设项目</t>
  </si>
  <si>
    <t>老将庄村</t>
  </si>
  <si>
    <t>新建C25砼混凝土道路长1320米，宽4米，厚0.2米；沥青混凝土道路长275米，宽4米，厚0.05米。</t>
  </si>
  <si>
    <t>马楼乡释寺村道路建设项目</t>
  </si>
  <si>
    <t>释寺村</t>
  </si>
  <si>
    <t>新建沥青混凝土道路长1865米，宽4.5米，厚0.05米。C25砼混凝土道路长635米，宽3.5米；长217米，宽3米，厚0.2米；排水沟等设施。</t>
  </si>
  <si>
    <t>马楼乡马楼村道路建设项目</t>
  </si>
  <si>
    <t>马楼村</t>
  </si>
  <si>
    <t>新建沥青混凝土道路长481米，宽4.5米；长490米，宽4米；长700米，宽3.5米，厚0.05米。</t>
  </si>
  <si>
    <t>马楼乡铁寨垣村道路建设项目</t>
  </si>
  <si>
    <t>铁寨垣村</t>
  </si>
  <si>
    <t>新建沥青混凝土道路长960米，宽4米，厚0.05米。</t>
  </si>
  <si>
    <t>马楼乡小石门村道路建设项目</t>
  </si>
  <si>
    <t>新建C25砼混凝土道路长709米，宽4米；长392米，宽4.5米，厚0.2米。</t>
  </si>
  <si>
    <t>马楼乡吴洼村道路建设项目</t>
  </si>
  <si>
    <t>吴洼村</t>
  </si>
  <si>
    <t>新建沥青混凝土道路长698米，宽4米；长338米，宽4.5米，厚0.05米。</t>
  </si>
  <si>
    <t>中央林业改革发展资金</t>
  </si>
  <si>
    <t>马楼乡楼东村道路建设项目</t>
  </si>
  <si>
    <t>楼东村</t>
  </si>
  <si>
    <t>新建沥青混凝土路面宽3.5米，长174米，厚0.05米；C25砼水泥混凝土道路宽4米，长1076米；宽3米，长40米，厚0.2米。</t>
  </si>
  <si>
    <t>马楼乡农田水利设施巩固提升项目</t>
  </si>
  <si>
    <t>洗井104眼，机井首部配套34套，控制器47套、井房34套，潜水电泵22套，铺设地埋线9.422km，检修38处，配套充值仪4台，架空线路0.19km，射频卡510张。</t>
  </si>
  <si>
    <t>四棵树乡平沟村道路、排水建设项目</t>
  </si>
  <si>
    <t>1、道路长：200m，宽4m，厚20，路边排水渠200m，2、挡墙：55m，高6.5m，垫层50cm。底宽2.8m，50cm垫层。下底2.3m，上底50m；护坡：长90m，地下80cm宽，1m高。斜护坡：高3m，厚60cm</t>
  </si>
  <si>
    <t>土门办事处构树庄村道路建设项目</t>
  </si>
  <si>
    <t>构树庄村</t>
  </si>
  <si>
    <t>1.新建C25混凝土道路硬化390米，宽3.5米，厚0.2米；2.新建M7.5浆砌石挡墙2处，其中1#挡墙长30米，2#挡墙长78米。</t>
  </si>
  <si>
    <t>团城乡辣菜沟村道路建设项目</t>
  </si>
  <si>
    <t>辣菜沟村</t>
  </si>
  <si>
    <t>新修c25混凝土道路3.894千米，厚0.15米，其中2米宽40米；2.5米宽0.558千米；3米宽2.238米；3.5米宽0.918千米。</t>
  </si>
  <si>
    <t>团城乡寺沟村漫水坝建设项目</t>
  </si>
  <si>
    <t>1、旧堰拆除并重新砌筑，长7米，高2米，宽0.4米；2、新建浆砌石漫水坝3处,长3米，高0.5米，宽0.5米3、新建浆砌石护底长60米，均宽3米</t>
  </si>
  <si>
    <t>团城乡小团城村漫水桥建设项目</t>
  </si>
  <si>
    <t>小团城村</t>
  </si>
  <si>
    <t>1、新建漫水桥（含护桥引线）2座，改造漫水桥1座；2、新建道路硬化120米（学校边至漫水桥120米），宽4米。</t>
  </si>
  <si>
    <t>瓦屋镇楼子河村老庄稞组通组路硬化项目</t>
  </si>
  <si>
    <t>楼子河村</t>
  </si>
  <si>
    <t>新建0.2米厚4.5米宽道路长1380米；0.15米厚3米宽道路长300米；浆砌石挡墙总长50米。</t>
  </si>
  <si>
    <t>中央预算内投资用于“三农”建设部分</t>
  </si>
  <si>
    <t>瓦屋镇李老庄村音和沟组道路建设项目</t>
  </si>
  <si>
    <t>李老庄村</t>
  </si>
  <si>
    <t>新建20cm厚4.5米宽C25水泥混凝土道路长1415米；DN1500钢筋混凝土管12米。</t>
  </si>
  <si>
    <t>瓦屋镇长畛地村道路建设项目</t>
  </si>
  <si>
    <t>长畛地村</t>
  </si>
  <si>
    <t>1、新建道路长450米，均宽3米，厚0.2米；2、新建道路长980米，均宽3.5米，厚0.2米；3、新建道路长110米，均宽3米，厚0.2米；</t>
  </si>
  <si>
    <t>瓦屋镇马老庄村道路建设项目</t>
  </si>
  <si>
    <t>新建沥青道路总长1109米，4726.5平方，厚0.07米。其中：4.5米宽的道路长581米，4米宽的道路长528米。</t>
  </si>
  <si>
    <t>瓦屋镇水滴沟村护路堰建设项目</t>
  </si>
  <si>
    <t>水滴沟村</t>
  </si>
  <si>
    <t>护堰1：长10米，均高5.5米，底宽2.5米，顶宽0.7米。护堰2长112米，均高3.5米，底宽2米，顶宽0.7米</t>
  </si>
  <si>
    <t>瓦屋镇长畛地村至耐庄村道路建设项目</t>
  </si>
  <si>
    <t>新建道路路基整修及回填3365米</t>
  </si>
  <si>
    <t>平财预（2020）429号</t>
  </si>
  <si>
    <t>构树庄--漆树沟道路</t>
  </si>
  <si>
    <t>处构树庄</t>
  </si>
  <si>
    <t>全长2公里，水泥混凝土路面，路面宽4.0米，厚20公分</t>
  </si>
  <si>
    <t>井河口村杨家庄道路</t>
  </si>
  <si>
    <t>井河口</t>
  </si>
  <si>
    <t>全长0.6公里，水泥混凝土路面，路面宽4.0米，厚20公分</t>
  </si>
  <si>
    <t>想马河村碾盘、花皮湾组通村公路</t>
  </si>
  <si>
    <t>想马河</t>
  </si>
  <si>
    <t>全长3.5公里，水泥混凝土路面，路面宽3.5-4.0米，厚20公分</t>
  </si>
  <si>
    <t>马停村娄中路-耿家道路</t>
  </si>
  <si>
    <t>马停</t>
  </si>
  <si>
    <t>全长3.05公里，水泥混凝土路面，路面宽3.5米，厚20公分</t>
  </si>
  <si>
    <t>李法河村-栗树沟道路</t>
  </si>
  <si>
    <t>李法河村</t>
  </si>
  <si>
    <t>全长1.0公里，水泥混凝土路面，路面宽4.0米，厚20公分</t>
  </si>
  <si>
    <t>里沟村石灰窑村道</t>
  </si>
  <si>
    <t>里沟</t>
  </si>
  <si>
    <t>全长1.9公里，水泥混凝土路面，路面宽4.5米，厚20公分</t>
  </si>
  <si>
    <t>省级农村公路建设资金</t>
  </si>
  <si>
    <t>鲁山县2021年自然资源局农田水利设施巩固提升项目</t>
  </si>
  <si>
    <t>洗井226眼，机井首部配套160套，铺设地埋线6.1781km，射频卡185张。</t>
  </si>
  <si>
    <t>辛集乡盆郭村机井及配套项目</t>
  </si>
  <si>
    <t>农田建设</t>
  </si>
  <si>
    <t>盆郭村</t>
  </si>
  <si>
    <t>新建机井2眼及相关配套设施</t>
  </si>
  <si>
    <t>辛集乡程西村村内道路建设项目</t>
  </si>
  <si>
    <t>新建道路长715米，其中4米宽沥青道路长620米，3.5米宽沥青道路长95米，均厚0.05米；</t>
  </si>
  <si>
    <t>辛集乡傅岭村主干道建设项目</t>
  </si>
  <si>
    <t>傅岭村</t>
  </si>
  <si>
    <t>新建道路2514米，其中长1086米宽4.5/4/3米厚0.05米沥青路面一条；长1428米（宽4米、154米长；宽3.5米435米长；宽4/3.5/3米161米长；宽3米212米长；宽2.5米99米长；宽3.5/3米245米长；宽4/3米122米长）厚均为0.2米，C25标准混凝土路面</t>
  </si>
  <si>
    <t>辛集乡程东村道路及生产桥项目</t>
  </si>
  <si>
    <t>程东村</t>
  </si>
  <si>
    <t>新建混凝土道路277米，4米宽，0.2米厚，C25标准；新建生产桥一座长30米，宽5米。</t>
  </si>
  <si>
    <t>辛集乡辛集村内道路项目</t>
  </si>
  <si>
    <t>辛集村</t>
  </si>
  <si>
    <t>新建道路1605米其中沥青路面长200米、宽4.5米、厚0.05米；混凝土路面1405米（长460米宽4.5/4米，长196米宽4.5米，长409米宽4米，长305米宽2.5米，长35米宽3.5米）厚0.2米</t>
  </si>
  <si>
    <t>辛集乡桃园村水电配套项目</t>
  </si>
  <si>
    <t>桃园村</t>
  </si>
  <si>
    <t>7眼灌溉机井水电配套设施</t>
  </si>
  <si>
    <t>辛集乡程西村驴舍养殖项目</t>
  </si>
  <si>
    <t>新建驴棚3座，其中12*50米1座，7*50米2座；凉粪棚1座，化粪池1座</t>
  </si>
  <si>
    <t>熊背乡雁鸣庄村护庄护地堤建设项目</t>
  </si>
  <si>
    <t>雁鸣庄村</t>
  </si>
  <si>
    <t>护庄护地堤长347米，截流坝一道长54米</t>
  </si>
  <si>
    <t>熊背乡寺前村通村主干道建设项目</t>
  </si>
  <si>
    <t>寺前村</t>
  </si>
  <si>
    <t>厚5公分宽4.5米沥青道路长1765米，宽3.5米，厚0.2米混凝土道路长370米，护路堰长311.5米，截流坝2道及过路涵管</t>
  </si>
  <si>
    <t>尧山镇大庄村道路、排污建设项目</t>
  </si>
  <si>
    <t>大庄村</t>
  </si>
  <si>
    <t>1、新建灌溉渠900米；2、排污管道300米；3、道路90米长，4米宽；道路90米长，3米宽。</t>
  </si>
  <si>
    <t>尧山镇木庙村（东沟组至西沟组）道路建设项目</t>
  </si>
  <si>
    <t>木庙村</t>
  </si>
  <si>
    <t>道路硬化1780米，4.5米宽，厚0.18米厚；道路硬化204米长，3米宽，0.15米厚；路边护堰218米</t>
  </si>
  <si>
    <t>张店乡马村道路建设项目</t>
  </si>
  <si>
    <t>马村村</t>
  </si>
  <si>
    <t>新建道路长1155米，其中混凝土道路长860米，宽4米厚20cm，沥青道路长295米，宽4米，厚5公分</t>
  </si>
  <si>
    <t>张店乡界板沟村组通道路项目</t>
  </si>
  <si>
    <t>界板沟村</t>
  </si>
  <si>
    <t>新建混凝土道路长3087米，其中长3076米宽2.5米，长11米宽2米，厚0.15米。</t>
  </si>
  <si>
    <t>张店乡刘湾村大武岭生产道路项目</t>
  </si>
  <si>
    <t>新建混凝土道路长1881米，宽4米，长971米；宽2.5米，长910米。</t>
  </si>
  <si>
    <t>张店乡马村张庄生产道路项目</t>
  </si>
  <si>
    <t>新建生产道路长908米，其中宽2.5宽537米；1.5米宽，长371米。</t>
  </si>
  <si>
    <t>省级林业改革发展资金</t>
  </si>
  <si>
    <t>张店乡李村道路建设项目</t>
  </si>
  <si>
    <t>李村</t>
  </si>
  <si>
    <t>道路长895米，(其中道路①565长米，3.5宽米，0.18厚米；道路②长330米，宽3米，厚0.15米.）</t>
  </si>
  <si>
    <t>张官营镇营东村村内道路项目</t>
  </si>
  <si>
    <t>营东村</t>
  </si>
  <si>
    <t>新建沥青道路长829.7米，宽4米，厚0.07米;新建C25混凝土道路长191米，宽3米，厚0.2米</t>
  </si>
  <si>
    <t>张官营镇东张庄村内道路项目</t>
  </si>
  <si>
    <t>东张庄村</t>
  </si>
  <si>
    <t>新建C25混凝土道路长495.8米，宽4米，厚0.2米；新建C25混凝土道路长147.2米，宽3米，厚0.2米；</t>
  </si>
  <si>
    <t>张官营镇营东村道路建设项目</t>
  </si>
  <si>
    <t>新建C25混凝土道路总长826米，其中3米宽468米，2.5米宽224米，2米宽1334米，
均厚0.15米</t>
  </si>
  <si>
    <t>张官营镇棠树村道路建设项目</t>
  </si>
  <si>
    <t>棠树村</t>
  </si>
  <si>
    <t>硬化道路长837米、宽3.0米,厚0.15米</t>
  </si>
  <si>
    <t>张官营镇农田水利设施巩固提升项目</t>
  </si>
  <si>
    <t>洗井266眼，机井首部配套171套，控制器181套、井房171套，潜水电泵61套，铺设地埋线0.57km，检修254处；配套充值仪10台，射频卡675张。</t>
  </si>
  <si>
    <t>中央农村危房改造补助资金</t>
  </si>
  <si>
    <t>张良镇闫洼村村内主干道项目</t>
  </si>
  <si>
    <t>新建沥青道路长1800米，宽4.5米，厚0.05米;</t>
  </si>
  <si>
    <t>张良镇余庄村村内道路项目</t>
  </si>
  <si>
    <t>余庄村</t>
  </si>
  <si>
    <t>新建混凝土1600米，其中4.5米宽138米；4米宽道路长830米，3米宽道路长632米。</t>
  </si>
  <si>
    <t>张良镇东营村排水项目</t>
  </si>
  <si>
    <t>修建砖砌排水沟705米</t>
  </si>
  <si>
    <t>张良镇范庄村道路建设项目</t>
  </si>
  <si>
    <t>范庄村</t>
  </si>
  <si>
    <t>新修通村道路长861米，厚0.2米，其中，4.5米宽道路651米，4米宽道路210米；村内道路长859米，宽4米、厚0.2米。C25标准。</t>
  </si>
  <si>
    <t>张良镇张南村道路建设项目</t>
  </si>
  <si>
    <t>张南村</t>
  </si>
  <si>
    <t>铺设混凝土道路1180米，厚0.2米，C25标准，其中，4.5米宽道路173米，4米宽道路887米，3米宽道路120米。铺设沥青道路1830米，厚0.05米，其中，4.5宽道路245米，4米宽道路1360米,3米宽道路225米。</t>
  </si>
  <si>
    <t>张良镇张西村道路、排水建设项目</t>
  </si>
  <si>
    <t>道路硬化2673平方米，硬化路面宽4.5米，厚0.18米，砼C25标准，铺设涵管76米，砌筑井5座</t>
  </si>
  <si>
    <t>鲁山县2021年扶贫小额信贷贴息（第五期）</t>
  </si>
  <si>
    <t>平财预〔2021〕170号</t>
  </si>
  <si>
    <t>赵村镇白草坪村道路建设项目</t>
  </si>
  <si>
    <t>新建道路长650米，宽4.5米，厚0.18米；新建护路石堰：长280米、均高3.5米，入地1米，地上2.5米，下底宽1.5米，上宽0.5米；道路填方两处；修复路边及涵管：修复路边350米、砼涵管直径0.8米、砼管长2米、共计砼5根。</t>
  </si>
  <si>
    <t>赵村镇国贝石村老君沟组道路建设项目</t>
  </si>
  <si>
    <t>国贝石村</t>
  </si>
  <si>
    <t>道路长2440公里，宽3.5米，厚0.18米，c25砼混凝土</t>
  </si>
  <si>
    <t>赵村镇中汤村东沟组、王家组道路项目</t>
  </si>
  <si>
    <t>中汤村</t>
  </si>
  <si>
    <t>C25砼混凝土道路，东沟组道路长225米，宽3米，厚0.15米；王家组道路长555米，宽3米，厚0.15米；转角石组道路长350米，宽3米，厚0.15米。掏宝沟组道路长470米，宽3米，厚0.15米</t>
  </si>
  <si>
    <t>赵村镇柳树沟至李子峪道路建设项目</t>
  </si>
  <si>
    <t>柳树沟、李子峪</t>
  </si>
  <si>
    <t>修建沥青混凝土路面长1700米，均宽4.5米，厚0.05米</t>
  </si>
  <si>
    <t>赵村镇堂沟村道路、护堰建设项目</t>
  </si>
  <si>
    <t>堂沟村</t>
  </si>
  <si>
    <t>1、护堰长120米、高5米、上底宽0.5米、下底宽1.5米，共计600立方米；2、道路长450米、宽4.5米、厚0.18米,共计:2025平方米</t>
  </si>
  <si>
    <t>第十六批</t>
  </si>
  <si>
    <t>观音寺乡鲁窑村海丰沟组通道路</t>
  </si>
  <si>
    <t>新建混凝土道路总长2450米，厚0.2米，其中宽3米的长度为1650米，宽4米的长度为800米，漫水桥1座，道路两侧各50厘米宽路肩。</t>
  </si>
  <si>
    <t>2021年鲁山县磙子营洪涝灾害水毁项目（二期）</t>
  </si>
  <si>
    <t>孙沟村</t>
  </si>
  <si>
    <t>小孙沟村新建漫水桥1座;道路长17.5米，宽5米，厚0.2米，C25</t>
  </si>
  <si>
    <t>梁洼镇东街村内道路建设项目</t>
  </si>
  <si>
    <t>东街村</t>
  </si>
  <si>
    <t>新建柏油道路910米，宽4米,厚0.05米。C25混凝土道路1260米，宽4米，厚0.2米。</t>
  </si>
  <si>
    <t>马楼乡燕楼村道路建设项目</t>
  </si>
  <si>
    <t>燕楼村</t>
  </si>
  <si>
    <t>新建沥青混凝土道路长1350米，宽4米；长1230米，宽3.7米；长168米，宽4.5米，厚0.05米。</t>
  </si>
  <si>
    <t>中央生猪（牛羊）调出大县奖励资金</t>
  </si>
  <si>
    <t>马楼乡永乐村排水建设项目</t>
  </si>
  <si>
    <t>永乐村</t>
  </si>
  <si>
    <t>新建村内排水沟长2368米，宽0.4米，深0.4米；长148米，宽0.6米，深0.6米。</t>
  </si>
  <si>
    <t>平财预〔2021〕248号</t>
  </si>
  <si>
    <t>马楼乡宋口村排水建设项目</t>
  </si>
  <si>
    <t>宋口村</t>
  </si>
  <si>
    <t>新建村内排水沟长269米，宽1.2米，深1.2米。</t>
  </si>
  <si>
    <t>平财预〔2021〕531号</t>
  </si>
  <si>
    <t>马楼乡关庙杜村排水建设项目</t>
  </si>
  <si>
    <t>关庙杜村</t>
  </si>
  <si>
    <t>新建村内排水沟长321.5米，宽1.2米，深1.2米；长116米，宽0.5米，深0.8米。</t>
  </si>
  <si>
    <t>四棵树乡沃沟村主干道硬化建设项目</t>
  </si>
  <si>
    <t>修建沥青道路4.5米宽，3.5米宽3000米长，厚0.05柏油路面</t>
  </si>
  <si>
    <t>团城乡牛王庙村护河堤建设项目</t>
  </si>
  <si>
    <t>牛王庙村</t>
  </si>
  <si>
    <t>新修护堰854米，均高3.5米</t>
  </si>
  <si>
    <t>团城乡鸡塚村至枣庄村道路建设项目</t>
  </si>
  <si>
    <t>鸡塚村、枣庄村</t>
  </si>
  <si>
    <t>新建混凝土道路长1462米，宽4米，厚0.2米，砼C25标准；过水涵1座，漫水桥2座</t>
  </si>
  <si>
    <t>下汤镇王庄村村内道路项目</t>
  </si>
  <si>
    <t>新建道路长1893米，均宽3米，厚0.18米，C25砼路面。</t>
  </si>
  <si>
    <t>平财预〔2021〕534号</t>
  </si>
  <si>
    <t>辛集乡史庄村内道路建设项目</t>
  </si>
  <si>
    <t>史庄村</t>
  </si>
  <si>
    <t>新建道路总长4314米，其中混凝土道路1000米，宽4.5米，厚0.2米；沥青道路长3314米，其中4.5米宽沥青道路长2001米，4米宽沥青路面长1313米，均厚0.07米</t>
  </si>
  <si>
    <t>辛集乡肖老庄村内主干道路硬化工程</t>
  </si>
  <si>
    <t>肖老庄村</t>
  </si>
  <si>
    <t>新建道路5214.5米，其中，长630米，宽4米，7cm沥青路面；4米宽，长1565.5米；宽3.5米，长2395米；宽3米，长574米；宽2米，长50米；均厚0.2米</t>
  </si>
  <si>
    <t>2021年鲁山县熊背乡洪涝灾害水毁项目（二期）</t>
  </si>
  <si>
    <t>交口村
熊背村</t>
  </si>
  <si>
    <t>道路护坡长18米
道路护坡长40米，直径0.7米管道长40米</t>
  </si>
  <si>
    <t>尧山镇四道河村道路硬化</t>
  </si>
  <si>
    <t>四道河村</t>
  </si>
  <si>
    <t>三道河-下地道路硬化775米，宽4.5米；下地-盖上道路硬化500米，3.5米宽</t>
  </si>
  <si>
    <t>尧山镇下坪村漫水桥项目</t>
  </si>
  <si>
    <t>下坪村</t>
  </si>
  <si>
    <t>平板桥长13米，宽4.5米；漫水桥长38米，宽4.5米</t>
  </si>
  <si>
    <t>尧山镇马公店村排水渠硬化项目</t>
  </si>
  <si>
    <t>马公店村</t>
  </si>
  <si>
    <t>排水渠长44米，沉淀池2个，埋设混凝土管34米</t>
  </si>
  <si>
    <t>尧山镇下河村安全饮水工程</t>
  </si>
  <si>
    <t>下河村</t>
  </si>
  <si>
    <t>拦水坝长20米，新建蓄水池一座，主管道4734米，支管道和入户管道10705米。</t>
  </si>
  <si>
    <t>尧山镇尧山村防洪渠项目</t>
  </si>
  <si>
    <t>尧山村</t>
  </si>
  <si>
    <r>
      <rPr>
        <sz val="9"/>
        <rFont val="黑体"/>
        <charset val="134"/>
      </rPr>
      <t>1、新建沉淀池一座</t>
    </r>
    <r>
      <rPr>
        <sz val="9"/>
        <rFont val="Times New Roman"/>
        <charset val="134"/>
      </rPr>
      <t> </t>
    </r>
    <r>
      <rPr>
        <sz val="9"/>
        <rFont val="黑体"/>
        <charset val="134"/>
      </rPr>
      <t>2、对现有防洪渠河道清淤共计297.1米，0.5米深，2.5米宽</t>
    </r>
    <r>
      <rPr>
        <sz val="9"/>
        <rFont val="Times New Roman"/>
        <charset val="134"/>
      </rPr>
      <t> </t>
    </r>
    <r>
      <rPr>
        <sz val="9"/>
        <rFont val="黑体"/>
        <charset val="134"/>
      </rPr>
      <t>3、新建防洪渠全线共计长297.1米</t>
    </r>
    <r>
      <rPr>
        <sz val="9"/>
        <rFont val="Times New Roman"/>
        <charset val="134"/>
      </rPr>
      <t> </t>
    </r>
  </si>
  <si>
    <t>张店乡刘湾村村内道路建设项目</t>
  </si>
  <si>
    <t>新建道沥青道路长1965米，宽4米，厚0.07米。</t>
  </si>
  <si>
    <t>张官营镇大贾庄村道路建设项目</t>
  </si>
  <si>
    <t>硬化道路长1594米、宽3米、厚0.15米</t>
  </si>
  <si>
    <t>张良镇朱马沟村道路项目</t>
  </si>
  <si>
    <t>朱马沟村</t>
  </si>
  <si>
    <t>修建道路浆砌石护堰481米，拦河堰19米，路基填充25立方</t>
  </si>
  <si>
    <t>张良镇三间房村道路建设项目</t>
  </si>
  <si>
    <t>修建道路3757米，厚0.2米，砼C25标准。其中4米宽道路694米，3.5米宽道路105米，4米宽道路2958米。</t>
  </si>
  <si>
    <t>张良镇营南村建设道路项目</t>
  </si>
  <si>
    <t>营南村</t>
  </si>
  <si>
    <t>新建沥青道路长970米，厚0.05米，其中3.5米宽道路长210米，4米宽道路长760米。新建混凝土道路4772米，C25标准，其中1.5米宽道路300米，2米宽道路1215米，2.5米宽道路2367m，路面厚0.15米；3米宽道路260米，4米宽道路245米，4.5米宽道路385米，路面厚0.2米。砖砌排水沟396米。</t>
  </si>
  <si>
    <t>张良镇农田水利设施巩固提升项目</t>
  </si>
  <si>
    <t>洗井56眼，机井首部配套56套，控制器、井房56套，铺设地埋线14.97km，配套充值仪6台，射频卡840张。</t>
  </si>
  <si>
    <t>赵村镇白草坪村组通道路硬化项目</t>
  </si>
  <si>
    <t>C25砼混凝土道路，金马沟组长840米，宽3米，厚0.18米。小坪组长262米、宽3米厚0.18米。大庄组A-B段长263米，宽4米，厚0.18米；C-D段长80米，宽3米，厚0.18米。银洞沟组道路长976米、宽3米、厚0.18米。南沟组A-E段长670米、路面加宽1米、厚0.18；E-F段长386米、宽3米、厚0.18米。河南组长689米、宽3米、厚0.18米。</t>
  </si>
  <si>
    <t>赵村镇大丰沟村通村道路建设项目</t>
  </si>
  <si>
    <t>大丰沟村</t>
  </si>
  <si>
    <t>新建沥青混凝土路面4.5米宽，长1575米；4.3米宽，长55米；4米宽951米；3.5米宽，长134米</t>
  </si>
  <si>
    <t>第十七批</t>
  </si>
  <si>
    <t>背孜乡石板河组通道路建设项目</t>
  </si>
  <si>
    <t>新建0.15米厚C25混凝土道路3030米（其中3米道路390米，3.5米宽道路1370米，4米宽道路1270米）</t>
  </si>
  <si>
    <t>背孜乡郜沟村组通道路硬化建设项目</t>
  </si>
  <si>
    <t>新建C25水泥路长2485米，宽4米，厚0.15米，长4135米，宽3米，厚0.15米，漫水桥宽5米，长9.8米</t>
  </si>
  <si>
    <t>背孜乡井河口村道路建设项目</t>
  </si>
  <si>
    <t>井河口村</t>
  </si>
  <si>
    <t>铺筑沥青路长3260米，宽4米，厚0.07米；255平方沥青路面厚0.07米；0.02米厚0.1米宽白色热熔线；道路两侧硬边带宽0.2米，厚0.27米</t>
  </si>
  <si>
    <t>背孜乡背孜村老街附属道路面建设项目</t>
  </si>
  <si>
    <t>背孜村</t>
  </si>
  <si>
    <t>新建0.05米厚沥青道路2090米（其中1.7米宽道路43米，2米宽道路38米，2.1米宽道路42米，2.5米宽道路313米，2.7米宽道路232米，2.8米宽道路564米，3米宽道路734米，3.1米宽道路17米，3.5米宽道路57米，7米宽道路50米），路面两侧画2mm厚100mm宽白色热熔标线共4180米；高2.9米，宽0.37米，长39米，水泥砂浆砌筑烧结普通砖墙体；300*600*70青石板道路1555.5平方，沉淀井30座，人行道烧结青砖500平方米，下水管φ500 SN8双壁波纹管610米，芝麻灰花岗岩路边石620米</t>
  </si>
  <si>
    <t>仓头乡下仓头村组村内道路项目</t>
  </si>
  <si>
    <t>新建道路长1050米，宽4米，厚0.2米,C25混凝土</t>
  </si>
  <si>
    <t>董周乡小集村村内道路建设项目</t>
  </si>
  <si>
    <t>小集村</t>
  </si>
  <si>
    <t>硬化村内c25混凝土道路1507米，其中4米宽的45米，3米宽的1452米，厚0.18米。</t>
  </si>
  <si>
    <t>硬化村内c25混凝土道路1507米，其中4米宽的45米，3米宽的1452米，厚0.19米。</t>
  </si>
  <si>
    <t>董周乡杨树沟王先沟-李沟通组道路</t>
  </si>
  <si>
    <t>杨树沟村</t>
  </si>
  <si>
    <t>硬化村内c25混凝土道路930米，宽4米，厚0.2米。</t>
  </si>
  <si>
    <t>硬化村内c25混凝土道路930米，宽4米，厚0.3米。</t>
  </si>
  <si>
    <t>库区乡韩湾村道路项目</t>
  </si>
  <si>
    <t>韩湾村</t>
  </si>
  <si>
    <t>新建C25混凝土道路厚18CM，均宽4米，长约1200米，厚18CM，新建护路堰60米。</t>
  </si>
  <si>
    <t>梁洼镇保障村秸秆颗粒加工项目</t>
  </si>
  <si>
    <t>购置鼓式木片机一台、粉碎机一台、立式环模颗粒机一台及相关配套设施</t>
  </si>
  <si>
    <t>梁洼镇鹁鸽吴村村组生产道路建设项目</t>
  </si>
  <si>
    <t>鹁鸽吴</t>
  </si>
  <si>
    <t>新建4米宽道路232米；3.5米宽道路1395米，均厚0.2米，C25砼</t>
  </si>
  <si>
    <t>平财预〔2020〕819号</t>
  </si>
  <si>
    <t>新建4米宽道路232米；3.5米宽道路1395米，均厚0.2米，C26砼</t>
  </si>
  <si>
    <t>平财预〔2020〕875号</t>
  </si>
  <si>
    <t>新建4米宽道路232米；3.5米宽道路1395米，均厚0.2米，C27砼</t>
  </si>
  <si>
    <t>新建4米宽道路232米；3.5米宽道路1395米，均厚0.2米，C28砼</t>
  </si>
  <si>
    <t>新建4米宽道路232米；3.5米宽道路1395米，均厚0.2米，C29砼</t>
  </si>
  <si>
    <t>新建4米宽道路232米；3.5米宽道路1395米，均厚0.2米，C30砼</t>
  </si>
  <si>
    <t>省级农村危房改造补助资金（含奖补资金)</t>
  </si>
  <si>
    <t>新建4米宽道路232米；3.5米宽道路1395米，均厚0.2米，C31砼</t>
  </si>
  <si>
    <t>新建4米宽道路232米；3.5米宽道路1395米，均厚0.2米，C32砼</t>
  </si>
  <si>
    <t>新建4米宽道路232米；3.5米宽道路1395米，均厚0.2米，C33砼</t>
  </si>
  <si>
    <t>新建4米宽道路232米；3.5米宽道路1395米，均厚0.2米，C34砼</t>
  </si>
  <si>
    <t>新建4米宽道路232米；3.5米宽道路1395米，均厚0.2米，C35砼</t>
  </si>
  <si>
    <t>新建4米宽道路232米；3.5米宽道路1395米，均厚0.2米，C36砼</t>
  </si>
  <si>
    <t>新建4米宽道路232米；3.5米宽道路1395米，均厚0.2米，C37砼</t>
  </si>
  <si>
    <t>新建4米宽道路232米；3.5米宽道路1395米，均厚0.2米，C38砼</t>
  </si>
  <si>
    <t>新建4米宽道路232米；3.5米宽道路1395米，均厚0.2米，C39砼</t>
  </si>
  <si>
    <t>新建4米宽道路232米；3.5米宽道路1395米，均厚0.2米，C40砼</t>
  </si>
  <si>
    <t>梁洼镇西街村村内道路建设项目</t>
  </si>
  <si>
    <t>西街村</t>
  </si>
  <si>
    <t>铺设沥青路面长660米，总面积4160平方米；4.5米宽C25道路370米，厚0.2,米；3米宽C25道路50米，厚0.2,米；混凝土下水管道440米。</t>
  </si>
  <si>
    <t>省级预算内投资用于“三农”建设部分</t>
  </si>
  <si>
    <t>琴台办事处余堂社区通村主干道及生产桥项目</t>
  </si>
  <si>
    <t>新建沥青道路863米，宽4米，厚0.05米，平板桥一座长27米，宽3米。</t>
  </si>
  <si>
    <t>新建沥青道路863米，宽4米，厚0.05米，平板桥一座长27米，宽4米。</t>
  </si>
  <si>
    <t>平财预〔2021〕97号</t>
  </si>
  <si>
    <t>新建沥青道路863米，宽4米，厚0.05米，平板桥一座长27米，宽5米。</t>
  </si>
  <si>
    <t>瀼河乡陈楼村村内道路建设项目</t>
  </si>
  <si>
    <t>1、建设沥青道路宽4米，长1225米，厚0.07米；2、建设沥青道路宽3.5米，长225米，厚0.07米；3、建设沥青道路宽3米，长165米，厚0.07米；4、建设C25水泥混凝土度宽3.5米，长150米，厚0.15米；5、建设C25水泥混凝土道路宽3米，长200米，厚0.15米；</t>
  </si>
  <si>
    <t>1、建设沥青道路宽4米，长1225米，厚0.07米；2、建设沥青道路宽3.5米，长225米，厚0.07米；3、建设沥青道路宽3米，长165米，厚0.07米；4、建设C25水泥混凝土度宽3.5米，长150米，厚0.15米；5、建设C25水泥混凝土道路宽3米，长200米，厚0.16米；</t>
  </si>
  <si>
    <t>瀼河乡农田水利设施巩固提升项目</t>
  </si>
  <si>
    <t>洗井51眼，机井首部配套51套，控制器、井房51套，铺设地埋线10.414km，配套充值仪4台，射频卡765张。</t>
  </si>
  <si>
    <t>洗井51眼，机井首部配套51套，控制器、井房51套，铺设地埋线10.414km，配套充值仪4台，射频卡766张。</t>
  </si>
  <si>
    <t>洗井51眼，机井首部配套51套，控制器、井房51套，铺设地埋线10.414km，配套充值仪4台，射频卡767张。</t>
  </si>
  <si>
    <t>瀼河乡袁寨村内道路建设项目</t>
  </si>
  <si>
    <t>袁寨村</t>
  </si>
  <si>
    <t>建设沥青混凝土道路2479米，厚0.07米，其中宽4.5米长190米，宽4米长1769米，宽3.5米长250米，宽3米长270米,；建设C25混凝土道路长693米，厚0.2米，其中3.5m宽长30米，宽3米长490米，宽2.5米长173米</t>
  </si>
  <si>
    <t>建设沥青混凝土道路2479米，厚0.07米，其中宽4.5米长190米，宽4米长1769米，宽3.5米长250米，宽3米长270米,；建设C25混凝土道路长693米，厚0.2米，其中3.5m宽长30米，宽3米长490米，宽2.5米长174米</t>
  </si>
  <si>
    <t>四棵树乡沃沟村农田水利建设项目</t>
  </si>
  <si>
    <t>修复灌溉渠道1790米，治理坑塘清淤加固2处</t>
  </si>
  <si>
    <t>修复灌溉渠道1790米，治理坑塘清淤加固3处</t>
  </si>
  <si>
    <t>土门办事处焦山村生产桥项目</t>
  </si>
  <si>
    <t>长24米，高4米，净宽4米的平板桥一座</t>
  </si>
  <si>
    <t>长24米，高4米，净宽5米的平板桥一座</t>
  </si>
  <si>
    <t>土门办事处焦庄村饮水工程项目</t>
  </si>
  <si>
    <t>2处蓄水池加固扩建，管网铺设、20T压力罐1个</t>
  </si>
  <si>
    <t>2处蓄水池加固扩建，管网铺设、20T压力罐2个</t>
  </si>
  <si>
    <t>土门办事处构树庄村黄土盖至瓦房庄组道路建设项目</t>
  </si>
  <si>
    <t>硬化c25混凝土道路2条厚0.2米长共1437米</t>
  </si>
  <si>
    <t>硬化c25混凝土道路2条厚0.2米长共1438米</t>
  </si>
  <si>
    <t>团城乡泰山庙村黑沟组饮水工程建设项目</t>
  </si>
  <si>
    <t>泰山庙村</t>
  </si>
  <si>
    <t>深水井1眼深180米，截流坝一道，入户配套及管网，5吨压力罐1台及配套设备</t>
  </si>
  <si>
    <t>深水井1眼深180米，截流坝一道，入户配套及管网，5吨压力罐2台及配套设备</t>
  </si>
  <si>
    <t>下汤镇松垛沟村食用菌种植观光采摘大棚建设项目</t>
  </si>
  <si>
    <t>食用菌种植观光采摘大棚建设项目</t>
  </si>
  <si>
    <t>平财预〔2020〕810号</t>
  </si>
  <si>
    <t>鲁山县2021年危房改造项目（二批）</t>
  </si>
  <si>
    <t>鲁山县2021年疫情防控期间（河道专管员工资四期）</t>
  </si>
  <si>
    <t>鲁山县贫困户务工收入和产业发展奖补项目资金（人社局二期）</t>
  </si>
  <si>
    <t>拟补贴8620户务工交通补贴；务工收入在5000元（含5000元）以上的，按务工收入的5%进行奖；省外务工的每人每年奖补302元。</t>
  </si>
  <si>
    <t>拟补贴8620户务工交通补贴；务工收入在5000元（含5000元）以上的，按务工收入的5%进行奖；省外务工的每人每年奖补303元。</t>
  </si>
  <si>
    <t>拟补贴8620户务工交通补贴；务工收入在5000元（含5000元）以上的，按务工收入的5%进行奖；省外务工的每人每年奖补304元。</t>
  </si>
  <si>
    <t>拟补贴8620户务工交通补贴；务工收入在5000元（含5000元）以上的，按务工收入的5%进行奖；省外务工的每人每年奖补305元。</t>
  </si>
  <si>
    <t>拟补贴8620户务工交通补贴；务工收入在5000元（含5000元）以上的，按务工收入的5%进行奖；省外务工的每人每年奖补306元。</t>
  </si>
  <si>
    <t>拟补贴8620户务工交通补贴；务工收入在5000元（含5000元）以上的，按务工收入的5%进行奖；省外务工的每人每年奖补307元。</t>
  </si>
  <si>
    <t>拟补贴8620户务工交通补贴；务工收入在5000元（含5000元）以上的，按务工收入的5%进行奖；省外务工的每人每年奖补308元。</t>
  </si>
  <si>
    <t>拟补贴8620户务工交通补贴；务工收入在5000元（含5000元）以上的，按务工收入的5%进行奖；省外务工的每人每年奖补309元。</t>
  </si>
  <si>
    <t>土门办事处疫情防控期间公益性岗位人员工资（四期）</t>
  </si>
  <si>
    <t>琴台办事处疫情防控期间公益性岗位人员工资（四期）</t>
  </si>
  <si>
    <t>梁洼镇疫情防控期间公益性岗位人员工资（四期）</t>
  </si>
  <si>
    <t>团城乡疫情防控期间公益性岗位人员工资（四期）</t>
  </si>
  <si>
    <t>赵村镇疫情防控期间公益性岗位人员工资（四期）</t>
  </si>
  <si>
    <t>张官营镇疫情防控期间公益性岗位人员工资（四期）</t>
  </si>
  <si>
    <t>磙子营乡疫情防控期间公益性岗位人员工资（四期）</t>
  </si>
  <si>
    <t>张良镇疫情防控期间公益性岗位人员工资（四期）</t>
  </si>
  <si>
    <t>马楼乡疫情防控期间公益性岗位人员工资（四期）</t>
  </si>
  <si>
    <t>尧山镇疫情防控期间公益性岗位人员工资（四期）</t>
  </si>
  <si>
    <t>仓头乡疫情防控期间公益性岗位人员工资（四期）</t>
  </si>
  <si>
    <t>四棵树乡疫情防控期间公益性岗位人员工资（四期）</t>
  </si>
  <si>
    <t>瀼河乡疫情防控期间公益性岗位人员工资（四期）</t>
  </si>
  <si>
    <t>熊背乡疫情防控期间公益性岗位人员工资（四期）</t>
  </si>
  <si>
    <t>辛集乡疫情防控期间公益性岗位人员工资（四期）</t>
  </si>
  <si>
    <t>张店乡疫情防控期间公益性岗位人员工资（四期）</t>
  </si>
  <si>
    <t>瓦屋镇疫情防控期间公益性岗位人员工资（四期）</t>
  </si>
  <si>
    <t>汇源办事处疫情防控期间公益性岗位人员工资（四期）</t>
  </si>
  <si>
    <t>下汤镇疫情防控期间公益性岗位人员工资（四期）</t>
  </si>
  <si>
    <t>董周乡疫情防控期间公益性岗位人员工资（四期）</t>
  </si>
  <si>
    <t>观音寺乡疫情防控期间公益性岗位人员工资（四期）</t>
  </si>
  <si>
    <t>库区乡疫情防控期间公益性岗位人员工资（四期）</t>
  </si>
  <si>
    <t>鲁阳办事处疫情防控期间公益性岗位人员工资（四期）</t>
  </si>
  <si>
    <t>背孜乡疫情防控期间公益性岗位人员工资（四期）</t>
  </si>
  <si>
    <t>露峰办事处疫情防控期间公益性岗位人员工资（四期）</t>
  </si>
  <si>
    <t>鲁山县2021年疫情防控期间（治安巡逻员工资）（四期）</t>
  </si>
  <si>
    <t>鲁山县2021年疫情防控期间（贫困群众从事保洁工作工资）（四期）</t>
  </si>
  <si>
    <t>第十八批</t>
  </si>
  <si>
    <t>2021年鲁山县库区乡洪涝灾害水毁项目（二期）</t>
  </si>
  <si>
    <t>金沟村
东许庄村
纸坊村</t>
  </si>
  <si>
    <t>金沟村：新建盖板式排水沟41米，路边排水明沟430米长。东许庄村：新建3.5米宽200mm厚C25混凝土道路40米，砌筑2.4米高毛石护坡长20米，埋内径1.5米混凝土管6米长。纸坊村：新建7米宽、2.55米高C25混凝土挡土墙；新建0.15米厚C25混凝土护坡；新建3.3米高、7米宽、0.3米厚C25混凝土挡墙，以及3.3米高、9米宽、0.3米厚C25混凝土挡土墙；新建宽6米、长18米、0.15米厚C25混凝土垫层；新建0.15厚C25混凝土护坡；重建8.4米长、0.8米高、0.35米厚防浪墙及0.1米厚C25混凝土压顶。</t>
  </si>
  <si>
    <t>瓦屋镇上竹园寺村蒲公英基地加工厂房建设项目</t>
  </si>
  <si>
    <t>上竹园寺村</t>
  </si>
  <si>
    <t>新建蒲公英加工厂房一栋，占地面积576平方米。建筑面积294平方米。</t>
  </si>
  <si>
    <t>2021年鲁山县瓦屋镇洪涝灾害水毁项目（二期）</t>
  </si>
  <si>
    <t>马老庄村22.11新建挡墙长70米，均高3米。</t>
  </si>
  <si>
    <t>下汤镇新街菜市场排水管道建设项目</t>
  </si>
  <si>
    <t>县民宗局</t>
  </si>
  <si>
    <t>新街村</t>
  </si>
  <si>
    <t>建设Ф600排水管82米，Ф400排水管165米，检查井5座，雨水井16座。新建道路长263.7米，厚0.2米，均宽5.7米C25砼路面。</t>
  </si>
  <si>
    <t>鲁山县荡泽河篓子河村至郜沟村段综合治理项目（二期）</t>
  </si>
  <si>
    <t>鲁山县荡泽河葛花园村至孤山村段综合治理项目（二期）</t>
  </si>
  <si>
    <t>鲁山县荡泽河背仔村至石板河村段综合治理项目（二期）</t>
  </si>
  <si>
    <t>鲁山县澎河铁寨垣村至宋庄村段治理工程（二期）</t>
  </si>
  <si>
    <t>平财预〔2021〕295号</t>
  </si>
  <si>
    <t>鲁山县澎河黄庄村至孙街段治理工程（二期）</t>
  </si>
  <si>
    <t>鲁山县2021年农田设施建设项目</t>
  </si>
  <si>
    <t>张官营镇、张良镇、马楼乡、瀼河乡、辛集乡、董周乡</t>
  </si>
  <si>
    <t>建设面积4.5万亩，其中高效节水灌溉面积3.4万亩，土壤改良、灌溉与排水、水工建筑物、田间道路、林网工程等;机电设备购置及安装（水泵、电表、流量计、物联网等）</t>
  </si>
  <si>
    <t>平财预〔2021〕474号</t>
  </si>
  <si>
    <t>平财预〔2021〕75号</t>
  </si>
  <si>
    <t>第十九批</t>
  </si>
  <si>
    <t>2021年鲁山县观音寺乡洪涝灾害水毁项目（一期）</t>
  </si>
  <si>
    <r>
      <rPr>
        <sz val="9"/>
        <rFont val="黑体"/>
        <charset val="134"/>
      </rPr>
      <t>观音寺乡鲁窑村食用菌大棚建设项目鲁窑村挡墙总长度40米，挖土方186m</t>
    </r>
    <r>
      <rPr>
        <sz val="9"/>
        <rFont val="宋体"/>
        <charset val="134"/>
      </rPr>
      <t>³</t>
    </r>
    <r>
      <rPr>
        <sz val="9"/>
        <rFont val="黑体"/>
        <charset val="134"/>
      </rPr>
      <t>，回填方608m</t>
    </r>
    <r>
      <rPr>
        <sz val="9"/>
        <rFont val="宋体"/>
        <charset val="134"/>
      </rPr>
      <t>³</t>
    </r>
    <r>
      <rPr>
        <sz val="9"/>
        <rFont val="黑体"/>
        <charset val="134"/>
      </rPr>
      <t>，挡墙基础片石62m</t>
    </r>
    <r>
      <rPr>
        <sz val="9"/>
        <rFont val="宋体"/>
        <charset val="134"/>
      </rPr>
      <t>³</t>
    </r>
    <r>
      <rPr>
        <sz val="9"/>
        <rFont val="黑体"/>
        <charset val="134"/>
      </rPr>
      <t>，挡墙边沟片石16m</t>
    </r>
    <r>
      <rPr>
        <sz val="9"/>
        <rFont val="宋体"/>
        <charset val="134"/>
      </rPr>
      <t>³</t>
    </r>
    <r>
      <rPr>
        <sz val="9"/>
        <rFont val="黑体"/>
        <charset val="134"/>
      </rPr>
      <t>，挡墙墙身块石207.2m</t>
    </r>
    <r>
      <rPr>
        <sz val="9"/>
        <rFont val="宋体"/>
        <charset val="134"/>
      </rPr>
      <t>³</t>
    </r>
    <r>
      <rPr>
        <sz val="9"/>
        <rFont val="黑体"/>
        <charset val="134"/>
      </rPr>
      <t>，m10水泥砂浆砌筑25.2284</t>
    </r>
  </si>
  <si>
    <t>中央车辆购置税收入补助地方用于一般公路建设项目资金</t>
  </si>
  <si>
    <t>土门办事处土门村污水治理项目</t>
  </si>
  <si>
    <t>铺设直径500混凝土管长度1020米，直径400混凝土管管长度1040米，修建沉淀井57座，化粪池1座，污水消解处理槽200米，53米长挡水墙1座。</t>
  </si>
  <si>
    <t>2021年鲁山县赵村镇洪涝灾害水毁项目（一期）</t>
  </si>
  <si>
    <t>白草坪村
中汤村</t>
  </si>
  <si>
    <t>赵村镇白草坪村铜洞沟组香菇种植基地大棚建设及配套项目白草坪村塌方清淤144立方米，更换薄膜、拉称。1.15
赵村镇福乐社区产业大棚建设项目中汤村修复破损大棚，对场地清淤、平整。护堰长79米，高2米。31.07</t>
  </si>
  <si>
    <t>平财预〔2021〕217号</t>
  </si>
</sst>
</file>

<file path=xl/styles.xml><?xml version="1.0" encoding="utf-8"?>
<styleSheet xmlns="http://schemas.openxmlformats.org/spreadsheetml/2006/main">
  <numFmts count="7">
    <numFmt numFmtId="176" formatCode="0.000000_ "/>
    <numFmt numFmtId="177" formatCode="0.0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8" formatCode="0.0000_ "/>
  </numFmts>
  <fonts count="41">
    <font>
      <sz val="11"/>
      <color theme="1"/>
      <name val="宋体"/>
      <charset val="134"/>
      <scheme val="minor"/>
    </font>
    <font>
      <sz val="14"/>
      <name val="宋体"/>
      <charset val="134"/>
    </font>
    <font>
      <sz val="11"/>
      <name val="宋体"/>
      <charset val="134"/>
    </font>
    <font>
      <sz val="10"/>
      <name val="宋体"/>
      <charset val="134"/>
    </font>
    <font>
      <sz val="11"/>
      <name val="宋体"/>
      <charset val="134"/>
      <scheme val="minor"/>
    </font>
    <font>
      <b/>
      <sz val="14"/>
      <name val="宋体"/>
      <charset val="134"/>
    </font>
    <font>
      <b/>
      <sz val="11"/>
      <name val="宋体"/>
      <charset val="134"/>
    </font>
    <font>
      <b/>
      <sz val="10"/>
      <name val="宋体"/>
      <charset val="134"/>
    </font>
    <font>
      <sz val="9"/>
      <name val="黑体"/>
      <charset val="134"/>
    </font>
    <font>
      <sz val="10"/>
      <name val="宋体"/>
      <charset val="134"/>
      <scheme val="minor"/>
    </font>
    <font>
      <sz val="12"/>
      <name val="仿宋"/>
      <charset val="134"/>
    </font>
    <font>
      <sz val="11"/>
      <name val="仿宋"/>
      <charset val="134"/>
    </font>
    <font>
      <sz val="10"/>
      <name val="Arial"/>
      <charset val="0"/>
    </font>
    <font>
      <sz val="10"/>
      <name val="仿宋"/>
      <charset val="134"/>
    </font>
    <font>
      <b/>
      <sz val="18"/>
      <name val="宋体"/>
      <charset val="134"/>
    </font>
    <font>
      <b/>
      <sz val="12"/>
      <name val="宋体"/>
      <charset val="134"/>
    </font>
    <font>
      <b/>
      <sz val="11"/>
      <name val="宋体"/>
      <charset val="134"/>
      <scheme val="minor"/>
    </font>
    <font>
      <b/>
      <sz val="11"/>
      <color rgb="FFFA7D00"/>
      <name val="宋体"/>
      <charset val="0"/>
      <scheme val="minor"/>
    </font>
    <font>
      <sz val="11"/>
      <color rgb="FF9C0006"/>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sz val="11"/>
      <color rgb="FF3F3F76"/>
      <name val="宋体"/>
      <charset val="0"/>
      <scheme val="minor"/>
    </font>
    <font>
      <u/>
      <sz val="11"/>
      <color rgb="FF0000FF"/>
      <name val="宋体"/>
      <charset val="0"/>
      <scheme val="minor"/>
    </font>
    <font>
      <sz val="11"/>
      <color rgb="FF006100"/>
      <name val="宋体"/>
      <charset val="0"/>
      <scheme val="minor"/>
    </font>
    <font>
      <b/>
      <sz val="11"/>
      <color theme="1"/>
      <name val="宋体"/>
      <charset val="0"/>
      <scheme val="minor"/>
    </font>
    <font>
      <u/>
      <sz val="11"/>
      <color rgb="FF800080"/>
      <name val="宋体"/>
      <charset val="0"/>
      <scheme val="minor"/>
    </font>
    <font>
      <b/>
      <sz val="11"/>
      <color rgb="FF3F3F3F"/>
      <name val="宋体"/>
      <charset val="0"/>
      <scheme val="minor"/>
    </font>
    <font>
      <sz val="12"/>
      <name val="宋体"/>
      <charset val="134"/>
    </font>
    <font>
      <b/>
      <sz val="15"/>
      <color theme="3"/>
      <name val="宋体"/>
      <charset val="134"/>
      <scheme val="minor"/>
    </font>
    <font>
      <sz val="11"/>
      <color rgb="FFFF00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rgb="FFFFFFFF"/>
      <name val="宋体"/>
      <charset val="0"/>
      <scheme val="minor"/>
    </font>
    <font>
      <sz val="11"/>
      <color rgb="FF9C6500"/>
      <name val="宋体"/>
      <charset val="0"/>
      <scheme val="minor"/>
    </font>
    <font>
      <sz val="9"/>
      <name val="宋体"/>
      <charset val="134"/>
    </font>
    <font>
      <sz val="9"/>
      <name val="Times New Roman"/>
      <charset val="134"/>
    </font>
    <font>
      <sz val="9"/>
      <name val="宋体"/>
      <charset val="134"/>
    </font>
    <font>
      <b/>
      <sz val="9"/>
      <name val="宋体"/>
      <charset val="134"/>
    </font>
  </fonts>
  <fills count="33">
    <fill>
      <patternFill patternType="none"/>
    </fill>
    <fill>
      <patternFill patternType="gray125"/>
    </fill>
    <fill>
      <patternFill patternType="solid">
        <fgColor rgb="FFF2F2F2"/>
        <bgColor indexed="64"/>
      </patternFill>
    </fill>
    <fill>
      <patternFill patternType="solid">
        <fgColor rgb="FFFFC7CE"/>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4"/>
        <bgColor indexed="64"/>
      </patternFill>
    </fill>
    <fill>
      <patternFill patternType="solid">
        <fgColor theme="4"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5"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6">
    <xf numFmtId="0" fontId="0" fillId="0" borderId="0">
      <alignment vertical="center"/>
    </xf>
    <xf numFmtId="42" fontId="0" fillId="0" borderId="0" applyFont="0" applyFill="0" applyBorder="0" applyAlignment="0" applyProtection="0">
      <alignment vertical="center"/>
    </xf>
    <xf numFmtId="0" fontId="19" fillId="5" borderId="0" applyNumberFormat="0" applyBorder="0" applyAlignment="0" applyProtection="0">
      <alignment vertical="center"/>
    </xf>
    <xf numFmtId="0" fontId="22"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12" borderId="0" applyNumberFormat="0" applyBorder="0" applyAlignment="0" applyProtection="0">
      <alignment vertical="center"/>
    </xf>
    <xf numFmtId="0" fontId="18" fillId="3" borderId="0" applyNumberFormat="0" applyBorder="0" applyAlignment="0" applyProtection="0">
      <alignment vertical="center"/>
    </xf>
    <xf numFmtId="43" fontId="0" fillId="0" borderId="0" applyFont="0" applyFill="0" applyBorder="0" applyAlignment="0" applyProtection="0">
      <alignment vertical="center"/>
    </xf>
    <xf numFmtId="0" fontId="20" fillId="1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9" borderId="15" applyNumberFormat="0" applyFont="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0" borderId="16" applyNumberFormat="0" applyFill="0" applyAlignment="0" applyProtection="0">
      <alignment vertical="center"/>
    </xf>
    <xf numFmtId="0" fontId="33" fillId="0" borderId="16" applyNumberFormat="0" applyFill="0" applyAlignment="0" applyProtection="0">
      <alignment vertical="center"/>
    </xf>
    <xf numFmtId="0" fontId="20" fillId="25" borderId="0" applyNumberFormat="0" applyBorder="0" applyAlignment="0" applyProtection="0">
      <alignment vertical="center"/>
    </xf>
    <xf numFmtId="0" fontId="21" fillId="0" borderId="12" applyNumberFormat="0" applyFill="0" applyAlignment="0" applyProtection="0">
      <alignment vertical="center"/>
    </xf>
    <xf numFmtId="0" fontId="20" fillId="6" borderId="0" applyNumberFormat="0" applyBorder="0" applyAlignment="0" applyProtection="0">
      <alignment vertical="center"/>
    </xf>
    <xf numFmtId="0" fontId="27" fillId="2" borderId="14" applyNumberFormat="0" applyAlignment="0" applyProtection="0">
      <alignment vertical="center"/>
    </xf>
    <xf numFmtId="0" fontId="17" fillId="2" borderId="11" applyNumberFormat="0" applyAlignment="0" applyProtection="0">
      <alignment vertical="center"/>
    </xf>
    <xf numFmtId="0" fontId="35" fillId="27" borderId="18" applyNumberFormat="0" applyAlignment="0" applyProtection="0">
      <alignment vertical="center"/>
    </xf>
    <xf numFmtId="0" fontId="19" fillId="15" borderId="0" applyNumberFormat="0" applyBorder="0" applyAlignment="0" applyProtection="0">
      <alignment vertical="center"/>
    </xf>
    <xf numFmtId="0" fontId="20" fillId="24" borderId="0" applyNumberFormat="0" applyBorder="0" applyAlignment="0" applyProtection="0">
      <alignment vertical="center"/>
    </xf>
    <xf numFmtId="0" fontId="34" fillId="0" borderId="17" applyNumberFormat="0" applyFill="0" applyAlignment="0" applyProtection="0">
      <alignment vertical="center"/>
    </xf>
    <xf numFmtId="0" fontId="25" fillId="0" borderId="13" applyNumberFormat="0" applyFill="0" applyAlignment="0" applyProtection="0">
      <alignment vertical="center"/>
    </xf>
    <xf numFmtId="0" fontId="24" fillId="18" borderId="0" applyNumberFormat="0" applyBorder="0" applyAlignment="0" applyProtection="0">
      <alignment vertical="center"/>
    </xf>
    <xf numFmtId="0" fontId="36" fillId="28" borderId="0" applyNumberFormat="0" applyBorder="0" applyAlignment="0" applyProtection="0">
      <alignment vertical="center"/>
    </xf>
    <xf numFmtId="0" fontId="19" fillId="23" borderId="0" applyNumberFormat="0" applyBorder="0" applyAlignment="0" applyProtection="0">
      <alignment vertical="center"/>
    </xf>
    <xf numFmtId="0" fontId="20" fillId="20" borderId="0" applyNumberFormat="0" applyBorder="0" applyAlignment="0" applyProtection="0">
      <alignment vertical="center"/>
    </xf>
    <xf numFmtId="0" fontId="19" fillId="21" borderId="0" applyNumberFormat="0" applyBorder="0" applyAlignment="0" applyProtection="0">
      <alignment vertical="center"/>
    </xf>
    <xf numFmtId="0" fontId="19" fillId="26" borderId="0" applyNumberFormat="0" applyBorder="0" applyAlignment="0" applyProtection="0">
      <alignment vertical="center"/>
    </xf>
    <xf numFmtId="0" fontId="19" fillId="29" borderId="0" applyNumberFormat="0" applyBorder="0" applyAlignment="0" applyProtection="0">
      <alignment vertical="center"/>
    </xf>
    <xf numFmtId="0" fontId="19" fillId="17" borderId="0" applyNumberFormat="0" applyBorder="0" applyAlignment="0" applyProtection="0">
      <alignment vertical="center"/>
    </xf>
    <xf numFmtId="0" fontId="20" fillId="14" borderId="0" applyNumberFormat="0" applyBorder="0" applyAlignment="0" applyProtection="0">
      <alignment vertical="center"/>
    </xf>
    <xf numFmtId="0" fontId="28" fillId="0" borderId="0"/>
    <xf numFmtId="0" fontId="20" fillId="11" borderId="0" applyNumberFormat="0" applyBorder="0" applyAlignment="0" applyProtection="0">
      <alignment vertical="center"/>
    </xf>
    <xf numFmtId="0" fontId="19" fillId="4" borderId="0" applyNumberFormat="0" applyBorder="0" applyAlignment="0" applyProtection="0">
      <alignment vertical="center"/>
    </xf>
    <xf numFmtId="0" fontId="19" fillId="9" borderId="0" applyNumberFormat="0" applyBorder="0" applyAlignment="0" applyProtection="0">
      <alignment vertical="center"/>
    </xf>
    <xf numFmtId="0" fontId="20" fillId="30" borderId="0" applyNumberFormat="0" applyBorder="0" applyAlignment="0" applyProtection="0">
      <alignment vertical="center"/>
    </xf>
    <xf numFmtId="0" fontId="19" fillId="31" borderId="0" applyNumberFormat="0" applyBorder="0" applyAlignment="0" applyProtection="0">
      <alignment vertical="center"/>
    </xf>
    <xf numFmtId="0" fontId="20" fillId="32" borderId="0" applyNumberFormat="0" applyBorder="0" applyAlignment="0" applyProtection="0">
      <alignment vertical="center"/>
    </xf>
    <xf numFmtId="0" fontId="20" fillId="22" borderId="0" applyNumberFormat="0" applyBorder="0" applyAlignment="0" applyProtection="0">
      <alignment vertical="center"/>
    </xf>
    <xf numFmtId="0" fontId="19" fillId="13" borderId="0" applyNumberFormat="0" applyBorder="0" applyAlignment="0" applyProtection="0">
      <alignment vertical="center"/>
    </xf>
    <xf numFmtId="0" fontId="20"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8" fillId="0" borderId="0"/>
    <xf numFmtId="0" fontId="28" fillId="0" borderId="0">
      <alignment vertical="center"/>
    </xf>
  </cellStyleXfs>
  <cellXfs count="78">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 fillId="0" borderId="0" xfId="0" applyFont="1" applyFill="1" applyBorder="1">
      <alignment vertical="center"/>
    </xf>
    <xf numFmtId="49" fontId="4"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8"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10" fillId="0" borderId="2" xfId="0" applyFont="1" applyFill="1" applyBorder="1" applyAlignment="1">
      <alignment horizontal="center" vertical="center" wrapText="1"/>
    </xf>
    <xf numFmtId="177"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11" fillId="0" borderId="1" xfId="40" applyNumberFormat="1" applyFont="1" applyFill="1" applyBorder="1" applyAlignment="1" applyProtection="1">
      <alignment horizontal="center" vertical="center" wrapText="1"/>
    </xf>
    <xf numFmtId="176" fontId="1"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178" fontId="8"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1" fillId="0" borderId="1" xfId="53" applyFont="1" applyFill="1" applyBorder="1" applyAlignment="1">
      <alignment horizontal="center" vertical="center" wrapText="1"/>
    </xf>
    <xf numFmtId="0" fontId="11" fillId="0" borderId="3" xfId="53"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9" fillId="0" borderId="2" xfId="0" applyFont="1" applyFill="1" applyBorder="1" applyAlignment="1">
      <alignment vertical="center" wrapText="1"/>
    </xf>
    <xf numFmtId="0" fontId="4" fillId="0" borderId="1" xfId="0" applyFont="1" applyFill="1" applyBorder="1" applyAlignment="1">
      <alignment vertical="center" wrapText="1"/>
    </xf>
    <xf numFmtId="49" fontId="8" fillId="0" borderId="2" xfId="0" applyNumberFormat="1" applyFont="1" applyFill="1" applyBorder="1" applyAlignment="1">
      <alignment horizontal="center" vertical="center" wrapText="1"/>
    </xf>
    <xf numFmtId="0" fontId="13" fillId="0" borderId="1" xfId="53" applyFont="1" applyFill="1" applyBorder="1" applyAlignment="1">
      <alignment horizontal="center" vertical="center" wrapText="1"/>
    </xf>
    <xf numFmtId="0" fontId="3" fillId="0" borderId="1" xfId="55" applyFont="1" applyFill="1" applyBorder="1" applyAlignment="1">
      <alignment horizontal="center" vertical="center" wrapText="1"/>
    </xf>
    <xf numFmtId="0" fontId="9" fillId="0" borderId="2" xfId="0" applyNumberFormat="1" applyFont="1" applyFill="1" applyBorder="1" applyAlignment="1">
      <alignment vertical="center" wrapText="1"/>
    </xf>
    <xf numFmtId="0" fontId="9" fillId="0" borderId="1" xfId="0"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0" fontId="9" fillId="0" borderId="1" xfId="0" applyNumberFormat="1" applyFont="1" applyFill="1" applyBorder="1" applyAlignment="1">
      <alignment vertical="center" wrapText="1"/>
    </xf>
    <xf numFmtId="0" fontId="8" fillId="0" borderId="7" xfId="0"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0" xfId="0"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14" fillId="0" borderId="0"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8" xfId="0" applyNumberFormat="1" applyFont="1" applyFill="1" applyBorder="1" applyAlignment="1">
      <alignment horizontal="center" vertical="center" wrapText="1"/>
    </xf>
    <xf numFmtId="0" fontId="15" fillId="0" borderId="9" xfId="0" applyNumberFormat="1" applyFont="1" applyFill="1" applyBorder="1" applyAlignment="1">
      <alignment horizontal="center" vertical="center" wrapText="1"/>
    </xf>
    <xf numFmtId="0" fontId="15" fillId="0" borderId="10"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11 2 2 3"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4" xfId="51"/>
    <cellStyle name="常规 3" xfId="52"/>
    <cellStyle name="常规 13" xfId="53"/>
    <cellStyle name="常规_Sheet1" xfId="54"/>
    <cellStyle name="常规 5" xfId="55"/>
  </cellStyles>
  <dxfs count="2">
    <dxf>
      <font>
        <color rgb="FF006100"/>
      </font>
      <fill>
        <patternFill patternType="solid">
          <bgColor rgb="FFC6EFCE"/>
        </patternFill>
      </fill>
    </dxf>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07\7.9&#24635;&#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07\7.9&#24635;&#349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1016;&#19990;&#26480;\&#20892;&#19994;\2020&#24180;\&#32479;&#31609;&#25972;&#21512;&#36164;&#37329;\&#25206;&#36139;&#21150;&#21488;&#36134;\&#26092;&#25253;6.1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WeChat%20Files\wxid_9lj3691r9o2522\FileStorage\File\2021-12\12.31--%20&#40065;&#23665;&#21439;2020&#24180;&#32479;&#31609;&#25972;&#21512;&#20351;&#29992;&#36130;&#25919;&#28041;&#20892;&#36164;&#37329;&#39033;&#30446;&#21488;&#36134;&#26126;&#32454;&#3492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1年统筹整合资金文件"/>
      <sheetName val="鲁山县2021年统筹整合使用财政涉农资金项目台账明细表"/>
      <sheetName val="类别对照表"/>
      <sheetName val="Sheet1"/>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1年统筹整合资金文件"/>
      <sheetName val="鲁山县2021年统筹整合使用财政涉农资金项目台账明细表"/>
      <sheetName val="类别对照表"/>
      <sheetName val="比例公示"/>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脱贫攻坚项目库建设情况表"/>
      <sheetName val="2-扶贫项目实施情况表"/>
      <sheetName val="拆分项目统计表"/>
      <sheetName val="项目分类"/>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总表"/>
      <sheetName val="导出计数_列Q"/>
      <sheetName val="Sheet4"/>
      <sheetName val="季报上传表"/>
      <sheetName val="Sheet1"/>
      <sheetName val="周报"/>
      <sheetName val="扶贫资金投入支出统计表"/>
      <sheetName val="直达资金"/>
      <sheetName val="Sheet3"/>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5"/>
  <sheetViews>
    <sheetView view="pageBreakPreview" zoomScale="70" zoomScaleNormal="100" workbookViewId="0">
      <pane ySplit="4" topLeftCell="A4" activePane="bottomLeft" state="frozen"/>
      <selection/>
      <selection pane="bottomLeft" activeCell="I20" sqref="I20"/>
    </sheetView>
  </sheetViews>
  <sheetFormatPr defaultColWidth="9" defaultRowHeight="30" customHeight="1"/>
  <cols>
    <col min="1" max="1" width="4.75833333333333" style="6" customWidth="1"/>
    <col min="2" max="2" width="10.375" style="6" customWidth="1"/>
    <col min="3" max="5" width="9.375" style="6" customWidth="1"/>
    <col min="6" max="6" width="14.125" style="6" customWidth="1"/>
    <col min="7" max="7" width="18.7583333333333" style="6" customWidth="1"/>
    <col min="8" max="8" width="36.1083333333333" style="6" customWidth="1"/>
    <col min="9" max="9" width="15.675" style="6" customWidth="1"/>
    <col min="10" max="10" width="14.625" style="6" customWidth="1"/>
    <col min="11" max="11" width="14.275" style="6" customWidth="1"/>
    <col min="12" max="12" width="13.925" style="6" customWidth="1"/>
    <col min="13" max="13" width="12.375" style="6" customWidth="1"/>
    <col min="14" max="15" width="9.375" style="6"/>
    <col min="16" max="16384" width="9" style="6"/>
  </cols>
  <sheetData>
    <row r="1" customHeight="1" spans="1:1">
      <c r="A1" s="6" t="s">
        <v>0</v>
      </c>
    </row>
    <row r="2" customHeight="1" spans="1:13">
      <c r="A2" s="68" t="s">
        <v>1</v>
      </c>
      <c r="B2" s="68"/>
      <c r="C2" s="68"/>
      <c r="D2" s="68"/>
      <c r="E2" s="68"/>
      <c r="F2" s="68"/>
      <c r="G2" s="68"/>
      <c r="H2" s="68"/>
      <c r="I2" s="68"/>
      <c r="J2" s="68"/>
      <c r="K2" s="68"/>
      <c r="L2" s="68"/>
      <c r="M2" s="68"/>
    </row>
    <row r="3" customHeight="1" spans="1:13">
      <c r="A3" s="69" t="s">
        <v>2</v>
      </c>
      <c r="B3" s="69" t="s">
        <v>3</v>
      </c>
      <c r="C3" s="69" t="s">
        <v>4</v>
      </c>
      <c r="D3" s="69" t="s">
        <v>5</v>
      </c>
      <c r="E3" s="69" t="s">
        <v>6</v>
      </c>
      <c r="F3" s="69" t="s">
        <v>7</v>
      </c>
      <c r="G3" s="69" t="s">
        <v>8</v>
      </c>
      <c r="H3" s="69" t="s">
        <v>9</v>
      </c>
      <c r="I3" s="69" t="s">
        <v>10</v>
      </c>
      <c r="J3" s="69" t="s">
        <v>11</v>
      </c>
      <c r="K3" s="69" t="s">
        <v>12</v>
      </c>
      <c r="L3" s="69" t="s">
        <v>13</v>
      </c>
      <c r="M3" s="69" t="s">
        <v>14</v>
      </c>
    </row>
    <row r="4" customHeight="1" spans="1:13">
      <c r="A4" s="69" t="s">
        <v>15</v>
      </c>
      <c r="B4" s="69"/>
      <c r="C4" s="69"/>
      <c r="D4" s="69"/>
      <c r="E4" s="69"/>
      <c r="F4" s="69"/>
      <c r="G4" s="69"/>
      <c r="H4" s="69"/>
      <c r="I4" s="69">
        <f>J4+K4+L4+M4</f>
        <v>58162.7</v>
      </c>
      <c r="J4" s="69">
        <f>J5+J20</f>
        <v>27910.7</v>
      </c>
      <c r="K4" s="69">
        <f>K5+K20</f>
        <v>13026.8</v>
      </c>
      <c r="L4" s="69">
        <f>L5+L20</f>
        <v>9275.2</v>
      </c>
      <c r="M4" s="69">
        <f>M5+M20</f>
        <v>7950</v>
      </c>
    </row>
    <row r="5" customHeight="1" spans="1:13">
      <c r="A5" s="69" t="s">
        <v>16</v>
      </c>
      <c r="B5" s="69"/>
      <c r="C5" s="69"/>
      <c r="D5" s="69"/>
      <c r="E5" s="69"/>
      <c r="F5" s="69"/>
      <c r="G5" s="69"/>
      <c r="H5" s="69"/>
      <c r="I5" s="69">
        <f>J5+K5+L5+M5</f>
        <v>32865</v>
      </c>
      <c r="J5" s="69">
        <f>SUM(J6:J19)</f>
        <v>13595</v>
      </c>
      <c r="K5" s="69">
        <f>SUM(K6:K19)</f>
        <v>4272</v>
      </c>
      <c r="L5" s="69">
        <f>SUM(L6:L19)</f>
        <v>7048</v>
      </c>
      <c r="M5" s="69">
        <f>SUM(M6:M19)</f>
        <v>7950</v>
      </c>
    </row>
    <row r="6" ht="42" customHeight="1" spans="1:13">
      <c r="A6" s="52">
        <v>1</v>
      </c>
      <c r="B6" s="52" t="s">
        <v>17</v>
      </c>
      <c r="C6" s="52" t="s">
        <v>17</v>
      </c>
      <c r="D6" s="52" t="s">
        <v>18</v>
      </c>
      <c r="E6" s="52" t="s">
        <v>19</v>
      </c>
      <c r="F6" s="52" t="s">
        <v>20</v>
      </c>
      <c r="G6" s="52" t="s">
        <v>21</v>
      </c>
      <c r="H6" s="52" t="s">
        <v>22</v>
      </c>
      <c r="I6" s="69">
        <f>J6+K6+L6+M6</f>
        <v>12197</v>
      </c>
      <c r="J6" s="52">
        <v>11581</v>
      </c>
      <c r="K6" s="52">
        <v>616</v>
      </c>
      <c r="L6" s="52"/>
      <c r="M6" s="52"/>
    </row>
    <row r="7" ht="42" customHeight="1" spans="1:13">
      <c r="A7" s="52">
        <v>2</v>
      </c>
      <c r="B7" s="52" t="s">
        <v>17</v>
      </c>
      <c r="C7" s="52" t="s">
        <v>17</v>
      </c>
      <c r="D7" s="52" t="s">
        <v>18</v>
      </c>
      <c r="E7" s="52" t="s">
        <v>19</v>
      </c>
      <c r="F7" s="52" t="s">
        <v>23</v>
      </c>
      <c r="G7" s="52" t="s">
        <v>24</v>
      </c>
      <c r="H7" s="52" t="s">
        <v>25</v>
      </c>
      <c r="I7" s="69">
        <f t="shared" ref="I7:I19" si="0">J7+K7+L7+M7</f>
        <v>106</v>
      </c>
      <c r="J7" s="52">
        <v>106</v>
      </c>
      <c r="K7" s="52"/>
      <c r="L7" s="52"/>
      <c r="M7" s="52"/>
    </row>
    <row r="8" ht="42" customHeight="1" spans="1:13">
      <c r="A8" s="52">
        <v>3</v>
      </c>
      <c r="B8" s="52" t="s">
        <v>17</v>
      </c>
      <c r="C8" s="52" t="s">
        <v>17</v>
      </c>
      <c r="D8" s="52" t="s">
        <v>18</v>
      </c>
      <c r="E8" s="52" t="s">
        <v>19</v>
      </c>
      <c r="F8" s="52" t="s">
        <v>26</v>
      </c>
      <c r="G8" s="52" t="s">
        <v>27</v>
      </c>
      <c r="H8" s="52" t="s">
        <v>28</v>
      </c>
      <c r="I8" s="69">
        <f t="shared" si="0"/>
        <v>49</v>
      </c>
      <c r="J8" s="52">
        <v>49</v>
      </c>
      <c r="K8" s="52"/>
      <c r="L8" s="52"/>
      <c r="M8" s="52"/>
    </row>
    <row r="9" ht="42" customHeight="1" spans="1:13">
      <c r="A9" s="52">
        <v>4</v>
      </c>
      <c r="B9" s="52" t="s">
        <v>17</v>
      </c>
      <c r="C9" s="52" t="s">
        <v>17</v>
      </c>
      <c r="D9" s="52" t="s">
        <v>29</v>
      </c>
      <c r="E9" s="52" t="s">
        <v>30</v>
      </c>
      <c r="F9" s="52" t="s">
        <v>31</v>
      </c>
      <c r="G9" s="52" t="s">
        <v>32</v>
      </c>
      <c r="H9" s="52" t="s">
        <v>33</v>
      </c>
      <c r="I9" s="69">
        <f t="shared" si="0"/>
        <v>186</v>
      </c>
      <c r="J9" s="52">
        <v>134</v>
      </c>
      <c r="K9" s="52">
        <v>52</v>
      </c>
      <c r="L9" s="52"/>
      <c r="M9" s="52"/>
    </row>
    <row r="10" ht="42" customHeight="1" spans="1:13">
      <c r="A10" s="52">
        <v>5</v>
      </c>
      <c r="B10" s="52" t="s">
        <v>17</v>
      </c>
      <c r="C10" s="52" t="s">
        <v>17</v>
      </c>
      <c r="D10" s="52" t="s">
        <v>29</v>
      </c>
      <c r="E10" s="52" t="s">
        <v>34</v>
      </c>
      <c r="F10" s="52" t="s">
        <v>35</v>
      </c>
      <c r="G10" s="52" t="s">
        <v>36</v>
      </c>
      <c r="H10" s="52" t="s">
        <v>37</v>
      </c>
      <c r="I10" s="69">
        <f t="shared" si="0"/>
        <v>1068</v>
      </c>
      <c r="J10" s="52">
        <v>1068</v>
      </c>
      <c r="K10" s="52"/>
      <c r="L10" s="52"/>
      <c r="M10" s="52"/>
    </row>
    <row r="11" ht="42" customHeight="1" spans="1:13">
      <c r="A11" s="52">
        <v>6</v>
      </c>
      <c r="B11" s="52" t="s">
        <v>17</v>
      </c>
      <c r="C11" s="52" t="s">
        <v>17</v>
      </c>
      <c r="D11" s="52" t="s">
        <v>38</v>
      </c>
      <c r="E11" s="52" t="s">
        <v>39</v>
      </c>
      <c r="F11" s="52" t="s">
        <v>40</v>
      </c>
      <c r="G11" s="52" t="s">
        <v>41</v>
      </c>
      <c r="H11" s="52" t="s">
        <v>42</v>
      </c>
      <c r="I11" s="69">
        <f t="shared" si="0"/>
        <v>37</v>
      </c>
      <c r="J11" s="74">
        <v>19</v>
      </c>
      <c r="K11" s="74">
        <v>18</v>
      </c>
      <c r="L11" s="74"/>
      <c r="M11" s="74"/>
    </row>
    <row r="12" ht="42" customHeight="1" spans="1:13">
      <c r="A12" s="52">
        <v>7</v>
      </c>
      <c r="B12" s="52" t="s">
        <v>17</v>
      </c>
      <c r="C12" s="52" t="s">
        <v>17</v>
      </c>
      <c r="D12" s="52" t="s">
        <v>43</v>
      </c>
      <c r="E12" s="52" t="s">
        <v>44</v>
      </c>
      <c r="F12" s="52"/>
      <c r="G12" s="52" t="s">
        <v>45</v>
      </c>
      <c r="H12" s="52" t="s">
        <v>46</v>
      </c>
      <c r="I12" s="69">
        <f t="shared" si="0"/>
        <v>3648</v>
      </c>
      <c r="J12" s="52"/>
      <c r="K12" s="52"/>
      <c r="L12" s="52">
        <v>3648</v>
      </c>
      <c r="M12" s="52"/>
    </row>
    <row r="13" ht="42" customHeight="1" spans="1:13">
      <c r="A13" s="52">
        <v>8</v>
      </c>
      <c r="B13" s="52" t="s">
        <v>17</v>
      </c>
      <c r="C13" s="52" t="s">
        <v>17</v>
      </c>
      <c r="D13" s="52" t="s">
        <v>47</v>
      </c>
      <c r="E13" s="52"/>
      <c r="F13" s="52"/>
      <c r="G13" s="52" t="s">
        <v>48</v>
      </c>
      <c r="H13" s="52" t="s">
        <v>49</v>
      </c>
      <c r="I13" s="69">
        <f t="shared" si="0"/>
        <v>7950</v>
      </c>
      <c r="J13" s="74"/>
      <c r="K13" s="74"/>
      <c r="L13" s="74"/>
      <c r="M13" s="74">
        <v>7950</v>
      </c>
    </row>
    <row r="14" ht="42" customHeight="1" spans="1:13">
      <c r="A14" s="52">
        <v>9</v>
      </c>
      <c r="B14" s="52" t="s">
        <v>17</v>
      </c>
      <c r="C14" s="52" t="s">
        <v>17</v>
      </c>
      <c r="D14" s="52" t="s">
        <v>47</v>
      </c>
      <c r="E14" s="52" t="s">
        <v>50</v>
      </c>
      <c r="F14" s="52"/>
      <c r="G14" s="52" t="s">
        <v>51</v>
      </c>
      <c r="H14" s="52" t="s">
        <v>52</v>
      </c>
      <c r="I14" s="69">
        <f t="shared" si="0"/>
        <v>50</v>
      </c>
      <c r="J14" s="74"/>
      <c r="K14" s="74"/>
      <c r="L14" s="74">
        <v>50</v>
      </c>
      <c r="M14" s="74"/>
    </row>
    <row r="15" s="6" customFormat="1" ht="42" customHeight="1" spans="1:13">
      <c r="A15" s="52">
        <v>10</v>
      </c>
      <c r="B15" s="52" t="s">
        <v>17</v>
      </c>
      <c r="C15" s="52" t="s">
        <v>17</v>
      </c>
      <c r="D15" s="52" t="s">
        <v>53</v>
      </c>
      <c r="E15" s="52" t="s">
        <v>54</v>
      </c>
      <c r="F15" s="52"/>
      <c r="G15" s="52" t="s">
        <v>55</v>
      </c>
      <c r="H15" s="52" t="s">
        <v>56</v>
      </c>
      <c r="I15" s="69">
        <f t="shared" si="0"/>
        <v>30</v>
      </c>
      <c r="J15" s="74"/>
      <c r="K15" s="74"/>
      <c r="L15" s="74">
        <v>30</v>
      </c>
      <c r="M15" s="74"/>
    </row>
    <row r="16" s="6" customFormat="1" ht="42" customHeight="1" spans="1:13">
      <c r="A16" s="52">
        <v>11</v>
      </c>
      <c r="B16" s="52" t="s">
        <v>17</v>
      </c>
      <c r="C16" s="52" t="s">
        <v>17</v>
      </c>
      <c r="D16" s="52" t="s">
        <v>47</v>
      </c>
      <c r="E16" s="52" t="s">
        <v>57</v>
      </c>
      <c r="F16" s="52"/>
      <c r="G16" s="52" t="s">
        <v>58</v>
      </c>
      <c r="H16" s="52" t="s">
        <v>59</v>
      </c>
      <c r="I16" s="69">
        <f t="shared" si="0"/>
        <v>125</v>
      </c>
      <c r="J16" s="74"/>
      <c r="K16" s="74"/>
      <c r="L16" s="74">
        <v>125</v>
      </c>
      <c r="M16" s="74"/>
    </row>
    <row r="17" s="6" customFormat="1" ht="42" customHeight="1" spans="1:13">
      <c r="A17" s="52">
        <v>12</v>
      </c>
      <c r="B17" s="52" t="s">
        <v>17</v>
      </c>
      <c r="C17" s="52" t="s">
        <v>17</v>
      </c>
      <c r="D17" s="52" t="s">
        <v>60</v>
      </c>
      <c r="E17" s="52" t="s">
        <v>61</v>
      </c>
      <c r="F17" s="52"/>
      <c r="G17" s="52" t="s">
        <v>62</v>
      </c>
      <c r="H17" s="52" t="s">
        <v>63</v>
      </c>
      <c r="I17" s="69">
        <f t="shared" si="0"/>
        <v>3195</v>
      </c>
      <c r="J17" s="52"/>
      <c r="K17" s="52"/>
      <c r="L17" s="52">
        <v>3195</v>
      </c>
      <c r="M17" s="52"/>
    </row>
    <row r="18" ht="42" customHeight="1" spans="1:13">
      <c r="A18" s="52">
        <v>13</v>
      </c>
      <c r="B18" s="52" t="s">
        <v>17</v>
      </c>
      <c r="C18" s="52" t="s">
        <v>17</v>
      </c>
      <c r="D18" s="52" t="s">
        <v>64</v>
      </c>
      <c r="E18" s="52" t="s">
        <v>65</v>
      </c>
      <c r="F18" s="52" t="s">
        <v>66</v>
      </c>
      <c r="G18" s="52" t="s">
        <v>67</v>
      </c>
      <c r="H18" s="52" t="s">
        <v>68</v>
      </c>
      <c r="I18" s="69">
        <f t="shared" si="0"/>
        <v>638</v>
      </c>
      <c r="J18" s="52">
        <v>638</v>
      </c>
      <c r="K18" s="52"/>
      <c r="L18" s="52"/>
      <c r="M18" s="52"/>
    </row>
    <row r="19" ht="42" customHeight="1" spans="1:13">
      <c r="A19" s="52">
        <v>14</v>
      </c>
      <c r="B19" s="52" t="s">
        <v>17</v>
      </c>
      <c r="C19" s="52" t="s">
        <v>17</v>
      </c>
      <c r="D19" s="52" t="s">
        <v>69</v>
      </c>
      <c r="E19" s="52" t="s">
        <v>69</v>
      </c>
      <c r="F19" s="52" t="s">
        <v>70</v>
      </c>
      <c r="G19" s="52" t="s">
        <v>71</v>
      </c>
      <c r="H19" s="52" t="s">
        <v>72</v>
      </c>
      <c r="I19" s="69">
        <f t="shared" si="0"/>
        <v>3586</v>
      </c>
      <c r="J19" s="52"/>
      <c r="K19" s="52">
        <v>3586</v>
      </c>
      <c r="L19" s="52"/>
      <c r="M19" s="52"/>
    </row>
    <row r="20" ht="42" customHeight="1" spans="1:13">
      <c r="A20" s="70" t="s">
        <v>73</v>
      </c>
      <c r="B20" s="71"/>
      <c r="C20" s="71"/>
      <c r="D20" s="71"/>
      <c r="E20" s="71"/>
      <c r="F20" s="71"/>
      <c r="G20" s="71"/>
      <c r="H20" s="72"/>
      <c r="I20" s="75">
        <f t="shared" ref="I20:I40" si="1">J20+K20+L20+M20</f>
        <v>25297.7</v>
      </c>
      <c r="J20" s="75">
        <f>SUM(J21:J109)</f>
        <v>14315.7</v>
      </c>
      <c r="K20" s="75">
        <f>SUM(K21:K109)</f>
        <v>8754.8</v>
      </c>
      <c r="L20" s="75">
        <f>SUM(L21:L109)</f>
        <v>2227.2</v>
      </c>
      <c r="M20" s="75">
        <f>SUM(M21:M109)</f>
        <v>0</v>
      </c>
    </row>
    <row r="21" ht="42" customHeight="1" spans="1:13">
      <c r="A21" s="38">
        <v>1</v>
      </c>
      <c r="B21" s="38" t="s">
        <v>74</v>
      </c>
      <c r="C21" s="38" t="s">
        <v>74</v>
      </c>
      <c r="D21" s="38" t="s">
        <v>75</v>
      </c>
      <c r="E21" s="38" t="s">
        <v>76</v>
      </c>
      <c r="F21" s="38" t="s">
        <v>77</v>
      </c>
      <c r="G21" s="38" t="s">
        <v>78</v>
      </c>
      <c r="H21" s="38" t="s">
        <v>79</v>
      </c>
      <c r="I21" s="75">
        <f t="shared" si="1"/>
        <v>1238</v>
      </c>
      <c r="J21" s="38">
        <v>1238</v>
      </c>
      <c r="K21" s="38"/>
      <c r="L21" s="38"/>
      <c r="M21" s="38"/>
    </row>
    <row r="22" ht="42" customHeight="1" spans="1:13">
      <c r="A22" s="38">
        <v>2</v>
      </c>
      <c r="B22" s="38" t="s">
        <v>17</v>
      </c>
      <c r="C22" s="38" t="s">
        <v>80</v>
      </c>
      <c r="D22" s="38" t="s">
        <v>81</v>
      </c>
      <c r="E22" s="38" t="s">
        <v>82</v>
      </c>
      <c r="F22" s="38" t="s">
        <v>83</v>
      </c>
      <c r="G22" s="38" t="s">
        <v>84</v>
      </c>
      <c r="H22" s="38" t="s">
        <v>85</v>
      </c>
      <c r="I22" s="75">
        <f t="shared" si="1"/>
        <v>3296</v>
      </c>
      <c r="J22" s="38">
        <v>3053</v>
      </c>
      <c r="K22" s="38">
        <v>243</v>
      </c>
      <c r="L22" s="38"/>
      <c r="M22" s="38"/>
    </row>
    <row r="23" ht="42" customHeight="1" spans="1:13">
      <c r="A23" s="38">
        <v>3</v>
      </c>
      <c r="B23" s="38" t="s">
        <v>86</v>
      </c>
      <c r="C23" s="38" t="s">
        <v>86</v>
      </c>
      <c r="D23" s="38" t="s">
        <v>81</v>
      </c>
      <c r="E23" s="38" t="s">
        <v>82</v>
      </c>
      <c r="F23" s="38" t="s">
        <v>87</v>
      </c>
      <c r="G23" s="38" t="s">
        <v>88</v>
      </c>
      <c r="H23" s="38" t="s">
        <v>89</v>
      </c>
      <c r="I23" s="75">
        <f t="shared" si="1"/>
        <v>1993</v>
      </c>
      <c r="J23" s="38">
        <v>1297</v>
      </c>
      <c r="K23" s="38">
        <v>696</v>
      </c>
      <c r="L23" s="38"/>
      <c r="M23" s="38"/>
    </row>
    <row r="24" ht="42" customHeight="1" spans="1:13">
      <c r="A24" s="38">
        <v>4</v>
      </c>
      <c r="B24" s="38" t="s">
        <v>17</v>
      </c>
      <c r="C24" s="38" t="s">
        <v>90</v>
      </c>
      <c r="D24" s="38" t="s">
        <v>18</v>
      </c>
      <c r="E24" s="38" t="s">
        <v>19</v>
      </c>
      <c r="F24" s="38" t="s">
        <v>91</v>
      </c>
      <c r="G24" s="38" t="s">
        <v>92</v>
      </c>
      <c r="H24" s="38" t="s">
        <v>93</v>
      </c>
      <c r="I24" s="75">
        <f t="shared" si="1"/>
        <v>2333</v>
      </c>
      <c r="J24" s="38">
        <v>2333</v>
      </c>
      <c r="K24" s="38"/>
      <c r="L24" s="38"/>
      <c r="M24" s="38"/>
    </row>
    <row r="25" ht="42" customHeight="1" spans="1:13">
      <c r="A25" s="38">
        <v>5</v>
      </c>
      <c r="B25" s="38" t="s">
        <v>94</v>
      </c>
      <c r="C25" s="38" t="s">
        <v>95</v>
      </c>
      <c r="D25" s="38" t="s">
        <v>96</v>
      </c>
      <c r="E25" s="38" t="s">
        <v>82</v>
      </c>
      <c r="F25" s="38" t="s">
        <v>97</v>
      </c>
      <c r="G25" s="38" t="s">
        <v>98</v>
      </c>
      <c r="H25" s="38" t="s">
        <v>99</v>
      </c>
      <c r="I25" s="75">
        <f t="shared" si="1"/>
        <v>10</v>
      </c>
      <c r="J25" s="38">
        <v>10</v>
      </c>
      <c r="K25" s="38"/>
      <c r="L25" s="38"/>
      <c r="M25" s="38"/>
    </row>
    <row r="26" ht="42" customHeight="1" spans="1:13">
      <c r="A26" s="38">
        <v>6</v>
      </c>
      <c r="B26" s="38" t="s">
        <v>17</v>
      </c>
      <c r="C26" s="38" t="s">
        <v>90</v>
      </c>
      <c r="D26" s="38" t="s">
        <v>100</v>
      </c>
      <c r="E26" s="38" t="s">
        <v>82</v>
      </c>
      <c r="F26" s="38" t="s">
        <v>101</v>
      </c>
      <c r="G26" s="38" t="s">
        <v>102</v>
      </c>
      <c r="H26" s="38" t="s">
        <v>103</v>
      </c>
      <c r="I26" s="75">
        <f t="shared" si="1"/>
        <v>917</v>
      </c>
      <c r="J26" s="38">
        <v>917</v>
      </c>
      <c r="K26" s="38"/>
      <c r="L26" s="38"/>
      <c r="M26" s="38"/>
    </row>
    <row r="27" ht="42" customHeight="1" spans="1:13">
      <c r="A27" s="38">
        <v>7</v>
      </c>
      <c r="B27" s="38" t="s">
        <v>86</v>
      </c>
      <c r="C27" s="38" t="s">
        <v>86</v>
      </c>
      <c r="D27" s="38" t="s">
        <v>104</v>
      </c>
      <c r="E27" s="38" t="s">
        <v>105</v>
      </c>
      <c r="F27" s="38"/>
      <c r="G27" s="38" t="s">
        <v>106</v>
      </c>
      <c r="H27" s="38" t="s">
        <v>107</v>
      </c>
      <c r="I27" s="75">
        <f t="shared" si="1"/>
        <v>276</v>
      </c>
      <c r="J27" s="38"/>
      <c r="K27" s="38"/>
      <c r="L27" s="38">
        <v>276</v>
      </c>
      <c r="M27" s="38"/>
    </row>
    <row r="28" ht="42" customHeight="1" spans="1:13">
      <c r="A28" s="38">
        <v>8</v>
      </c>
      <c r="B28" s="38" t="s">
        <v>17</v>
      </c>
      <c r="C28" s="38" t="s">
        <v>90</v>
      </c>
      <c r="D28" s="73" t="s">
        <v>108</v>
      </c>
      <c r="E28" s="73" t="s">
        <v>109</v>
      </c>
      <c r="F28" s="38" t="s">
        <v>110</v>
      </c>
      <c r="G28" s="38" t="s">
        <v>111</v>
      </c>
      <c r="H28" s="17" t="s">
        <v>112</v>
      </c>
      <c r="I28" s="75">
        <f t="shared" si="1"/>
        <v>1283</v>
      </c>
      <c r="J28" s="73"/>
      <c r="K28" s="73">
        <v>1283</v>
      </c>
      <c r="L28" s="73"/>
      <c r="M28" s="73"/>
    </row>
    <row r="29" ht="42" customHeight="1" spans="1:13">
      <c r="A29" s="38">
        <v>9</v>
      </c>
      <c r="B29" s="38" t="s">
        <v>17</v>
      </c>
      <c r="C29" s="38" t="s">
        <v>80</v>
      </c>
      <c r="D29" s="38" t="s">
        <v>113</v>
      </c>
      <c r="E29" s="38" t="s">
        <v>114</v>
      </c>
      <c r="F29" s="38" t="s">
        <v>115</v>
      </c>
      <c r="G29" s="38" t="s">
        <v>116</v>
      </c>
      <c r="H29" s="38" t="s">
        <v>117</v>
      </c>
      <c r="I29" s="75">
        <f t="shared" si="1"/>
        <v>345</v>
      </c>
      <c r="J29" s="38"/>
      <c r="K29" s="38">
        <v>345</v>
      </c>
      <c r="L29" s="38"/>
      <c r="M29" s="38"/>
    </row>
    <row r="30" ht="42" customHeight="1" spans="1:13">
      <c r="A30" s="38">
        <v>10</v>
      </c>
      <c r="B30" s="38" t="s">
        <v>17</v>
      </c>
      <c r="C30" s="38" t="s">
        <v>90</v>
      </c>
      <c r="D30" s="38" t="s">
        <v>118</v>
      </c>
      <c r="E30" s="38" t="s">
        <v>119</v>
      </c>
      <c r="F30" s="38" t="s">
        <v>120</v>
      </c>
      <c r="G30" s="38" t="s">
        <v>121</v>
      </c>
      <c r="H30" s="38" t="s">
        <v>122</v>
      </c>
      <c r="I30" s="75">
        <f t="shared" si="1"/>
        <v>1205</v>
      </c>
      <c r="J30" s="38"/>
      <c r="K30" s="38"/>
      <c r="L30" s="38">
        <v>1205</v>
      </c>
      <c r="M30" s="38"/>
    </row>
    <row r="31" customHeight="1" spans="1:13">
      <c r="A31" s="38">
        <v>11</v>
      </c>
      <c r="B31" s="38" t="s">
        <v>17</v>
      </c>
      <c r="C31" s="38" t="s">
        <v>90</v>
      </c>
      <c r="D31" s="73" t="s">
        <v>123</v>
      </c>
      <c r="E31" s="73" t="s">
        <v>124</v>
      </c>
      <c r="F31" s="38" t="s">
        <v>125</v>
      </c>
      <c r="G31" s="38" t="s">
        <v>126</v>
      </c>
      <c r="H31" s="17" t="s">
        <v>127</v>
      </c>
      <c r="I31" s="75">
        <f t="shared" si="1"/>
        <v>580</v>
      </c>
      <c r="J31" s="73">
        <v>580</v>
      </c>
      <c r="K31" s="73"/>
      <c r="L31" s="73"/>
      <c r="M31" s="73"/>
    </row>
    <row r="32" customHeight="1" spans="1:13">
      <c r="A32" s="38">
        <v>12</v>
      </c>
      <c r="B32" s="38" t="s">
        <v>17</v>
      </c>
      <c r="C32" s="38" t="s">
        <v>90</v>
      </c>
      <c r="D32" s="73" t="s">
        <v>123</v>
      </c>
      <c r="E32" s="73" t="s">
        <v>124</v>
      </c>
      <c r="F32" s="38" t="s">
        <v>128</v>
      </c>
      <c r="G32" s="38" t="s">
        <v>129</v>
      </c>
      <c r="H32" s="17" t="s">
        <v>130</v>
      </c>
      <c r="I32" s="75">
        <f t="shared" si="1"/>
        <v>1078</v>
      </c>
      <c r="J32" s="73"/>
      <c r="K32" s="73">
        <v>1078</v>
      </c>
      <c r="L32" s="73"/>
      <c r="M32" s="73"/>
    </row>
    <row r="33" customHeight="1" spans="1:13">
      <c r="A33" s="38">
        <v>13</v>
      </c>
      <c r="B33" s="38" t="s">
        <v>74</v>
      </c>
      <c r="C33" s="38" t="s">
        <v>74</v>
      </c>
      <c r="D33" s="73" t="s">
        <v>131</v>
      </c>
      <c r="E33" s="73" t="s">
        <v>132</v>
      </c>
      <c r="F33" s="38" t="s">
        <v>133</v>
      </c>
      <c r="G33" s="38" t="s">
        <v>134</v>
      </c>
      <c r="H33" s="38" t="s">
        <v>135</v>
      </c>
      <c r="I33" s="75">
        <f t="shared" si="1"/>
        <v>137</v>
      </c>
      <c r="J33" s="73">
        <v>137</v>
      </c>
      <c r="K33" s="73"/>
      <c r="L33" s="73"/>
      <c r="M33" s="73"/>
    </row>
    <row r="34" customHeight="1" spans="1:13">
      <c r="A34" s="38">
        <v>14</v>
      </c>
      <c r="B34" s="38" t="s">
        <v>17</v>
      </c>
      <c r="C34" s="38" t="s">
        <v>80</v>
      </c>
      <c r="D34" s="38" t="s">
        <v>136</v>
      </c>
      <c r="E34" s="38" t="s">
        <v>30</v>
      </c>
      <c r="F34" s="38" t="s">
        <v>137</v>
      </c>
      <c r="G34" s="38" t="s">
        <v>138</v>
      </c>
      <c r="H34" s="38" t="s">
        <v>139</v>
      </c>
      <c r="I34" s="75">
        <f t="shared" si="1"/>
        <v>134</v>
      </c>
      <c r="J34" s="38">
        <v>134</v>
      </c>
      <c r="K34" s="38"/>
      <c r="L34" s="38"/>
      <c r="M34" s="38"/>
    </row>
    <row r="35" customHeight="1" spans="1:13">
      <c r="A35" s="38">
        <v>15</v>
      </c>
      <c r="B35" s="38" t="s">
        <v>94</v>
      </c>
      <c r="C35" s="38" t="s">
        <v>140</v>
      </c>
      <c r="D35" s="38" t="s">
        <v>141</v>
      </c>
      <c r="E35" s="38" t="s">
        <v>30</v>
      </c>
      <c r="F35" s="38" t="s">
        <v>142</v>
      </c>
      <c r="G35" s="38" t="s">
        <v>143</v>
      </c>
      <c r="H35" s="38" t="s">
        <v>144</v>
      </c>
      <c r="I35" s="75">
        <f t="shared" si="1"/>
        <v>44.2</v>
      </c>
      <c r="J35" s="38">
        <v>44.2</v>
      </c>
      <c r="K35" s="38"/>
      <c r="L35" s="38"/>
      <c r="M35" s="38"/>
    </row>
    <row r="36" customHeight="1" spans="1:13">
      <c r="A36" s="38">
        <v>16</v>
      </c>
      <c r="B36" s="38" t="s">
        <v>17</v>
      </c>
      <c r="C36" s="38" t="s">
        <v>80</v>
      </c>
      <c r="D36" s="38" t="s">
        <v>136</v>
      </c>
      <c r="E36" s="38" t="s">
        <v>30</v>
      </c>
      <c r="F36" s="38" t="s">
        <v>145</v>
      </c>
      <c r="G36" s="38" t="s">
        <v>146</v>
      </c>
      <c r="H36" s="38" t="s">
        <v>117</v>
      </c>
      <c r="I36" s="75">
        <f t="shared" si="1"/>
        <v>838</v>
      </c>
      <c r="J36" s="38"/>
      <c r="K36" s="38">
        <v>838</v>
      </c>
      <c r="L36" s="38"/>
      <c r="M36" s="38"/>
    </row>
    <row r="37" customHeight="1" spans="1:13">
      <c r="A37" s="73">
        <v>17</v>
      </c>
      <c r="B37" s="38" t="s">
        <v>74</v>
      </c>
      <c r="C37" s="38" t="s">
        <v>74</v>
      </c>
      <c r="D37" s="73" t="s">
        <v>147</v>
      </c>
      <c r="E37" s="73" t="s">
        <v>148</v>
      </c>
      <c r="F37" s="38" t="s">
        <v>149</v>
      </c>
      <c r="G37" s="38" t="s">
        <v>150</v>
      </c>
      <c r="H37" s="17" t="s">
        <v>151</v>
      </c>
      <c r="I37" s="75">
        <f t="shared" si="1"/>
        <v>140</v>
      </c>
      <c r="J37" s="73">
        <v>140</v>
      </c>
      <c r="K37" s="73"/>
      <c r="L37" s="73"/>
      <c r="M37" s="73"/>
    </row>
    <row r="38" customHeight="1" spans="1:13">
      <c r="A38" s="73">
        <v>18</v>
      </c>
      <c r="B38" s="38" t="s">
        <v>17</v>
      </c>
      <c r="C38" s="38" t="s">
        <v>90</v>
      </c>
      <c r="D38" s="73" t="s">
        <v>141</v>
      </c>
      <c r="E38" s="73" t="s">
        <v>30</v>
      </c>
      <c r="F38" s="38" t="s">
        <v>152</v>
      </c>
      <c r="G38" s="38" t="s">
        <v>153</v>
      </c>
      <c r="H38" s="17" t="s">
        <v>154</v>
      </c>
      <c r="I38" s="75">
        <f t="shared" si="1"/>
        <v>1142</v>
      </c>
      <c r="J38" s="73">
        <v>1142</v>
      </c>
      <c r="K38" s="73"/>
      <c r="L38" s="73"/>
      <c r="M38" s="73"/>
    </row>
    <row r="39" customHeight="1" spans="1:13">
      <c r="A39" s="73">
        <v>19</v>
      </c>
      <c r="B39" s="38" t="s">
        <v>94</v>
      </c>
      <c r="C39" s="38" t="s">
        <v>94</v>
      </c>
      <c r="D39" s="73" t="s">
        <v>155</v>
      </c>
      <c r="E39" s="73" t="s">
        <v>156</v>
      </c>
      <c r="F39" s="38" t="s">
        <v>157</v>
      </c>
      <c r="G39" s="38" t="s">
        <v>158</v>
      </c>
      <c r="H39" s="17" t="s">
        <v>159</v>
      </c>
      <c r="I39" s="75">
        <f t="shared" si="1"/>
        <v>700</v>
      </c>
      <c r="J39" s="73">
        <v>700</v>
      </c>
      <c r="K39" s="73"/>
      <c r="L39" s="73"/>
      <c r="M39" s="73"/>
    </row>
    <row r="40" customHeight="1" spans="1:13">
      <c r="A40" s="73">
        <v>20</v>
      </c>
      <c r="B40" s="38" t="s">
        <v>17</v>
      </c>
      <c r="C40" s="38" t="s">
        <v>90</v>
      </c>
      <c r="D40" s="73" t="s">
        <v>160</v>
      </c>
      <c r="E40" s="73" t="s">
        <v>47</v>
      </c>
      <c r="F40" s="38" t="s">
        <v>161</v>
      </c>
      <c r="G40" s="38" t="s">
        <v>162</v>
      </c>
      <c r="H40" s="17" t="s">
        <v>163</v>
      </c>
      <c r="I40" s="75">
        <f t="shared" si="1"/>
        <v>542</v>
      </c>
      <c r="J40" s="73"/>
      <c r="K40" s="73">
        <v>542</v>
      </c>
      <c r="L40" s="73"/>
      <c r="M40" s="73"/>
    </row>
    <row r="41" s="6" customFormat="1" customHeight="1" spans="1:13">
      <c r="A41" s="73">
        <v>21</v>
      </c>
      <c r="B41" s="38" t="s">
        <v>94</v>
      </c>
      <c r="C41" s="38" t="s">
        <v>94</v>
      </c>
      <c r="D41" s="73" t="s">
        <v>164</v>
      </c>
      <c r="E41" s="73" t="s">
        <v>165</v>
      </c>
      <c r="F41" s="17" t="s">
        <v>166</v>
      </c>
      <c r="G41" s="38" t="s">
        <v>167</v>
      </c>
      <c r="H41" s="17" t="s">
        <v>168</v>
      </c>
      <c r="I41" s="76">
        <f t="shared" ref="I41:I54" si="2">J41+K41+L41+M41</f>
        <v>52</v>
      </c>
      <c r="J41" s="73"/>
      <c r="K41" s="73">
        <v>52</v>
      </c>
      <c r="L41" s="73"/>
      <c r="M41" s="73"/>
    </row>
    <row r="42" s="6" customFormat="1" customHeight="1" spans="1:13">
      <c r="A42" s="73">
        <v>22</v>
      </c>
      <c r="B42" s="17" t="s">
        <v>17</v>
      </c>
      <c r="C42" s="17" t="s">
        <v>80</v>
      </c>
      <c r="D42" s="17" t="s">
        <v>50</v>
      </c>
      <c r="E42" s="17" t="s">
        <v>169</v>
      </c>
      <c r="F42" s="38" t="s">
        <v>170</v>
      </c>
      <c r="G42" s="17" t="s">
        <v>171</v>
      </c>
      <c r="H42" s="17" t="s">
        <v>172</v>
      </c>
      <c r="I42" s="76">
        <f t="shared" si="2"/>
        <v>300</v>
      </c>
      <c r="J42" s="17"/>
      <c r="K42" s="17">
        <v>300</v>
      </c>
      <c r="L42" s="17"/>
      <c r="M42" s="17"/>
    </row>
    <row r="43" s="6" customFormat="1" customHeight="1" spans="1:13">
      <c r="A43" s="73">
        <v>23</v>
      </c>
      <c r="B43" s="38" t="s">
        <v>86</v>
      </c>
      <c r="C43" s="38" t="s">
        <v>86</v>
      </c>
      <c r="D43" s="17" t="s">
        <v>173</v>
      </c>
      <c r="E43" s="17" t="s">
        <v>169</v>
      </c>
      <c r="F43" s="17" t="s">
        <v>174</v>
      </c>
      <c r="G43" s="17" t="s">
        <v>175</v>
      </c>
      <c r="H43" s="17" t="s">
        <v>176</v>
      </c>
      <c r="I43" s="76">
        <f t="shared" si="2"/>
        <v>1384</v>
      </c>
      <c r="J43" s="17">
        <v>729</v>
      </c>
      <c r="K43" s="17">
        <v>482</v>
      </c>
      <c r="L43" s="17">
        <v>173</v>
      </c>
      <c r="M43" s="17"/>
    </row>
    <row r="44" s="6" customFormat="1" customHeight="1" spans="1:13">
      <c r="A44" s="73">
        <v>24</v>
      </c>
      <c r="B44" s="38" t="s">
        <v>94</v>
      </c>
      <c r="C44" s="73" t="s">
        <v>95</v>
      </c>
      <c r="D44" s="73" t="s">
        <v>173</v>
      </c>
      <c r="E44" s="73" t="s">
        <v>177</v>
      </c>
      <c r="F44" s="38" t="s">
        <v>178</v>
      </c>
      <c r="G44" s="73" t="s">
        <v>179</v>
      </c>
      <c r="H44" s="17" t="s">
        <v>180</v>
      </c>
      <c r="I44" s="76">
        <f t="shared" si="2"/>
        <v>1230.5</v>
      </c>
      <c r="J44" s="73">
        <v>1230.5</v>
      </c>
      <c r="K44" s="73"/>
      <c r="L44" s="73"/>
      <c r="M44" s="73"/>
    </row>
    <row r="45" s="6" customFormat="1" customHeight="1" spans="1:13">
      <c r="A45" s="73">
        <v>25</v>
      </c>
      <c r="B45" s="38" t="s">
        <v>94</v>
      </c>
      <c r="C45" s="73" t="s">
        <v>95</v>
      </c>
      <c r="D45" s="73" t="s">
        <v>173</v>
      </c>
      <c r="E45" s="73" t="s">
        <v>177</v>
      </c>
      <c r="F45" s="38" t="s">
        <v>181</v>
      </c>
      <c r="G45" s="73" t="s">
        <v>182</v>
      </c>
      <c r="H45" s="17" t="s">
        <v>183</v>
      </c>
      <c r="I45" s="76">
        <f t="shared" si="2"/>
        <v>1586</v>
      </c>
      <c r="J45" s="73"/>
      <c r="K45" s="73">
        <v>1586</v>
      </c>
      <c r="L45" s="73"/>
      <c r="M45" s="73"/>
    </row>
    <row r="46" customHeight="1" spans="1:13">
      <c r="A46" s="73">
        <v>26</v>
      </c>
      <c r="B46" s="38" t="s">
        <v>94</v>
      </c>
      <c r="C46" s="73" t="s">
        <v>184</v>
      </c>
      <c r="D46" s="73" t="s">
        <v>185</v>
      </c>
      <c r="E46" s="73" t="s">
        <v>64</v>
      </c>
      <c r="F46" s="17" t="s">
        <v>186</v>
      </c>
      <c r="G46" s="73" t="s">
        <v>187</v>
      </c>
      <c r="H46" s="17" t="s">
        <v>188</v>
      </c>
      <c r="I46" s="76">
        <f t="shared" si="2"/>
        <v>1050</v>
      </c>
      <c r="J46" s="73"/>
      <c r="K46" s="73">
        <v>1050</v>
      </c>
      <c r="L46" s="73"/>
      <c r="M46" s="73"/>
    </row>
    <row r="47" customHeight="1" spans="1:13">
      <c r="A47" s="73">
        <v>27</v>
      </c>
      <c r="B47" s="38" t="s">
        <v>94</v>
      </c>
      <c r="C47" s="73" t="s">
        <v>189</v>
      </c>
      <c r="D47" s="73" t="s">
        <v>190</v>
      </c>
      <c r="E47" s="73" t="s">
        <v>191</v>
      </c>
      <c r="F47" s="38" t="s">
        <v>192</v>
      </c>
      <c r="G47" s="73" t="s">
        <v>193</v>
      </c>
      <c r="H47" s="17" t="s">
        <v>194</v>
      </c>
      <c r="I47" s="76">
        <f t="shared" si="2"/>
        <v>241</v>
      </c>
      <c r="J47" s="73">
        <v>241</v>
      </c>
      <c r="K47" s="73"/>
      <c r="L47" s="73"/>
      <c r="M47" s="73"/>
    </row>
    <row r="48" customHeight="1" spans="1:13">
      <c r="A48" s="73">
        <v>28</v>
      </c>
      <c r="B48" s="38" t="s">
        <v>94</v>
      </c>
      <c r="C48" s="73" t="s">
        <v>140</v>
      </c>
      <c r="D48" s="73" t="s">
        <v>195</v>
      </c>
      <c r="E48" s="73" t="s">
        <v>191</v>
      </c>
      <c r="F48" s="17" t="s">
        <v>196</v>
      </c>
      <c r="G48" s="73" t="s">
        <v>197</v>
      </c>
      <c r="H48" s="17" t="s">
        <v>144</v>
      </c>
      <c r="I48" s="76">
        <f t="shared" si="2"/>
        <v>7.8</v>
      </c>
      <c r="J48" s="73"/>
      <c r="K48" s="73">
        <v>7.8</v>
      </c>
      <c r="L48" s="73"/>
      <c r="M48" s="73"/>
    </row>
    <row r="49" customHeight="1" spans="1:13">
      <c r="A49" s="73">
        <v>29</v>
      </c>
      <c r="B49" s="38" t="s">
        <v>94</v>
      </c>
      <c r="C49" s="73" t="s">
        <v>140</v>
      </c>
      <c r="D49" s="73" t="s">
        <v>198</v>
      </c>
      <c r="E49" s="73" t="s">
        <v>191</v>
      </c>
      <c r="F49" s="17"/>
      <c r="G49" s="73" t="s">
        <v>199</v>
      </c>
      <c r="H49" s="17" t="s">
        <v>200</v>
      </c>
      <c r="I49" s="76">
        <f t="shared" si="2"/>
        <v>5.2</v>
      </c>
      <c r="J49" s="73"/>
      <c r="K49" s="73"/>
      <c r="L49" s="73">
        <v>5.2</v>
      </c>
      <c r="M49" s="73"/>
    </row>
    <row r="50" customHeight="1" spans="1:13">
      <c r="A50" s="73">
        <v>30</v>
      </c>
      <c r="B50" s="73" t="s">
        <v>17</v>
      </c>
      <c r="C50" s="17" t="s">
        <v>90</v>
      </c>
      <c r="D50" s="17" t="s">
        <v>195</v>
      </c>
      <c r="E50" s="17" t="s">
        <v>201</v>
      </c>
      <c r="F50" s="38" t="s">
        <v>202</v>
      </c>
      <c r="G50" s="17" t="s">
        <v>203</v>
      </c>
      <c r="H50" s="17" t="s">
        <v>204</v>
      </c>
      <c r="I50" s="76">
        <f t="shared" si="2"/>
        <v>252</v>
      </c>
      <c r="J50" s="17"/>
      <c r="K50" s="17">
        <v>252</v>
      </c>
      <c r="L50" s="17"/>
      <c r="M50" s="17"/>
    </row>
    <row r="51" customHeight="1" spans="1:13">
      <c r="A51" s="73">
        <v>31</v>
      </c>
      <c r="B51" s="73" t="s">
        <v>17</v>
      </c>
      <c r="C51" s="17" t="s">
        <v>90</v>
      </c>
      <c r="D51" s="17" t="s">
        <v>205</v>
      </c>
      <c r="E51" s="17" t="s">
        <v>201</v>
      </c>
      <c r="F51" s="17"/>
      <c r="G51" s="17" t="s">
        <v>206</v>
      </c>
      <c r="H51" s="17" t="s">
        <v>207</v>
      </c>
      <c r="I51" s="76">
        <f t="shared" si="2"/>
        <v>125</v>
      </c>
      <c r="J51" s="17"/>
      <c r="K51" s="17"/>
      <c r="L51" s="17">
        <v>125</v>
      </c>
      <c r="M51" s="17"/>
    </row>
    <row r="52" customHeight="1" spans="1:13">
      <c r="A52" s="73">
        <v>32</v>
      </c>
      <c r="B52" s="38" t="s">
        <v>94</v>
      </c>
      <c r="C52" s="73" t="s">
        <v>184</v>
      </c>
      <c r="D52" s="6" t="s">
        <v>208</v>
      </c>
      <c r="E52" s="17" t="s">
        <v>201</v>
      </c>
      <c r="F52" s="73"/>
      <c r="G52" s="73" t="s">
        <v>209</v>
      </c>
      <c r="H52" s="17" t="s">
        <v>210</v>
      </c>
      <c r="I52" s="76">
        <f t="shared" si="2"/>
        <v>443</v>
      </c>
      <c r="J52" s="73"/>
      <c r="K52" s="73"/>
      <c r="L52" s="73">
        <v>443</v>
      </c>
      <c r="M52" s="73"/>
    </row>
    <row r="53" customHeight="1" spans="1:13">
      <c r="A53" s="73">
        <v>33</v>
      </c>
      <c r="B53" s="38" t="s">
        <v>94</v>
      </c>
      <c r="C53" s="73" t="s">
        <v>184</v>
      </c>
      <c r="D53" s="73" t="s">
        <v>211</v>
      </c>
      <c r="E53" s="73" t="s">
        <v>211</v>
      </c>
      <c r="F53" s="73"/>
      <c r="G53" s="73" t="s">
        <v>212</v>
      </c>
      <c r="H53" s="17" t="s">
        <v>213</v>
      </c>
      <c r="I53" s="76">
        <f t="shared" si="2"/>
        <v>380</v>
      </c>
      <c r="J53" s="73">
        <v>380</v>
      </c>
      <c r="K53" s="73"/>
      <c r="L53" s="73"/>
      <c r="M53" s="73"/>
    </row>
    <row r="54" customHeight="1" spans="1:13">
      <c r="A54" s="73">
        <v>34</v>
      </c>
      <c r="B54" s="38" t="s">
        <v>94</v>
      </c>
      <c r="C54" s="73" t="s">
        <v>95</v>
      </c>
      <c r="D54" s="73" t="s">
        <v>214</v>
      </c>
      <c r="E54" s="73" t="s">
        <v>211</v>
      </c>
      <c r="F54" s="73"/>
      <c r="G54" s="73" t="s">
        <v>111</v>
      </c>
      <c r="H54" s="17" t="s">
        <v>215</v>
      </c>
      <c r="I54" s="76">
        <f t="shared" si="2"/>
        <v>10</v>
      </c>
      <c r="J54" s="73">
        <v>10</v>
      </c>
      <c r="K54" s="73"/>
      <c r="L54" s="73"/>
      <c r="M54" s="73"/>
    </row>
    <row r="55" customHeight="1" spans="1:13">
      <c r="A55" s="73">
        <v>35</v>
      </c>
      <c r="B55" s="73"/>
      <c r="C55" s="73"/>
      <c r="D55" s="73"/>
      <c r="E55" s="73"/>
      <c r="F55" s="17" t="s">
        <v>216</v>
      </c>
      <c r="G55" s="73" t="s">
        <v>212</v>
      </c>
      <c r="H55" s="17" t="s">
        <v>217</v>
      </c>
      <c r="I55" s="77">
        <v>380</v>
      </c>
      <c r="J55" s="73" t="s">
        <v>218</v>
      </c>
      <c r="K55" s="73"/>
      <c r="L55" s="73"/>
      <c r="M55" s="73"/>
    </row>
  </sheetData>
  <autoFilter ref="A3:M55">
    <extLst/>
  </autoFilter>
  <mergeCells count="5">
    <mergeCell ref="A1:B1"/>
    <mergeCell ref="A2:M2"/>
    <mergeCell ref="A4:H4"/>
    <mergeCell ref="A5:H5"/>
    <mergeCell ref="A20:H20"/>
  </mergeCells>
  <pageMargins left="0.590277777777778" right="0.354166666666667" top="0.786805555555556" bottom="0.786805555555556" header="0.511805555555556" footer="0.511805555555556"/>
  <pageSetup paperSize="9" scale="52" orientation="portrait" horizontalDpi="600"/>
  <headerFooter>
    <oddFooter>&amp;C第 &amp;P 页，共 &amp;N 页</oddFooter>
  </headerFooter>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673"/>
  <sheetViews>
    <sheetView tabSelected="1" view="pageBreakPreview" zoomScaleNormal="80" workbookViewId="0">
      <pane ySplit="4" topLeftCell="A5" activePane="bottomLeft" state="frozen"/>
      <selection/>
      <selection pane="bottomLeft" activeCell="W13" sqref="A12:W13"/>
    </sheetView>
  </sheetViews>
  <sheetFormatPr defaultColWidth="9" defaultRowHeight="13.5"/>
  <cols>
    <col min="1" max="1" width="5.25833333333333" style="5" customWidth="1"/>
    <col min="2" max="2" width="9.375" style="5" customWidth="1"/>
    <col min="3" max="3" width="23.525" style="5" customWidth="1"/>
    <col min="4" max="5" width="11.375" style="5" customWidth="1"/>
    <col min="6" max="8" width="9.5" style="5" customWidth="1"/>
    <col min="9" max="9" width="7.625" style="5" customWidth="1"/>
    <col min="10" max="10" width="15.2583333333333" style="5" customWidth="1"/>
    <col min="11" max="11" width="9" style="5" customWidth="1"/>
    <col min="12" max="12" width="12.875" style="5" customWidth="1"/>
    <col min="13" max="13" width="16.2583333333333" style="8" customWidth="1"/>
    <col min="14" max="14" width="12.5" style="5" customWidth="1"/>
    <col min="15" max="16" width="10.125" style="5" customWidth="1"/>
    <col min="17" max="17" width="9" style="5" customWidth="1"/>
    <col min="18" max="18" width="11.0666666666667" style="5" customWidth="1"/>
    <col min="19" max="19" width="10.8833333333333" style="5" customWidth="1"/>
    <col min="20" max="20" width="9" style="5" customWidth="1"/>
    <col min="21" max="21" width="12.2" style="5" customWidth="1"/>
    <col min="22" max="22" width="10.775" style="5" customWidth="1"/>
    <col min="23" max="23" width="10" style="5" customWidth="1"/>
    <col min="24" max="24" width="9" style="5" customWidth="1"/>
    <col min="25" max="25" width="11.7583333333333" style="5" customWidth="1"/>
    <col min="26" max="26" width="12.8333333333333" style="5" customWidth="1"/>
    <col min="27" max="27" width="10.675" style="5" customWidth="1"/>
    <col min="28" max="28" width="9" style="5"/>
    <col min="29" max="29" width="11.125" style="5"/>
    <col min="30" max="16365" width="9" style="5"/>
    <col min="16366" max="16384" width="9" style="4"/>
  </cols>
  <sheetData>
    <row r="1" ht="24" customHeight="1" spans="1:1">
      <c r="A1" s="5" t="s">
        <v>219</v>
      </c>
    </row>
    <row r="2" s="1" customFormat="1" ht="29.1" customHeight="1" spans="1:27">
      <c r="A2" s="1" t="s">
        <v>220</v>
      </c>
      <c r="C2" s="9"/>
      <c r="M2" s="25"/>
      <c r="Y2" s="35"/>
      <c r="Z2" s="36"/>
      <c r="AA2" s="36"/>
    </row>
    <row r="3" s="2" customFormat="1" ht="24.95" customHeight="1" spans="1:27">
      <c r="A3" s="10" t="s">
        <v>2</v>
      </c>
      <c r="B3" s="11" t="s">
        <v>221</v>
      </c>
      <c r="C3" s="12" t="s">
        <v>222</v>
      </c>
      <c r="D3" s="11" t="s">
        <v>223</v>
      </c>
      <c r="E3" s="10" t="s">
        <v>224</v>
      </c>
      <c r="F3" s="10" t="s">
        <v>225</v>
      </c>
      <c r="G3" s="10" t="s">
        <v>226</v>
      </c>
      <c r="H3" s="10" t="s">
        <v>227</v>
      </c>
      <c r="I3" s="26" t="s">
        <v>228</v>
      </c>
      <c r="J3" s="10" t="s">
        <v>229</v>
      </c>
      <c r="K3" s="27" t="s">
        <v>230</v>
      </c>
      <c r="L3" s="10" t="s">
        <v>231</v>
      </c>
      <c r="M3" s="28" t="s">
        <v>232</v>
      </c>
      <c r="N3" s="10" t="s">
        <v>233</v>
      </c>
      <c r="O3" s="10" t="s">
        <v>234</v>
      </c>
      <c r="P3" s="10"/>
      <c r="Q3" s="10"/>
      <c r="R3" s="10"/>
      <c r="S3" s="10"/>
      <c r="T3" s="10"/>
      <c r="U3" s="10"/>
      <c r="V3" s="10"/>
      <c r="W3" s="10"/>
      <c r="X3" s="10"/>
      <c r="Y3" s="37" t="s">
        <v>235</v>
      </c>
      <c r="Z3" s="38"/>
      <c r="AA3" s="38"/>
    </row>
    <row r="4" s="2" customFormat="1" ht="24.95" customHeight="1" spans="1:27">
      <c r="A4" s="10"/>
      <c r="B4" s="13"/>
      <c r="C4" s="12"/>
      <c r="D4" s="13"/>
      <c r="E4" s="10"/>
      <c r="F4" s="10"/>
      <c r="G4" s="10"/>
      <c r="H4" s="10"/>
      <c r="I4" s="29"/>
      <c r="J4" s="10"/>
      <c r="K4" s="30"/>
      <c r="L4" s="10"/>
      <c r="M4" s="28"/>
      <c r="N4" s="11"/>
      <c r="O4" s="11" t="s">
        <v>236</v>
      </c>
      <c r="P4" s="27" t="s">
        <v>237</v>
      </c>
      <c r="Q4" s="27" t="s">
        <v>238</v>
      </c>
      <c r="R4" s="27" t="s">
        <v>239</v>
      </c>
      <c r="S4" s="27" t="s">
        <v>240</v>
      </c>
      <c r="T4" s="27" t="s">
        <v>241</v>
      </c>
      <c r="U4" s="27" t="s">
        <v>242</v>
      </c>
      <c r="V4" s="27" t="s">
        <v>243</v>
      </c>
      <c r="W4" s="27" t="s">
        <v>244</v>
      </c>
      <c r="X4" s="27" t="s">
        <v>245</v>
      </c>
      <c r="Y4" s="39" t="s">
        <v>246</v>
      </c>
      <c r="Z4" s="40" t="s">
        <v>247</v>
      </c>
      <c r="AA4" s="40" t="s">
        <v>248</v>
      </c>
    </row>
    <row r="5" s="3" customFormat="1" ht="39" customHeight="1" spans="1:27">
      <c r="A5" s="14" t="s">
        <v>15</v>
      </c>
      <c r="B5" s="15"/>
      <c r="C5" s="16"/>
      <c r="D5" s="15"/>
      <c r="E5" s="15"/>
      <c r="F5" s="15"/>
      <c r="G5" s="15"/>
      <c r="H5" s="15"/>
      <c r="I5" s="15"/>
      <c r="J5" s="15"/>
      <c r="K5" s="31"/>
      <c r="L5" s="31"/>
      <c r="M5" s="32"/>
      <c r="N5" s="31">
        <f t="shared" ref="N5:N37" si="0">O5+T5</f>
        <v>58162.7</v>
      </c>
      <c r="O5" s="31">
        <f t="shared" ref="O5:O37" si="1">SUM(P5:S5)</f>
        <v>32865</v>
      </c>
      <c r="P5" s="31">
        <f>SUM(P6:P683)</f>
        <v>13595</v>
      </c>
      <c r="Q5" s="31">
        <f>SUM(Q6:Q683)</f>
        <v>4272</v>
      </c>
      <c r="R5" s="31">
        <f>SUM(R6:R683)</f>
        <v>7048</v>
      </c>
      <c r="S5" s="31">
        <f>SUM(S6:S683)</f>
        <v>7950</v>
      </c>
      <c r="T5" s="31">
        <f>U5+V5+W5+X5</f>
        <v>25297.7</v>
      </c>
      <c r="U5" s="31">
        <f>SUM(U6:U1207)</f>
        <v>14315.7</v>
      </c>
      <c r="V5" s="31">
        <f>SUM(V6:V1207)</f>
        <v>8754.8</v>
      </c>
      <c r="W5" s="31">
        <f>SUM(W6:W1207)</f>
        <v>2227.2</v>
      </c>
      <c r="X5" s="31">
        <f>SUM(X6:X1207)</f>
        <v>0</v>
      </c>
      <c r="Y5" s="41">
        <f>Z5+AA5</f>
        <v>49088.048629</v>
      </c>
      <c r="Z5" s="42">
        <f>SUM(Z6:Z1205)</f>
        <v>32865</v>
      </c>
      <c r="AA5" s="42">
        <f>SUM(AA6:AA1205)</f>
        <v>16223.048629</v>
      </c>
    </row>
    <row r="6" ht="23" customHeight="1" spans="1:27">
      <c r="A6" s="17">
        <v>1</v>
      </c>
      <c r="B6" s="18" t="s">
        <v>249</v>
      </c>
      <c r="C6" s="18" t="s">
        <v>250</v>
      </c>
      <c r="D6" s="18" t="s">
        <v>251</v>
      </c>
      <c r="E6" s="19" t="s">
        <v>252</v>
      </c>
      <c r="F6" s="18" t="s">
        <v>253</v>
      </c>
      <c r="G6" s="18" t="s">
        <v>254</v>
      </c>
      <c r="H6" s="18" t="s">
        <v>255</v>
      </c>
      <c r="I6" s="18" t="s">
        <v>256</v>
      </c>
      <c r="J6" s="18" t="s">
        <v>257</v>
      </c>
      <c r="K6" s="18" t="s">
        <v>258</v>
      </c>
      <c r="L6" s="18" t="s">
        <v>21</v>
      </c>
      <c r="M6" s="33" t="s">
        <v>259</v>
      </c>
      <c r="N6" s="31">
        <f t="shared" si="0"/>
        <v>134.55</v>
      </c>
      <c r="O6" s="18">
        <f t="shared" si="1"/>
        <v>134.55</v>
      </c>
      <c r="P6" s="18">
        <v>134.55</v>
      </c>
      <c r="Q6" s="18"/>
      <c r="R6" s="18"/>
      <c r="S6" s="18"/>
      <c r="T6" s="31">
        <f>U6+V6+W6+X6</f>
        <v>0</v>
      </c>
      <c r="U6" s="18"/>
      <c r="V6" s="18"/>
      <c r="W6" s="18"/>
      <c r="X6" s="18"/>
      <c r="Y6" s="43">
        <f>Z6+AA6</f>
        <v>134.55</v>
      </c>
      <c r="Z6" s="18">
        <f>118.322+13.048+3.18</f>
        <v>134.55</v>
      </c>
      <c r="AA6" s="18"/>
    </row>
    <row r="7" ht="23" customHeight="1" spans="1:27">
      <c r="A7" s="17">
        <v>2</v>
      </c>
      <c r="B7" s="18" t="s">
        <v>249</v>
      </c>
      <c r="C7" s="18" t="s">
        <v>260</v>
      </c>
      <c r="D7" s="18" t="s">
        <v>251</v>
      </c>
      <c r="E7" s="19" t="s">
        <v>252</v>
      </c>
      <c r="F7" s="18" t="s">
        <v>261</v>
      </c>
      <c r="G7" s="18" t="s">
        <v>254</v>
      </c>
      <c r="H7" s="18" t="s">
        <v>262</v>
      </c>
      <c r="I7" s="18" t="s">
        <v>256</v>
      </c>
      <c r="J7" s="18" t="s">
        <v>263</v>
      </c>
      <c r="K7" s="18" t="s">
        <v>258</v>
      </c>
      <c r="L7" s="18" t="s">
        <v>21</v>
      </c>
      <c r="M7" s="33" t="s">
        <v>259</v>
      </c>
      <c r="N7" s="31">
        <f t="shared" si="0"/>
        <v>56.94</v>
      </c>
      <c r="O7" s="18">
        <f t="shared" si="1"/>
        <v>56.94</v>
      </c>
      <c r="P7" s="18">
        <v>56.94</v>
      </c>
      <c r="Q7" s="18"/>
      <c r="R7" s="18"/>
      <c r="S7" s="18"/>
      <c r="T7" s="31">
        <f t="shared" ref="T7:T70" si="2">U7+V7+W7+X7</f>
        <v>0</v>
      </c>
      <c r="U7" s="18"/>
      <c r="V7" s="18"/>
      <c r="W7" s="18"/>
      <c r="X7" s="18"/>
      <c r="Y7" s="43">
        <f t="shared" ref="Y7:Y70" si="3">Z7+AA7</f>
        <v>56.94</v>
      </c>
      <c r="Z7" s="18">
        <v>56.94</v>
      </c>
      <c r="AA7" s="18"/>
    </row>
    <row r="8" ht="23" customHeight="1" spans="1:27">
      <c r="A8" s="17">
        <v>3</v>
      </c>
      <c r="B8" s="18" t="s">
        <v>249</v>
      </c>
      <c r="C8" s="18" t="s">
        <v>264</v>
      </c>
      <c r="D8" s="18" t="s">
        <v>251</v>
      </c>
      <c r="E8" s="19" t="s">
        <v>252</v>
      </c>
      <c r="F8" s="18" t="s">
        <v>265</v>
      </c>
      <c r="G8" s="18" t="s">
        <v>254</v>
      </c>
      <c r="H8" s="18" t="s">
        <v>266</v>
      </c>
      <c r="I8" s="18" t="s">
        <v>267</v>
      </c>
      <c r="J8" s="18" t="s">
        <v>268</v>
      </c>
      <c r="K8" s="18" t="s">
        <v>258</v>
      </c>
      <c r="L8" s="18" t="s">
        <v>21</v>
      </c>
      <c r="M8" s="33" t="s">
        <v>259</v>
      </c>
      <c r="N8" s="31">
        <f t="shared" si="0"/>
        <v>142.217089</v>
      </c>
      <c r="O8" s="18">
        <f t="shared" si="1"/>
        <v>142.217089</v>
      </c>
      <c r="P8" s="18">
        <v>142.217089</v>
      </c>
      <c r="Q8" s="18"/>
      <c r="R8" s="18"/>
      <c r="S8" s="18"/>
      <c r="T8" s="31">
        <f t="shared" si="2"/>
        <v>0</v>
      </c>
      <c r="U8" s="18"/>
      <c r="V8" s="18"/>
      <c r="W8" s="18"/>
      <c r="X8" s="18"/>
      <c r="Y8" s="43">
        <f t="shared" si="3"/>
        <v>142.217089</v>
      </c>
      <c r="Z8" s="18">
        <f>99.737+42.480089</f>
        <v>142.217089</v>
      </c>
      <c r="AA8" s="18"/>
    </row>
    <row r="9" ht="23" customHeight="1" spans="1:27">
      <c r="A9" s="17">
        <v>4</v>
      </c>
      <c r="B9" s="18" t="s">
        <v>249</v>
      </c>
      <c r="C9" s="18" t="s">
        <v>269</v>
      </c>
      <c r="D9" s="18" t="s">
        <v>251</v>
      </c>
      <c r="E9" s="19" t="s">
        <v>252</v>
      </c>
      <c r="F9" s="18" t="s">
        <v>265</v>
      </c>
      <c r="G9" s="18" t="s">
        <v>254</v>
      </c>
      <c r="H9" s="18" t="s">
        <v>270</v>
      </c>
      <c r="I9" s="34" t="s">
        <v>267</v>
      </c>
      <c r="J9" s="18" t="s">
        <v>271</v>
      </c>
      <c r="K9" s="18" t="s">
        <v>258</v>
      </c>
      <c r="L9" s="18" t="s">
        <v>21</v>
      </c>
      <c r="M9" s="33" t="s">
        <v>259</v>
      </c>
      <c r="N9" s="31">
        <f t="shared" si="0"/>
        <v>107.552784</v>
      </c>
      <c r="O9" s="18">
        <f t="shared" si="1"/>
        <v>107.552784</v>
      </c>
      <c r="P9" s="18">
        <v>107.552784</v>
      </c>
      <c r="Q9" s="18"/>
      <c r="R9" s="18"/>
      <c r="S9" s="18"/>
      <c r="T9" s="31">
        <f t="shared" si="2"/>
        <v>0</v>
      </c>
      <c r="U9" s="18"/>
      <c r="V9" s="18"/>
      <c r="W9" s="18"/>
      <c r="X9" s="18"/>
      <c r="Y9" s="43">
        <f t="shared" si="3"/>
        <v>107.552784</v>
      </c>
      <c r="Z9" s="18">
        <f>92.251+15.301784</f>
        <v>107.552784</v>
      </c>
      <c r="AA9" s="18"/>
    </row>
    <row r="10" ht="23" customHeight="1" spans="1:27">
      <c r="A10" s="17">
        <v>5</v>
      </c>
      <c r="B10" s="18" t="s">
        <v>249</v>
      </c>
      <c r="C10" s="18" t="s">
        <v>272</v>
      </c>
      <c r="D10" s="18" t="s">
        <v>251</v>
      </c>
      <c r="E10" s="19" t="s">
        <v>252</v>
      </c>
      <c r="F10" s="18" t="s">
        <v>273</v>
      </c>
      <c r="G10" s="18" t="s">
        <v>254</v>
      </c>
      <c r="H10" s="18" t="s">
        <v>274</v>
      </c>
      <c r="I10" s="18" t="s">
        <v>256</v>
      </c>
      <c r="J10" s="18" t="s">
        <v>275</v>
      </c>
      <c r="K10" s="18" t="s">
        <v>258</v>
      </c>
      <c r="L10" s="18" t="s">
        <v>21</v>
      </c>
      <c r="M10" s="33" t="s">
        <v>259</v>
      </c>
      <c r="N10" s="31">
        <f t="shared" si="0"/>
        <v>143.9515</v>
      </c>
      <c r="O10" s="18">
        <f t="shared" si="1"/>
        <v>143.9515</v>
      </c>
      <c r="P10" s="18">
        <v>143.9515</v>
      </c>
      <c r="Q10" s="18"/>
      <c r="R10" s="18"/>
      <c r="S10" s="18"/>
      <c r="T10" s="31">
        <f t="shared" si="2"/>
        <v>0</v>
      </c>
      <c r="U10" s="18"/>
      <c r="V10" s="18"/>
      <c r="W10" s="18"/>
      <c r="X10" s="18"/>
      <c r="Y10" s="43">
        <f t="shared" si="3"/>
        <v>143.9515</v>
      </c>
      <c r="Z10" s="18">
        <v>143.9515</v>
      </c>
      <c r="AA10" s="18"/>
    </row>
    <row r="11" ht="23" customHeight="1" spans="1:27">
      <c r="A11" s="17">
        <v>6</v>
      </c>
      <c r="B11" s="18" t="s">
        <v>249</v>
      </c>
      <c r="C11" s="18" t="s">
        <v>276</v>
      </c>
      <c r="D11" s="18" t="s">
        <v>251</v>
      </c>
      <c r="E11" s="19" t="s">
        <v>252</v>
      </c>
      <c r="F11" s="18" t="s">
        <v>277</v>
      </c>
      <c r="G11" s="18" t="s">
        <v>254</v>
      </c>
      <c r="H11" s="18" t="s">
        <v>278</v>
      </c>
      <c r="I11" s="18" t="s">
        <v>267</v>
      </c>
      <c r="J11" s="18" t="s">
        <v>279</v>
      </c>
      <c r="K11" s="18" t="s">
        <v>258</v>
      </c>
      <c r="L11" s="18" t="s">
        <v>21</v>
      </c>
      <c r="M11" s="33" t="s">
        <v>259</v>
      </c>
      <c r="N11" s="31">
        <f t="shared" si="0"/>
        <v>150.18</v>
      </c>
      <c r="O11" s="18">
        <f t="shared" si="1"/>
        <v>150.18</v>
      </c>
      <c r="P11" s="18">
        <v>150.18</v>
      </c>
      <c r="Q11" s="18"/>
      <c r="R11" s="18"/>
      <c r="S11" s="18"/>
      <c r="T11" s="31">
        <f t="shared" si="2"/>
        <v>0</v>
      </c>
      <c r="U11" s="18"/>
      <c r="V11" s="18"/>
      <c r="W11" s="18"/>
      <c r="X11" s="18"/>
      <c r="Y11" s="43">
        <f t="shared" si="3"/>
        <v>150.18</v>
      </c>
      <c r="Z11" s="18">
        <v>150.18</v>
      </c>
      <c r="AA11" s="18"/>
    </row>
    <row r="12" ht="23" customHeight="1" spans="1:27">
      <c r="A12" s="17">
        <v>7</v>
      </c>
      <c r="B12" s="18" t="s">
        <v>249</v>
      </c>
      <c r="C12" s="18" t="s">
        <v>280</v>
      </c>
      <c r="D12" s="18" t="s">
        <v>251</v>
      </c>
      <c r="E12" s="19" t="s">
        <v>252</v>
      </c>
      <c r="F12" s="18" t="s">
        <v>277</v>
      </c>
      <c r="G12" s="18" t="s">
        <v>254</v>
      </c>
      <c r="H12" s="18" t="s">
        <v>281</v>
      </c>
      <c r="I12" s="18" t="s">
        <v>256</v>
      </c>
      <c r="J12" s="18" t="s">
        <v>257</v>
      </c>
      <c r="K12" s="18" t="s">
        <v>258</v>
      </c>
      <c r="L12" s="18" t="s">
        <v>21</v>
      </c>
      <c r="M12" s="33" t="s">
        <v>259</v>
      </c>
      <c r="N12" s="31">
        <f t="shared" si="0"/>
        <v>140.566361</v>
      </c>
      <c r="O12" s="18">
        <f t="shared" si="1"/>
        <v>140.566361</v>
      </c>
      <c r="P12" s="18">
        <v>140.566361</v>
      </c>
      <c r="Q12" s="18"/>
      <c r="R12" s="18"/>
      <c r="S12" s="18"/>
      <c r="T12" s="31">
        <f t="shared" si="2"/>
        <v>0</v>
      </c>
      <c r="U12" s="18"/>
      <c r="V12" s="18"/>
      <c r="W12" s="18"/>
      <c r="X12" s="18"/>
      <c r="Y12" s="43">
        <f t="shared" si="3"/>
        <v>140.566361</v>
      </c>
      <c r="Z12" s="18">
        <v>140.566361</v>
      </c>
      <c r="AA12" s="18"/>
    </row>
    <row r="13" ht="23" customHeight="1" spans="1:27">
      <c r="A13" s="17">
        <v>8</v>
      </c>
      <c r="B13" s="18" t="s">
        <v>249</v>
      </c>
      <c r="C13" s="18" t="s">
        <v>282</v>
      </c>
      <c r="D13" s="18" t="s">
        <v>251</v>
      </c>
      <c r="E13" s="19" t="s">
        <v>252</v>
      </c>
      <c r="F13" s="18" t="s">
        <v>277</v>
      </c>
      <c r="G13" s="18" t="s">
        <v>254</v>
      </c>
      <c r="H13" s="18" t="s">
        <v>283</v>
      </c>
      <c r="I13" s="18" t="s">
        <v>267</v>
      </c>
      <c r="J13" s="18" t="s">
        <v>284</v>
      </c>
      <c r="K13" s="18" t="s">
        <v>258</v>
      </c>
      <c r="L13" s="18" t="s">
        <v>21</v>
      </c>
      <c r="M13" s="33" t="s">
        <v>259</v>
      </c>
      <c r="N13" s="31">
        <f t="shared" si="0"/>
        <v>95.050389</v>
      </c>
      <c r="O13" s="18">
        <f t="shared" si="1"/>
        <v>95.050389</v>
      </c>
      <c r="P13" s="18">
        <v>95.050389</v>
      </c>
      <c r="Q13" s="18"/>
      <c r="R13" s="18"/>
      <c r="S13" s="18"/>
      <c r="T13" s="31">
        <f t="shared" si="2"/>
        <v>0</v>
      </c>
      <c r="U13" s="18"/>
      <c r="V13" s="18"/>
      <c r="W13" s="18"/>
      <c r="X13" s="18"/>
      <c r="Y13" s="43">
        <f t="shared" si="3"/>
        <v>95.050389</v>
      </c>
      <c r="Z13" s="18">
        <v>95.050389</v>
      </c>
      <c r="AA13" s="18"/>
    </row>
    <row r="14" ht="23" customHeight="1" spans="1:27">
      <c r="A14" s="17">
        <v>9</v>
      </c>
      <c r="B14" s="18" t="s">
        <v>249</v>
      </c>
      <c r="C14" s="18" t="s">
        <v>285</v>
      </c>
      <c r="D14" s="18" t="s">
        <v>251</v>
      </c>
      <c r="E14" s="19" t="s">
        <v>252</v>
      </c>
      <c r="F14" s="18" t="s">
        <v>286</v>
      </c>
      <c r="G14" s="18" t="s">
        <v>254</v>
      </c>
      <c r="H14" s="18" t="s">
        <v>287</v>
      </c>
      <c r="I14" s="18" t="s">
        <v>256</v>
      </c>
      <c r="J14" s="18" t="s">
        <v>257</v>
      </c>
      <c r="K14" s="18" t="s">
        <v>258</v>
      </c>
      <c r="L14" s="18" t="s">
        <v>21</v>
      </c>
      <c r="M14" s="33" t="s">
        <v>259</v>
      </c>
      <c r="N14" s="31">
        <f t="shared" si="0"/>
        <v>133.7</v>
      </c>
      <c r="O14" s="18">
        <f t="shared" si="1"/>
        <v>133.7</v>
      </c>
      <c r="P14" s="20">
        <v>133.7</v>
      </c>
      <c r="Q14" s="18"/>
      <c r="R14" s="18"/>
      <c r="S14" s="18"/>
      <c r="T14" s="31">
        <f t="shared" si="2"/>
        <v>0</v>
      </c>
      <c r="U14" s="18"/>
      <c r="V14" s="18"/>
      <c r="W14" s="18"/>
      <c r="X14" s="18"/>
      <c r="Y14" s="43">
        <f t="shared" si="3"/>
        <v>133.7</v>
      </c>
      <c r="Z14" s="18">
        <v>133.7</v>
      </c>
      <c r="AA14" s="18"/>
    </row>
    <row r="15" ht="23" customHeight="1" spans="1:27">
      <c r="A15" s="17">
        <v>10</v>
      </c>
      <c r="B15" s="18" t="s">
        <v>249</v>
      </c>
      <c r="C15" s="18" t="s">
        <v>288</v>
      </c>
      <c r="D15" s="18" t="s">
        <v>251</v>
      </c>
      <c r="E15" s="19" t="s">
        <v>252</v>
      </c>
      <c r="F15" s="18" t="s">
        <v>289</v>
      </c>
      <c r="G15" s="18" t="s">
        <v>254</v>
      </c>
      <c r="H15" s="18" t="s">
        <v>290</v>
      </c>
      <c r="I15" s="18" t="s">
        <v>256</v>
      </c>
      <c r="J15" s="18" t="s">
        <v>291</v>
      </c>
      <c r="K15" s="18" t="s">
        <v>258</v>
      </c>
      <c r="L15" s="18" t="s">
        <v>21</v>
      </c>
      <c r="M15" s="33" t="s">
        <v>259</v>
      </c>
      <c r="N15" s="31">
        <f t="shared" si="0"/>
        <v>132.62</v>
      </c>
      <c r="O15" s="18">
        <f t="shared" si="1"/>
        <v>132.62</v>
      </c>
      <c r="P15" s="18">
        <v>132.62</v>
      </c>
      <c r="Q15" s="18"/>
      <c r="R15" s="18"/>
      <c r="S15" s="18"/>
      <c r="T15" s="31">
        <f t="shared" si="2"/>
        <v>0</v>
      </c>
      <c r="U15" s="18"/>
      <c r="V15" s="18"/>
      <c r="W15" s="18"/>
      <c r="X15" s="18"/>
      <c r="Y15" s="43">
        <f t="shared" si="3"/>
        <v>132.62</v>
      </c>
      <c r="Z15" s="18">
        <v>132.62</v>
      </c>
      <c r="AA15" s="18"/>
    </row>
    <row r="16" ht="23" customHeight="1" spans="1:27">
      <c r="A16" s="17">
        <v>11</v>
      </c>
      <c r="B16" s="18" t="s">
        <v>249</v>
      </c>
      <c r="C16" s="18" t="s">
        <v>292</v>
      </c>
      <c r="D16" s="18" t="s">
        <v>251</v>
      </c>
      <c r="E16" s="19" t="s">
        <v>252</v>
      </c>
      <c r="F16" s="18" t="s">
        <v>293</v>
      </c>
      <c r="G16" s="18" t="s">
        <v>254</v>
      </c>
      <c r="H16" s="18" t="s">
        <v>294</v>
      </c>
      <c r="I16" s="18" t="s">
        <v>256</v>
      </c>
      <c r="J16" s="18" t="s">
        <v>295</v>
      </c>
      <c r="K16" s="18" t="s">
        <v>258</v>
      </c>
      <c r="L16" s="18" t="s">
        <v>21</v>
      </c>
      <c r="M16" s="33" t="s">
        <v>259</v>
      </c>
      <c r="N16" s="31">
        <f t="shared" si="0"/>
        <v>73.9746</v>
      </c>
      <c r="O16" s="18">
        <f t="shared" si="1"/>
        <v>73.9746</v>
      </c>
      <c r="P16" s="18">
        <v>73.9746</v>
      </c>
      <c r="Q16" s="18"/>
      <c r="R16" s="18"/>
      <c r="S16" s="18"/>
      <c r="T16" s="31">
        <f t="shared" si="2"/>
        <v>0</v>
      </c>
      <c r="U16" s="18"/>
      <c r="V16" s="18"/>
      <c r="W16" s="18"/>
      <c r="X16" s="18"/>
      <c r="Y16" s="43">
        <f t="shared" si="3"/>
        <v>73.9746</v>
      </c>
      <c r="Z16" s="18">
        <v>73.9746</v>
      </c>
      <c r="AA16" s="18"/>
    </row>
    <row r="17" ht="23" customHeight="1" spans="1:27">
      <c r="A17" s="17">
        <v>12</v>
      </c>
      <c r="B17" s="18" t="s">
        <v>249</v>
      </c>
      <c r="C17" s="18" t="s">
        <v>296</v>
      </c>
      <c r="D17" s="18" t="s">
        <v>251</v>
      </c>
      <c r="E17" s="19" t="s">
        <v>297</v>
      </c>
      <c r="F17" s="18" t="s">
        <v>298</v>
      </c>
      <c r="G17" s="18" t="s">
        <v>298</v>
      </c>
      <c r="H17" s="20" t="s">
        <v>299</v>
      </c>
      <c r="I17" s="18" t="s">
        <v>267</v>
      </c>
      <c r="J17" s="18" t="s">
        <v>300</v>
      </c>
      <c r="K17" s="18" t="s">
        <v>258</v>
      </c>
      <c r="L17" s="18" t="s">
        <v>21</v>
      </c>
      <c r="M17" s="33" t="s">
        <v>259</v>
      </c>
      <c r="N17" s="31">
        <f t="shared" si="0"/>
        <v>243.16</v>
      </c>
      <c r="O17" s="18">
        <f t="shared" si="1"/>
        <v>243.16</v>
      </c>
      <c r="P17" s="18">
        <v>243.16</v>
      </c>
      <c r="Q17" s="18"/>
      <c r="R17" s="18"/>
      <c r="S17" s="18"/>
      <c r="T17" s="31">
        <f t="shared" si="2"/>
        <v>0</v>
      </c>
      <c r="U17" s="18"/>
      <c r="V17" s="18"/>
      <c r="W17" s="18"/>
      <c r="X17" s="18"/>
      <c r="Y17" s="43">
        <f t="shared" si="3"/>
        <v>243.16</v>
      </c>
      <c r="Z17" s="18">
        <v>243.16</v>
      </c>
      <c r="AA17" s="18"/>
    </row>
    <row r="18" ht="23" customHeight="1" spans="1:27">
      <c r="A18" s="17">
        <v>13</v>
      </c>
      <c r="B18" s="18" t="s">
        <v>249</v>
      </c>
      <c r="C18" s="18" t="s">
        <v>301</v>
      </c>
      <c r="D18" s="18" t="s">
        <v>302</v>
      </c>
      <c r="E18" s="19" t="s">
        <v>303</v>
      </c>
      <c r="F18" s="18" t="s">
        <v>304</v>
      </c>
      <c r="G18" s="18" t="s">
        <v>304</v>
      </c>
      <c r="H18" s="20" t="s">
        <v>299</v>
      </c>
      <c r="I18" s="18" t="s">
        <v>267</v>
      </c>
      <c r="J18" s="18" t="s">
        <v>305</v>
      </c>
      <c r="K18" s="18" t="s">
        <v>258</v>
      </c>
      <c r="L18" s="18" t="s">
        <v>21</v>
      </c>
      <c r="M18" s="33" t="s">
        <v>259</v>
      </c>
      <c r="N18" s="31">
        <f t="shared" si="0"/>
        <v>93.5</v>
      </c>
      <c r="O18" s="18">
        <f t="shared" si="1"/>
        <v>93.5</v>
      </c>
      <c r="P18" s="18">
        <v>93.5</v>
      </c>
      <c r="Q18" s="18"/>
      <c r="R18" s="18"/>
      <c r="S18" s="18"/>
      <c r="T18" s="31">
        <f t="shared" si="2"/>
        <v>0</v>
      </c>
      <c r="U18" s="18"/>
      <c r="V18" s="18"/>
      <c r="W18" s="18"/>
      <c r="X18" s="18"/>
      <c r="Y18" s="43">
        <f t="shared" si="3"/>
        <v>93.5</v>
      </c>
      <c r="Z18" s="18">
        <v>93.5</v>
      </c>
      <c r="AA18" s="18"/>
    </row>
    <row r="19" ht="23" customHeight="1" spans="1:27">
      <c r="A19" s="17">
        <v>14</v>
      </c>
      <c r="B19" s="18" t="s">
        <v>249</v>
      </c>
      <c r="C19" s="18" t="s">
        <v>306</v>
      </c>
      <c r="D19" s="18" t="s">
        <v>251</v>
      </c>
      <c r="E19" s="19" t="s">
        <v>307</v>
      </c>
      <c r="F19" s="18" t="s">
        <v>254</v>
      </c>
      <c r="G19" s="18" t="s">
        <v>254</v>
      </c>
      <c r="H19" s="20" t="s">
        <v>299</v>
      </c>
      <c r="I19" s="18" t="s">
        <v>267</v>
      </c>
      <c r="J19" s="18" t="s">
        <v>308</v>
      </c>
      <c r="K19" s="18" t="s">
        <v>258</v>
      </c>
      <c r="L19" s="18" t="s">
        <v>21</v>
      </c>
      <c r="M19" s="33" t="s">
        <v>259</v>
      </c>
      <c r="N19" s="31">
        <f t="shared" si="0"/>
        <v>19.01817</v>
      </c>
      <c r="O19" s="18">
        <f t="shared" si="1"/>
        <v>19.01817</v>
      </c>
      <c r="P19" s="18">
        <v>19.01817</v>
      </c>
      <c r="Q19" s="18"/>
      <c r="R19" s="18"/>
      <c r="S19" s="18"/>
      <c r="T19" s="31">
        <f t="shared" si="2"/>
        <v>0</v>
      </c>
      <c r="U19" s="18"/>
      <c r="V19" s="18"/>
      <c r="W19" s="18"/>
      <c r="X19" s="18"/>
      <c r="Y19" s="43">
        <f t="shared" si="3"/>
        <v>19.01817</v>
      </c>
      <c r="Z19" s="18">
        <v>19.01817</v>
      </c>
      <c r="AA19" s="18"/>
    </row>
    <row r="20" ht="23" customHeight="1" spans="1:27">
      <c r="A20" s="17">
        <v>15</v>
      </c>
      <c r="B20" s="18" t="s">
        <v>249</v>
      </c>
      <c r="C20" s="18" t="s">
        <v>309</v>
      </c>
      <c r="D20" s="18" t="s">
        <v>310</v>
      </c>
      <c r="E20" s="19" t="s">
        <v>311</v>
      </c>
      <c r="F20" s="18" t="s">
        <v>254</v>
      </c>
      <c r="G20" s="18" t="s">
        <v>254</v>
      </c>
      <c r="H20" s="20" t="s">
        <v>299</v>
      </c>
      <c r="I20" s="18" t="s">
        <v>267</v>
      </c>
      <c r="J20" s="18" t="s">
        <v>312</v>
      </c>
      <c r="K20" s="18" t="s">
        <v>258</v>
      </c>
      <c r="L20" s="18" t="s">
        <v>21</v>
      </c>
      <c r="M20" s="33" t="s">
        <v>259</v>
      </c>
      <c r="N20" s="31">
        <f t="shared" si="0"/>
        <v>99.3</v>
      </c>
      <c r="O20" s="18">
        <f t="shared" si="1"/>
        <v>99.3</v>
      </c>
      <c r="P20" s="18">
        <v>99.3</v>
      </c>
      <c r="Q20" s="18"/>
      <c r="R20" s="18"/>
      <c r="S20" s="18"/>
      <c r="T20" s="31">
        <f t="shared" si="2"/>
        <v>0</v>
      </c>
      <c r="U20" s="18"/>
      <c r="V20" s="18"/>
      <c r="W20" s="18"/>
      <c r="X20" s="18"/>
      <c r="Y20" s="43">
        <f t="shared" si="3"/>
        <v>99.3</v>
      </c>
      <c r="Z20" s="18">
        <v>99.3</v>
      </c>
      <c r="AA20" s="18"/>
    </row>
    <row r="21" ht="23" customHeight="1" spans="1:27">
      <c r="A21" s="17">
        <v>16</v>
      </c>
      <c r="B21" s="18" t="s">
        <v>313</v>
      </c>
      <c r="C21" s="18" t="s">
        <v>314</v>
      </c>
      <c r="D21" s="18" t="s">
        <v>251</v>
      </c>
      <c r="E21" s="19" t="s">
        <v>252</v>
      </c>
      <c r="F21" s="18" t="s">
        <v>253</v>
      </c>
      <c r="G21" s="18" t="s">
        <v>254</v>
      </c>
      <c r="H21" s="18" t="s">
        <v>315</v>
      </c>
      <c r="I21" s="18" t="s">
        <v>256</v>
      </c>
      <c r="J21" s="18" t="s">
        <v>257</v>
      </c>
      <c r="K21" s="18" t="s">
        <v>258</v>
      </c>
      <c r="L21" s="20" t="s">
        <v>21</v>
      </c>
      <c r="M21" s="33" t="s">
        <v>259</v>
      </c>
      <c r="N21" s="31">
        <f t="shared" si="0"/>
        <v>131.38</v>
      </c>
      <c r="O21" s="18">
        <f t="shared" si="1"/>
        <v>131.38</v>
      </c>
      <c r="P21" s="18">
        <v>131.38</v>
      </c>
      <c r="Q21" s="18"/>
      <c r="R21" s="18"/>
      <c r="S21" s="18"/>
      <c r="T21" s="31">
        <f t="shared" si="2"/>
        <v>0</v>
      </c>
      <c r="U21" s="18"/>
      <c r="V21" s="18"/>
      <c r="W21" s="18"/>
      <c r="X21" s="18"/>
      <c r="Y21" s="43">
        <f t="shared" si="3"/>
        <v>131.38</v>
      </c>
      <c r="Z21" s="18">
        <f>118.328+12.991658+0.060342</f>
        <v>131.38</v>
      </c>
      <c r="AA21" s="18"/>
    </row>
    <row r="22" ht="23" customHeight="1" spans="1:27">
      <c r="A22" s="17">
        <v>17</v>
      </c>
      <c r="B22" s="18" t="s">
        <v>313</v>
      </c>
      <c r="C22" s="18" t="s">
        <v>316</v>
      </c>
      <c r="D22" s="18" t="s">
        <v>251</v>
      </c>
      <c r="E22" s="19" t="s">
        <v>317</v>
      </c>
      <c r="F22" s="18" t="s">
        <v>318</v>
      </c>
      <c r="G22" s="18" t="s">
        <v>254</v>
      </c>
      <c r="H22" s="18" t="s">
        <v>319</v>
      </c>
      <c r="I22" s="18" t="s">
        <v>256</v>
      </c>
      <c r="J22" s="18" t="s">
        <v>320</v>
      </c>
      <c r="K22" s="18" t="s">
        <v>258</v>
      </c>
      <c r="L22" s="20" t="s">
        <v>21</v>
      </c>
      <c r="M22" s="33" t="s">
        <v>259</v>
      </c>
      <c r="N22" s="31">
        <f t="shared" si="0"/>
        <v>227.61</v>
      </c>
      <c r="O22" s="18">
        <f t="shared" si="1"/>
        <v>227.61</v>
      </c>
      <c r="P22" s="18">
        <v>227.61</v>
      </c>
      <c r="Q22" s="18"/>
      <c r="R22" s="18"/>
      <c r="S22" s="18"/>
      <c r="T22" s="31">
        <f t="shared" si="2"/>
        <v>0</v>
      </c>
      <c r="U22" s="18"/>
      <c r="V22" s="18"/>
      <c r="W22" s="18"/>
      <c r="X22" s="18"/>
      <c r="Y22" s="43">
        <f t="shared" si="3"/>
        <v>227.61</v>
      </c>
      <c r="Z22" s="18">
        <f>88+113+11.7215+14.8885</f>
        <v>227.61</v>
      </c>
      <c r="AA22" s="18"/>
    </row>
    <row r="23" ht="23" customHeight="1" spans="1:27">
      <c r="A23" s="17">
        <v>18</v>
      </c>
      <c r="B23" s="18" t="s">
        <v>313</v>
      </c>
      <c r="C23" s="18" t="s">
        <v>321</v>
      </c>
      <c r="D23" s="18" t="s">
        <v>251</v>
      </c>
      <c r="E23" s="19" t="s">
        <v>252</v>
      </c>
      <c r="F23" s="18" t="s">
        <v>286</v>
      </c>
      <c r="G23" s="18" t="s">
        <v>254</v>
      </c>
      <c r="H23" s="18" t="s">
        <v>322</v>
      </c>
      <c r="I23" s="18" t="s">
        <v>256</v>
      </c>
      <c r="J23" s="18" t="s">
        <v>257</v>
      </c>
      <c r="K23" s="18" t="s">
        <v>258</v>
      </c>
      <c r="L23" s="20" t="s">
        <v>21</v>
      </c>
      <c r="M23" s="33" t="s">
        <v>259</v>
      </c>
      <c r="N23" s="31">
        <f t="shared" si="0"/>
        <v>137.6432</v>
      </c>
      <c r="O23" s="18">
        <f t="shared" si="1"/>
        <v>137.6432</v>
      </c>
      <c r="P23" s="20">
        <v>137.6432</v>
      </c>
      <c r="Q23" s="18"/>
      <c r="R23" s="18"/>
      <c r="S23" s="18"/>
      <c r="T23" s="31">
        <f t="shared" si="2"/>
        <v>0</v>
      </c>
      <c r="U23" s="18"/>
      <c r="V23" s="18"/>
      <c r="W23" s="18"/>
      <c r="X23" s="18"/>
      <c r="Y23" s="43">
        <f t="shared" si="3"/>
        <v>137.6432</v>
      </c>
      <c r="Z23" s="18">
        <f>96.838+40.8052</f>
        <v>137.6432</v>
      </c>
      <c r="AA23" s="18"/>
    </row>
    <row r="24" ht="23" customHeight="1" spans="1:27">
      <c r="A24" s="17">
        <v>19</v>
      </c>
      <c r="B24" s="18" t="s">
        <v>313</v>
      </c>
      <c r="C24" s="18" t="s">
        <v>323</v>
      </c>
      <c r="D24" s="18" t="s">
        <v>251</v>
      </c>
      <c r="E24" s="19" t="s">
        <v>252</v>
      </c>
      <c r="F24" s="18" t="s">
        <v>265</v>
      </c>
      <c r="G24" s="18" t="s">
        <v>254</v>
      </c>
      <c r="H24" s="18" t="s">
        <v>324</v>
      </c>
      <c r="I24" s="34" t="s">
        <v>267</v>
      </c>
      <c r="J24" s="18" t="s">
        <v>325</v>
      </c>
      <c r="K24" s="18" t="s">
        <v>258</v>
      </c>
      <c r="L24" s="20" t="s">
        <v>21</v>
      </c>
      <c r="M24" s="33" t="s">
        <v>259</v>
      </c>
      <c r="N24" s="31">
        <f t="shared" si="0"/>
        <v>82.064977</v>
      </c>
      <c r="O24" s="18">
        <f t="shared" si="1"/>
        <v>82.064977</v>
      </c>
      <c r="P24" s="18">
        <v>82.064977</v>
      </c>
      <c r="Q24" s="18"/>
      <c r="R24" s="18"/>
      <c r="S24" s="18"/>
      <c r="T24" s="31">
        <f t="shared" si="2"/>
        <v>0</v>
      </c>
      <c r="U24" s="18"/>
      <c r="V24" s="18"/>
      <c r="W24" s="18"/>
      <c r="X24" s="18"/>
      <c r="Y24" s="43">
        <f t="shared" si="3"/>
        <v>82.064977</v>
      </c>
      <c r="Z24" s="18">
        <f>71.0978+10.967177</f>
        <v>82.064977</v>
      </c>
      <c r="AA24" s="18"/>
    </row>
    <row r="25" ht="23" customHeight="1" spans="1:27">
      <c r="A25" s="17">
        <v>20</v>
      </c>
      <c r="B25" s="18" t="s">
        <v>313</v>
      </c>
      <c r="C25" s="18" t="s">
        <v>326</v>
      </c>
      <c r="D25" s="18" t="s">
        <v>251</v>
      </c>
      <c r="E25" s="19" t="s">
        <v>252</v>
      </c>
      <c r="F25" s="18" t="s">
        <v>265</v>
      </c>
      <c r="G25" s="18" t="s">
        <v>254</v>
      </c>
      <c r="H25" s="18" t="s">
        <v>327</v>
      </c>
      <c r="I25" s="18" t="s">
        <v>256</v>
      </c>
      <c r="J25" s="18" t="s">
        <v>328</v>
      </c>
      <c r="K25" s="18" t="s">
        <v>258</v>
      </c>
      <c r="L25" s="20" t="s">
        <v>21</v>
      </c>
      <c r="M25" s="33" t="s">
        <v>259</v>
      </c>
      <c r="N25" s="31">
        <f t="shared" si="0"/>
        <v>67.906176</v>
      </c>
      <c r="O25" s="18">
        <f t="shared" si="1"/>
        <v>67.906176</v>
      </c>
      <c r="P25" s="18">
        <v>67.906176</v>
      </c>
      <c r="Q25" s="18"/>
      <c r="R25" s="18"/>
      <c r="S25" s="18"/>
      <c r="T25" s="31">
        <f t="shared" si="2"/>
        <v>0</v>
      </c>
      <c r="U25" s="18"/>
      <c r="V25" s="18"/>
      <c r="W25" s="18"/>
      <c r="X25" s="18"/>
      <c r="Y25" s="43">
        <f t="shared" si="3"/>
        <v>67.906176</v>
      </c>
      <c r="Z25" s="18">
        <f>47.7047+20.201476</f>
        <v>67.906176</v>
      </c>
      <c r="AA25" s="18"/>
    </row>
    <row r="26" ht="23" customHeight="1" spans="1:27">
      <c r="A26" s="17">
        <v>21</v>
      </c>
      <c r="B26" s="18" t="s">
        <v>313</v>
      </c>
      <c r="C26" s="18" t="s">
        <v>329</v>
      </c>
      <c r="D26" s="18" t="s">
        <v>251</v>
      </c>
      <c r="E26" s="19" t="s">
        <v>252</v>
      </c>
      <c r="F26" s="18" t="s">
        <v>265</v>
      </c>
      <c r="G26" s="18" t="s">
        <v>254</v>
      </c>
      <c r="H26" s="18" t="s">
        <v>330</v>
      </c>
      <c r="I26" s="18" t="s">
        <v>267</v>
      </c>
      <c r="J26" s="18" t="s">
        <v>328</v>
      </c>
      <c r="K26" s="18" t="s">
        <v>258</v>
      </c>
      <c r="L26" s="20" t="s">
        <v>21</v>
      </c>
      <c r="M26" s="33" t="s">
        <v>259</v>
      </c>
      <c r="N26" s="31">
        <f t="shared" si="0"/>
        <v>71.37406</v>
      </c>
      <c r="O26" s="18">
        <f t="shared" si="1"/>
        <v>71.37406</v>
      </c>
      <c r="P26" s="18">
        <v>71.37406</v>
      </c>
      <c r="Q26" s="18"/>
      <c r="R26" s="18"/>
      <c r="S26" s="18"/>
      <c r="T26" s="31">
        <f t="shared" si="2"/>
        <v>0</v>
      </c>
      <c r="U26" s="18"/>
      <c r="V26" s="18"/>
      <c r="W26" s="18"/>
      <c r="X26" s="18"/>
      <c r="Y26" s="43">
        <f t="shared" si="3"/>
        <v>71.37406</v>
      </c>
      <c r="Z26" s="18">
        <f>49.6141+21.75996</f>
        <v>71.37406</v>
      </c>
      <c r="AA26" s="18"/>
    </row>
    <row r="27" ht="23" customHeight="1" spans="1:27">
      <c r="A27" s="17">
        <v>22</v>
      </c>
      <c r="B27" s="18" t="s">
        <v>313</v>
      </c>
      <c r="C27" s="18" t="s">
        <v>331</v>
      </c>
      <c r="D27" s="18" t="s">
        <v>251</v>
      </c>
      <c r="E27" s="19" t="s">
        <v>332</v>
      </c>
      <c r="F27" s="18" t="s">
        <v>333</v>
      </c>
      <c r="G27" s="18" t="s">
        <v>254</v>
      </c>
      <c r="H27" s="18" t="s">
        <v>334</v>
      </c>
      <c r="I27" s="18" t="s">
        <v>267</v>
      </c>
      <c r="J27" s="18" t="s">
        <v>335</v>
      </c>
      <c r="K27" s="18" t="s">
        <v>258</v>
      </c>
      <c r="L27" s="20" t="s">
        <v>21</v>
      </c>
      <c r="M27" s="33" t="s">
        <v>259</v>
      </c>
      <c r="N27" s="31">
        <f t="shared" si="0"/>
        <v>28.74</v>
      </c>
      <c r="O27" s="18">
        <f t="shared" si="1"/>
        <v>28.74</v>
      </c>
      <c r="P27" s="20">
        <v>28.74</v>
      </c>
      <c r="Q27" s="18"/>
      <c r="R27" s="18"/>
      <c r="S27" s="18"/>
      <c r="T27" s="31">
        <f t="shared" si="2"/>
        <v>0</v>
      </c>
      <c r="U27" s="18"/>
      <c r="V27" s="18"/>
      <c r="W27" s="18"/>
      <c r="X27" s="18"/>
      <c r="Y27" s="43">
        <f t="shared" si="3"/>
        <v>28.74</v>
      </c>
      <c r="Z27" s="18">
        <f>26.869+1.871</f>
        <v>28.74</v>
      </c>
      <c r="AA27" s="18"/>
    </row>
    <row r="28" ht="23" customHeight="1" spans="1:27">
      <c r="A28" s="17">
        <v>23</v>
      </c>
      <c r="B28" s="18" t="s">
        <v>313</v>
      </c>
      <c r="C28" s="18" t="s">
        <v>336</v>
      </c>
      <c r="D28" s="18" t="s">
        <v>302</v>
      </c>
      <c r="E28" s="19" t="s">
        <v>337</v>
      </c>
      <c r="F28" s="18" t="s">
        <v>273</v>
      </c>
      <c r="G28" s="18" t="s">
        <v>338</v>
      </c>
      <c r="H28" s="18" t="s">
        <v>339</v>
      </c>
      <c r="I28" s="18" t="s">
        <v>256</v>
      </c>
      <c r="J28" s="18" t="s">
        <v>340</v>
      </c>
      <c r="K28" s="18" t="s">
        <v>258</v>
      </c>
      <c r="L28" s="20" t="s">
        <v>21</v>
      </c>
      <c r="M28" s="33" t="s">
        <v>259</v>
      </c>
      <c r="N28" s="31">
        <f t="shared" si="0"/>
        <v>49.03</v>
      </c>
      <c r="O28" s="18">
        <f t="shared" si="1"/>
        <v>49.03</v>
      </c>
      <c r="P28" s="20">
        <v>49.03</v>
      </c>
      <c r="Q28" s="18"/>
      <c r="R28" s="18"/>
      <c r="S28" s="18"/>
      <c r="T28" s="31">
        <f t="shared" si="2"/>
        <v>0</v>
      </c>
      <c r="U28" s="18"/>
      <c r="V28" s="18"/>
      <c r="W28" s="18"/>
      <c r="X28" s="18"/>
      <c r="Y28" s="43">
        <f t="shared" si="3"/>
        <v>49.03</v>
      </c>
      <c r="Z28" s="18">
        <v>49.03</v>
      </c>
      <c r="AA28" s="18"/>
    </row>
    <row r="29" ht="23" customHeight="1" spans="1:27">
      <c r="A29" s="17">
        <v>24</v>
      </c>
      <c r="B29" s="18" t="s">
        <v>313</v>
      </c>
      <c r="C29" s="18" t="s">
        <v>341</v>
      </c>
      <c r="D29" s="18" t="s">
        <v>251</v>
      </c>
      <c r="E29" s="19" t="s">
        <v>252</v>
      </c>
      <c r="F29" s="18" t="s">
        <v>277</v>
      </c>
      <c r="G29" s="18" t="s">
        <v>342</v>
      </c>
      <c r="H29" s="18" t="s">
        <v>278</v>
      </c>
      <c r="I29" s="18" t="s">
        <v>267</v>
      </c>
      <c r="J29" s="18" t="s">
        <v>279</v>
      </c>
      <c r="K29" s="18" t="s">
        <v>258</v>
      </c>
      <c r="L29" s="20" t="s">
        <v>21</v>
      </c>
      <c r="M29" s="33" t="s">
        <v>259</v>
      </c>
      <c r="N29" s="31">
        <f t="shared" si="0"/>
        <v>146.4</v>
      </c>
      <c r="O29" s="18">
        <f t="shared" si="1"/>
        <v>146.4</v>
      </c>
      <c r="P29" s="18">
        <v>146.4</v>
      </c>
      <c r="Q29" s="18"/>
      <c r="R29" s="18"/>
      <c r="S29" s="18"/>
      <c r="T29" s="31">
        <f t="shared" si="2"/>
        <v>0</v>
      </c>
      <c r="U29" s="18"/>
      <c r="V29" s="18"/>
      <c r="W29" s="18"/>
      <c r="X29" s="18"/>
      <c r="Y29" s="43">
        <f t="shared" si="3"/>
        <v>146.4</v>
      </c>
      <c r="Z29" s="18">
        <v>146.4</v>
      </c>
      <c r="AA29" s="18"/>
    </row>
    <row r="30" ht="23" customHeight="1" spans="1:27">
      <c r="A30" s="17">
        <v>25</v>
      </c>
      <c r="B30" s="18" t="s">
        <v>313</v>
      </c>
      <c r="C30" s="18" t="s">
        <v>343</v>
      </c>
      <c r="D30" s="18" t="s">
        <v>302</v>
      </c>
      <c r="E30" s="19" t="s">
        <v>344</v>
      </c>
      <c r="F30" s="18" t="s">
        <v>277</v>
      </c>
      <c r="G30" s="18" t="s">
        <v>345</v>
      </c>
      <c r="H30" s="18" t="s">
        <v>346</v>
      </c>
      <c r="I30" s="18" t="s">
        <v>267</v>
      </c>
      <c r="J30" s="18" t="s">
        <v>347</v>
      </c>
      <c r="K30" s="18" t="s">
        <v>258</v>
      </c>
      <c r="L30" s="20" t="s">
        <v>21</v>
      </c>
      <c r="M30" s="33" t="s">
        <v>259</v>
      </c>
      <c r="N30" s="31">
        <f t="shared" si="0"/>
        <v>8.2265</v>
      </c>
      <c r="O30" s="18">
        <f t="shared" si="1"/>
        <v>8.2265</v>
      </c>
      <c r="P30" s="18">
        <v>8.2265</v>
      </c>
      <c r="Q30" s="18"/>
      <c r="R30" s="18"/>
      <c r="S30" s="18"/>
      <c r="T30" s="31">
        <f t="shared" si="2"/>
        <v>0</v>
      </c>
      <c r="U30" s="18"/>
      <c r="V30" s="18"/>
      <c r="W30" s="18"/>
      <c r="X30" s="18"/>
      <c r="Y30" s="43">
        <f t="shared" si="3"/>
        <v>8.2265</v>
      </c>
      <c r="Z30" s="18">
        <v>8.2265</v>
      </c>
      <c r="AA30" s="18"/>
    </row>
    <row r="31" ht="23" customHeight="1" spans="1:27">
      <c r="A31" s="17">
        <v>26</v>
      </c>
      <c r="B31" s="18" t="s">
        <v>313</v>
      </c>
      <c r="C31" s="18" t="s">
        <v>348</v>
      </c>
      <c r="D31" s="18" t="s">
        <v>302</v>
      </c>
      <c r="E31" s="19" t="s">
        <v>337</v>
      </c>
      <c r="F31" s="18" t="s">
        <v>349</v>
      </c>
      <c r="G31" s="18" t="s">
        <v>338</v>
      </c>
      <c r="H31" s="18" t="s">
        <v>350</v>
      </c>
      <c r="I31" s="18" t="s">
        <v>267</v>
      </c>
      <c r="J31" s="18" t="s">
        <v>351</v>
      </c>
      <c r="K31" s="18" t="s">
        <v>258</v>
      </c>
      <c r="L31" s="20" t="s">
        <v>21</v>
      </c>
      <c r="M31" s="33" t="s">
        <v>259</v>
      </c>
      <c r="N31" s="31">
        <f t="shared" si="0"/>
        <v>56.2568</v>
      </c>
      <c r="O31" s="18">
        <f t="shared" si="1"/>
        <v>56.2568</v>
      </c>
      <c r="P31" s="18">
        <v>56.2568</v>
      </c>
      <c r="Q31" s="18"/>
      <c r="R31" s="18"/>
      <c r="S31" s="18"/>
      <c r="T31" s="31">
        <f t="shared" si="2"/>
        <v>0</v>
      </c>
      <c r="U31" s="18"/>
      <c r="V31" s="18"/>
      <c r="W31" s="18"/>
      <c r="X31" s="18"/>
      <c r="Y31" s="43">
        <f t="shared" si="3"/>
        <v>56.2568</v>
      </c>
      <c r="Z31" s="18">
        <f>54.5768+1.68</f>
        <v>56.2568</v>
      </c>
      <c r="AA31" s="18"/>
    </row>
    <row r="32" ht="23" customHeight="1" spans="1:27">
      <c r="A32" s="17">
        <v>27</v>
      </c>
      <c r="B32" s="18" t="s">
        <v>313</v>
      </c>
      <c r="C32" s="18" t="s">
        <v>352</v>
      </c>
      <c r="D32" s="18" t="s">
        <v>310</v>
      </c>
      <c r="E32" s="19" t="s">
        <v>311</v>
      </c>
      <c r="F32" s="18" t="s">
        <v>254</v>
      </c>
      <c r="G32" s="18" t="s">
        <v>254</v>
      </c>
      <c r="H32" s="20" t="s">
        <v>299</v>
      </c>
      <c r="I32" s="18" t="s">
        <v>267</v>
      </c>
      <c r="J32" s="18" t="s">
        <v>353</v>
      </c>
      <c r="K32" s="18" t="s">
        <v>258</v>
      </c>
      <c r="L32" s="20" t="s">
        <v>21</v>
      </c>
      <c r="M32" s="33" t="s">
        <v>259</v>
      </c>
      <c r="N32" s="31">
        <f t="shared" si="0"/>
        <v>315.3</v>
      </c>
      <c r="O32" s="18">
        <f t="shared" si="1"/>
        <v>315.3</v>
      </c>
      <c r="P32" s="18">
        <v>315.3</v>
      </c>
      <c r="Q32" s="18"/>
      <c r="R32" s="18"/>
      <c r="S32" s="18"/>
      <c r="T32" s="31">
        <f t="shared" si="2"/>
        <v>0</v>
      </c>
      <c r="U32" s="18"/>
      <c r="V32" s="18"/>
      <c r="W32" s="18"/>
      <c r="X32" s="18"/>
      <c r="Y32" s="43">
        <f t="shared" si="3"/>
        <v>315.3</v>
      </c>
      <c r="Z32" s="18">
        <v>315.3</v>
      </c>
      <c r="AA32" s="18"/>
    </row>
    <row r="33" ht="23" customHeight="1" spans="1:27">
      <c r="A33" s="17">
        <v>28</v>
      </c>
      <c r="B33" s="18" t="s">
        <v>313</v>
      </c>
      <c r="C33" s="18" t="s">
        <v>354</v>
      </c>
      <c r="D33" s="18" t="s">
        <v>251</v>
      </c>
      <c r="E33" s="19" t="s">
        <v>297</v>
      </c>
      <c r="F33" s="18" t="s">
        <v>254</v>
      </c>
      <c r="G33" s="18" t="s">
        <v>254</v>
      </c>
      <c r="H33" s="20" t="s">
        <v>299</v>
      </c>
      <c r="I33" s="18" t="s">
        <v>267</v>
      </c>
      <c r="J33" s="18" t="s">
        <v>355</v>
      </c>
      <c r="K33" s="18" t="s">
        <v>258</v>
      </c>
      <c r="L33" s="20" t="s">
        <v>78</v>
      </c>
      <c r="M33" s="33" t="s">
        <v>356</v>
      </c>
      <c r="N33" s="31">
        <f t="shared" si="0"/>
        <v>211.614</v>
      </c>
      <c r="O33" s="18">
        <f t="shared" si="1"/>
        <v>0</v>
      </c>
      <c r="P33" s="18"/>
      <c r="Q33" s="18"/>
      <c r="R33" s="18"/>
      <c r="S33" s="18"/>
      <c r="T33" s="31">
        <f t="shared" si="2"/>
        <v>211.614</v>
      </c>
      <c r="U33" s="18">
        <v>211.614</v>
      </c>
      <c r="V33" s="18"/>
      <c r="W33" s="18"/>
      <c r="X33" s="18"/>
      <c r="Y33" s="43">
        <f t="shared" si="3"/>
        <v>211.614</v>
      </c>
      <c r="Z33" s="18"/>
      <c r="AA33" s="18">
        <v>211.614</v>
      </c>
    </row>
    <row r="34" ht="23" customHeight="1" spans="1:27">
      <c r="A34" s="17">
        <v>29</v>
      </c>
      <c r="B34" s="18" t="s">
        <v>357</v>
      </c>
      <c r="C34" s="18" t="s">
        <v>358</v>
      </c>
      <c r="D34" s="18" t="s">
        <v>251</v>
      </c>
      <c r="E34" s="19" t="s">
        <v>252</v>
      </c>
      <c r="F34" s="18" t="s">
        <v>359</v>
      </c>
      <c r="G34" s="18" t="s">
        <v>254</v>
      </c>
      <c r="H34" s="18" t="s">
        <v>360</v>
      </c>
      <c r="I34" s="18" t="s">
        <v>267</v>
      </c>
      <c r="J34" s="18" t="s">
        <v>361</v>
      </c>
      <c r="K34" s="18" t="s">
        <v>258</v>
      </c>
      <c r="L34" s="20" t="s">
        <v>21</v>
      </c>
      <c r="M34" s="33" t="s">
        <v>259</v>
      </c>
      <c r="N34" s="31">
        <f t="shared" si="0"/>
        <v>14.9</v>
      </c>
      <c r="O34" s="18">
        <f t="shared" si="1"/>
        <v>14.9</v>
      </c>
      <c r="P34" s="18">
        <v>14.9</v>
      </c>
      <c r="Q34" s="18"/>
      <c r="R34" s="18"/>
      <c r="S34" s="18"/>
      <c r="T34" s="31">
        <f t="shared" si="2"/>
        <v>0</v>
      </c>
      <c r="U34" s="18"/>
      <c r="V34" s="18"/>
      <c r="W34" s="18"/>
      <c r="X34" s="18"/>
      <c r="Y34" s="43">
        <f t="shared" si="3"/>
        <v>14.9</v>
      </c>
      <c r="Z34" s="18">
        <f>11.984+2.469+0.447</f>
        <v>14.9</v>
      </c>
      <c r="AA34" s="18"/>
    </row>
    <row r="35" ht="23" customHeight="1" spans="1:27">
      <c r="A35" s="17">
        <v>30</v>
      </c>
      <c r="B35" s="18" t="s">
        <v>357</v>
      </c>
      <c r="C35" s="18" t="s">
        <v>362</v>
      </c>
      <c r="D35" s="18" t="s">
        <v>251</v>
      </c>
      <c r="E35" s="19" t="s">
        <v>252</v>
      </c>
      <c r="F35" s="18" t="s">
        <v>359</v>
      </c>
      <c r="G35" s="18" t="s">
        <v>254</v>
      </c>
      <c r="H35" s="18" t="s">
        <v>363</v>
      </c>
      <c r="I35" s="18" t="s">
        <v>267</v>
      </c>
      <c r="J35" s="18" t="s">
        <v>364</v>
      </c>
      <c r="K35" s="18" t="s">
        <v>258</v>
      </c>
      <c r="L35" s="20" t="s">
        <v>21</v>
      </c>
      <c r="M35" s="33" t="s">
        <v>259</v>
      </c>
      <c r="N35" s="31">
        <f t="shared" si="0"/>
        <v>25.845</v>
      </c>
      <c r="O35" s="18">
        <f t="shared" si="1"/>
        <v>25.845</v>
      </c>
      <c r="P35" s="18">
        <v>25.845</v>
      </c>
      <c r="Q35" s="18"/>
      <c r="R35" s="18"/>
      <c r="S35" s="18"/>
      <c r="T35" s="31">
        <f t="shared" si="2"/>
        <v>0</v>
      </c>
      <c r="U35" s="18"/>
      <c r="V35" s="18"/>
      <c r="W35" s="18"/>
      <c r="X35" s="18"/>
      <c r="Y35" s="43">
        <f t="shared" si="3"/>
        <v>25.845</v>
      </c>
      <c r="Z35" s="18">
        <f>20.68+4.3896+0.7754</f>
        <v>25.845</v>
      </c>
      <c r="AA35" s="18"/>
    </row>
    <row r="36" ht="23" customHeight="1" spans="1:27">
      <c r="A36" s="21">
        <v>31</v>
      </c>
      <c r="B36" s="22" t="s">
        <v>357</v>
      </c>
      <c r="C36" s="18" t="s">
        <v>365</v>
      </c>
      <c r="D36" s="18" t="s">
        <v>302</v>
      </c>
      <c r="E36" s="19" t="s">
        <v>337</v>
      </c>
      <c r="F36" s="18" t="s">
        <v>261</v>
      </c>
      <c r="G36" s="18" t="s">
        <v>338</v>
      </c>
      <c r="H36" s="18" t="s">
        <v>366</v>
      </c>
      <c r="I36" s="18" t="s">
        <v>256</v>
      </c>
      <c r="J36" s="18" t="s">
        <v>367</v>
      </c>
      <c r="K36" s="18" t="s">
        <v>258</v>
      </c>
      <c r="L36" s="20" t="s">
        <v>21</v>
      </c>
      <c r="M36" s="33" t="s">
        <v>259</v>
      </c>
      <c r="N36" s="31">
        <f t="shared" si="0"/>
        <v>52.276</v>
      </c>
      <c r="O36" s="18">
        <f t="shared" si="1"/>
        <v>52.276</v>
      </c>
      <c r="P36" s="18">
        <v>52.276</v>
      </c>
      <c r="Q36" s="18"/>
      <c r="R36" s="18"/>
      <c r="S36" s="18"/>
      <c r="T36" s="31">
        <f t="shared" si="2"/>
        <v>0</v>
      </c>
      <c r="U36" s="18"/>
      <c r="V36" s="18"/>
      <c r="W36" s="18"/>
      <c r="X36" s="18"/>
      <c r="Y36" s="43">
        <f t="shared" si="3"/>
        <v>52.276</v>
      </c>
      <c r="Z36" s="44">
        <f>22.404+29.872</f>
        <v>52.276</v>
      </c>
      <c r="AA36" s="18"/>
    </row>
    <row r="37" s="4" customFormat="1" ht="23" customHeight="1" spans="1:27">
      <c r="A37" s="23"/>
      <c r="B37" s="24"/>
      <c r="C37" s="18" t="s">
        <v>365</v>
      </c>
      <c r="D37" s="18" t="s">
        <v>302</v>
      </c>
      <c r="E37" s="19" t="s">
        <v>337</v>
      </c>
      <c r="F37" s="18" t="s">
        <v>261</v>
      </c>
      <c r="G37" s="18" t="s">
        <v>338</v>
      </c>
      <c r="H37" s="18" t="s">
        <v>366</v>
      </c>
      <c r="I37" s="18" t="s">
        <v>256</v>
      </c>
      <c r="J37" s="18" t="s">
        <v>367</v>
      </c>
      <c r="K37" s="18" t="s">
        <v>368</v>
      </c>
      <c r="L37" s="20" t="s">
        <v>369</v>
      </c>
      <c r="M37" s="33" t="s">
        <v>370</v>
      </c>
      <c r="N37" s="31">
        <f t="shared" si="0"/>
        <v>22.4689</v>
      </c>
      <c r="O37" s="18">
        <f t="shared" si="1"/>
        <v>0</v>
      </c>
      <c r="P37" s="18"/>
      <c r="Q37" s="18"/>
      <c r="R37" s="18"/>
      <c r="S37" s="18"/>
      <c r="T37" s="31">
        <f t="shared" si="2"/>
        <v>22.4689</v>
      </c>
      <c r="U37" s="18"/>
      <c r="V37" s="18">
        <v>22.4689</v>
      </c>
      <c r="W37" s="18"/>
      <c r="X37" s="18"/>
      <c r="Y37" s="43">
        <f t="shared" si="3"/>
        <v>0</v>
      </c>
      <c r="Z37" s="44"/>
      <c r="AA37" s="18"/>
    </row>
    <row r="38" s="5" customFormat="1" ht="23" customHeight="1" spans="1:27">
      <c r="A38" s="17">
        <v>32</v>
      </c>
      <c r="B38" s="18" t="s">
        <v>357</v>
      </c>
      <c r="C38" s="18" t="s">
        <v>371</v>
      </c>
      <c r="D38" s="18" t="s">
        <v>251</v>
      </c>
      <c r="E38" s="19" t="s">
        <v>252</v>
      </c>
      <c r="F38" s="18" t="s">
        <v>253</v>
      </c>
      <c r="G38" s="18" t="s">
        <v>254</v>
      </c>
      <c r="H38" s="18" t="s">
        <v>372</v>
      </c>
      <c r="I38" s="18" t="s">
        <v>267</v>
      </c>
      <c r="J38" s="18" t="s">
        <v>373</v>
      </c>
      <c r="K38" s="18" t="s">
        <v>258</v>
      </c>
      <c r="L38" s="20" t="s">
        <v>21</v>
      </c>
      <c r="M38" s="33" t="s">
        <v>259</v>
      </c>
      <c r="N38" s="31">
        <f t="shared" ref="N38:N101" si="4">O38+T38</f>
        <v>11.5236</v>
      </c>
      <c r="O38" s="18">
        <f t="shared" ref="O38:O101" si="5">SUM(P38:S38)</f>
        <v>11.5236</v>
      </c>
      <c r="P38" s="18">
        <v>11.5236</v>
      </c>
      <c r="Q38" s="18"/>
      <c r="R38" s="18"/>
      <c r="S38" s="18"/>
      <c r="T38" s="31">
        <f t="shared" si="2"/>
        <v>0</v>
      </c>
      <c r="U38" s="18"/>
      <c r="V38" s="18"/>
      <c r="W38" s="18"/>
      <c r="X38" s="18"/>
      <c r="Y38" s="43">
        <f t="shared" si="3"/>
        <v>11.5236</v>
      </c>
      <c r="Z38" s="18">
        <f>8.316+3.2076</f>
        <v>11.5236</v>
      </c>
      <c r="AA38" s="18"/>
    </row>
    <row r="39" ht="23" customHeight="1" spans="1:27">
      <c r="A39" s="17">
        <v>33</v>
      </c>
      <c r="B39" s="18" t="s">
        <v>357</v>
      </c>
      <c r="C39" s="18" t="s">
        <v>374</v>
      </c>
      <c r="D39" s="18" t="s">
        <v>251</v>
      </c>
      <c r="E39" s="19" t="s">
        <v>252</v>
      </c>
      <c r="F39" s="18" t="s">
        <v>253</v>
      </c>
      <c r="G39" s="18" t="s">
        <v>254</v>
      </c>
      <c r="H39" s="18" t="s">
        <v>372</v>
      </c>
      <c r="I39" s="18" t="s">
        <v>267</v>
      </c>
      <c r="J39" s="18" t="s">
        <v>375</v>
      </c>
      <c r="K39" s="18" t="s">
        <v>258</v>
      </c>
      <c r="L39" s="20" t="s">
        <v>21</v>
      </c>
      <c r="M39" s="33" t="s">
        <v>259</v>
      </c>
      <c r="N39" s="31">
        <f t="shared" si="4"/>
        <v>335.1224</v>
      </c>
      <c r="O39" s="18">
        <f t="shared" si="5"/>
        <v>335.1224</v>
      </c>
      <c r="P39" s="18">
        <v>335.1224</v>
      </c>
      <c r="Q39" s="18"/>
      <c r="R39" s="18"/>
      <c r="S39" s="18"/>
      <c r="T39" s="31">
        <f t="shared" si="2"/>
        <v>0</v>
      </c>
      <c r="U39" s="18"/>
      <c r="V39" s="18"/>
      <c r="W39" s="18"/>
      <c r="X39" s="18"/>
      <c r="Y39" s="43">
        <f t="shared" si="3"/>
        <v>335.1224</v>
      </c>
      <c r="Z39" s="18">
        <f>288.64+46.4824</f>
        <v>335.1224</v>
      </c>
      <c r="AA39" s="18"/>
    </row>
    <row r="40" ht="23" customHeight="1" spans="1:27">
      <c r="A40" s="17">
        <v>34</v>
      </c>
      <c r="B40" s="18" t="s">
        <v>357</v>
      </c>
      <c r="C40" s="18" t="s">
        <v>376</v>
      </c>
      <c r="D40" s="18" t="s">
        <v>251</v>
      </c>
      <c r="E40" s="19" t="s">
        <v>377</v>
      </c>
      <c r="F40" s="18" t="s">
        <v>318</v>
      </c>
      <c r="G40" s="18" t="s">
        <v>254</v>
      </c>
      <c r="H40" s="18" t="s">
        <v>319</v>
      </c>
      <c r="I40" s="18" t="s">
        <v>256</v>
      </c>
      <c r="J40" s="18" t="s">
        <v>378</v>
      </c>
      <c r="K40" s="18" t="s">
        <v>258</v>
      </c>
      <c r="L40" s="20" t="s">
        <v>21</v>
      </c>
      <c r="M40" s="33" t="s">
        <v>259</v>
      </c>
      <c r="N40" s="31">
        <f t="shared" si="4"/>
        <v>40.08</v>
      </c>
      <c r="O40" s="18">
        <f t="shared" si="5"/>
        <v>40.08</v>
      </c>
      <c r="P40" s="18">
        <v>40.08</v>
      </c>
      <c r="Q40" s="18"/>
      <c r="R40" s="18"/>
      <c r="S40" s="18"/>
      <c r="T40" s="31">
        <f t="shared" si="2"/>
        <v>0</v>
      </c>
      <c r="U40" s="18"/>
      <c r="V40" s="18"/>
      <c r="W40" s="18"/>
      <c r="X40" s="18"/>
      <c r="Y40" s="43">
        <f t="shared" si="3"/>
        <v>40.08</v>
      </c>
      <c r="Z40" s="18">
        <f>12+24.048+4.032</f>
        <v>40.08</v>
      </c>
      <c r="AA40" s="18"/>
    </row>
    <row r="41" ht="23" customHeight="1" spans="1:27">
      <c r="A41" s="17">
        <v>35</v>
      </c>
      <c r="B41" s="18" t="s">
        <v>357</v>
      </c>
      <c r="C41" s="18" t="s">
        <v>379</v>
      </c>
      <c r="D41" s="18" t="s">
        <v>302</v>
      </c>
      <c r="E41" s="19" t="s">
        <v>337</v>
      </c>
      <c r="F41" s="18" t="s">
        <v>380</v>
      </c>
      <c r="G41" s="18" t="s">
        <v>338</v>
      </c>
      <c r="H41" s="18" t="s">
        <v>381</v>
      </c>
      <c r="I41" s="18" t="s">
        <v>256</v>
      </c>
      <c r="J41" s="18" t="s">
        <v>382</v>
      </c>
      <c r="K41" s="18" t="s">
        <v>258</v>
      </c>
      <c r="L41" s="20" t="s">
        <v>21</v>
      </c>
      <c r="M41" s="33" t="s">
        <v>259</v>
      </c>
      <c r="N41" s="31">
        <f t="shared" si="4"/>
        <v>196.35</v>
      </c>
      <c r="O41" s="18">
        <f t="shared" si="5"/>
        <v>196.35</v>
      </c>
      <c r="P41" s="18">
        <v>196.35</v>
      </c>
      <c r="Q41" s="18"/>
      <c r="R41" s="18"/>
      <c r="S41" s="18"/>
      <c r="T41" s="31">
        <f t="shared" si="2"/>
        <v>0</v>
      </c>
      <c r="U41" s="18"/>
      <c r="V41" s="18"/>
      <c r="W41" s="18"/>
      <c r="X41" s="18"/>
      <c r="Y41" s="43">
        <f t="shared" si="3"/>
        <v>196.35</v>
      </c>
      <c r="Z41" s="18">
        <f>58.905+78.54+53.0145+5.8905</f>
        <v>196.35</v>
      </c>
      <c r="AA41" s="18"/>
    </row>
    <row r="42" ht="23" customHeight="1" spans="1:27">
      <c r="A42" s="17">
        <v>36</v>
      </c>
      <c r="B42" s="18" t="s">
        <v>357</v>
      </c>
      <c r="C42" s="18" t="s">
        <v>383</v>
      </c>
      <c r="D42" s="18" t="s">
        <v>251</v>
      </c>
      <c r="E42" s="19" t="s">
        <v>252</v>
      </c>
      <c r="F42" s="18" t="s">
        <v>384</v>
      </c>
      <c r="G42" s="18" t="s">
        <v>254</v>
      </c>
      <c r="H42" s="18" t="s">
        <v>385</v>
      </c>
      <c r="I42" s="18" t="s">
        <v>267</v>
      </c>
      <c r="J42" s="18" t="s">
        <v>386</v>
      </c>
      <c r="K42" s="18" t="s">
        <v>258</v>
      </c>
      <c r="L42" s="20" t="s">
        <v>21</v>
      </c>
      <c r="M42" s="33" t="s">
        <v>259</v>
      </c>
      <c r="N42" s="31">
        <f t="shared" si="4"/>
        <v>29.2171</v>
      </c>
      <c r="O42" s="18">
        <f t="shared" si="5"/>
        <v>29.2171</v>
      </c>
      <c r="P42" s="20">
        <v>29.2171</v>
      </c>
      <c r="Q42" s="18"/>
      <c r="R42" s="18"/>
      <c r="S42" s="18"/>
      <c r="T42" s="31">
        <f t="shared" si="2"/>
        <v>0</v>
      </c>
      <c r="U42" s="18"/>
      <c r="V42" s="18"/>
      <c r="W42" s="18"/>
      <c r="X42" s="18"/>
      <c r="Y42" s="43">
        <f t="shared" si="3"/>
        <v>29.2171</v>
      </c>
      <c r="Z42" s="18">
        <f>8.7827+20.4344</f>
        <v>29.2171</v>
      </c>
      <c r="AA42" s="18"/>
    </row>
    <row r="43" ht="23" customHeight="1" spans="1:27">
      <c r="A43" s="17">
        <v>37</v>
      </c>
      <c r="B43" s="18" t="s">
        <v>357</v>
      </c>
      <c r="C43" s="18" t="s">
        <v>387</v>
      </c>
      <c r="D43" s="18" t="s">
        <v>251</v>
      </c>
      <c r="E43" s="19" t="s">
        <v>377</v>
      </c>
      <c r="F43" s="18" t="s">
        <v>293</v>
      </c>
      <c r="G43" s="18" t="s">
        <v>254</v>
      </c>
      <c r="H43" s="18" t="s">
        <v>388</v>
      </c>
      <c r="I43" s="18" t="s">
        <v>256</v>
      </c>
      <c r="J43" s="18" t="s">
        <v>389</v>
      </c>
      <c r="K43" s="18" t="s">
        <v>258</v>
      </c>
      <c r="L43" s="20" t="s">
        <v>21</v>
      </c>
      <c r="M43" s="33" t="s">
        <v>259</v>
      </c>
      <c r="N43" s="31">
        <f t="shared" si="4"/>
        <v>28.1</v>
      </c>
      <c r="O43" s="18">
        <f t="shared" si="5"/>
        <v>28.1</v>
      </c>
      <c r="P43" s="18">
        <v>28.1</v>
      </c>
      <c r="Q43" s="18"/>
      <c r="R43" s="18"/>
      <c r="S43" s="18"/>
      <c r="T43" s="31">
        <f t="shared" si="2"/>
        <v>0</v>
      </c>
      <c r="U43" s="18"/>
      <c r="V43" s="18"/>
      <c r="W43" s="18"/>
      <c r="X43" s="18"/>
      <c r="Y43" s="43">
        <f t="shared" si="3"/>
        <v>28.1</v>
      </c>
      <c r="Z43" s="18">
        <f>19.67+8.43</f>
        <v>28.1</v>
      </c>
      <c r="AA43" s="18"/>
    </row>
    <row r="44" ht="23" customHeight="1" spans="1:27">
      <c r="A44" s="17">
        <v>38</v>
      </c>
      <c r="B44" s="18" t="s">
        <v>357</v>
      </c>
      <c r="C44" s="18" t="s">
        <v>390</v>
      </c>
      <c r="D44" s="18" t="s">
        <v>251</v>
      </c>
      <c r="E44" s="19" t="s">
        <v>252</v>
      </c>
      <c r="F44" s="18" t="s">
        <v>265</v>
      </c>
      <c r="G44" s="18" t="s">
        <v>254</v>
      </c>
      <c r="H44" s="18" t="s">
        <v>391</v>
      </c>
      <c r="I44" s="18" t="s">
        <v>256</v>
      </c>
      <c r="J44" s="18" t="s">
        <v>392</v>
      </c>
      <c r="K44" s="18" t="s">
        <v>258</v>
      </c>
      <c r="L44" s="20" t="s">
        <v>21</v>
      </c>
      <c r="M44" s="33" t="s">
        <v>259</v>
      </c>
      <c r="N44" s="31">
        <f t="shared" si="4"/>
        <v>230.1356</v>
      </c>
      <c r="O44" s="18">
        <f t="shared" si="5"/>
        <v>230.1356</v>
      </c>
      <c r="P44" s="18">
        <v>230.1356</v>
      </c>
      <c r="Q44" s="18"/>
      <c r="R44" s="18"/>
      <c r="S44" s="18"/>
      <c r="T44" s="31">
        <f t="shared" si="2"/>
        <v>0</v>
      </c>
      <c r="U44" s="18"/>
      <c r="V44" s="18"/>
      <c r="W44" s="18"/>
      <c r="X44" s="18"/>
      <c r="Y44" s="43">
        <f t="shared" si="3"/>
        <v>230.1356</v>
      </c>
      <c r="Z44" s="18">
        <f>69.1755+138.351+22.6091</f>
        <v>230.1356</v>
      </c>
      <c r="AA44" s="18"/>
    </row>
    <row r="45" ht="23" customHeight="1" spans="1:27">
      <c r="A45" s="17"/>
      <c r="B45" s="18" t="s">
        <v>393</v>
      </c>
      <c r="C45" s="18" t="s">
        <v>394</v>
      </c>
      <c r="D45" s="18" t="s">
        <v>251</v>
      </c>
      <c r="E45" s="19" t="s">
        <v>252</v>
      </c>
      <c r="F45" s="18" t="s">
        <v>286</v>
      </c>
      <c r="G45" s="18" t="s">
        <v>254</v>
      </c>
      <c r="H45" s="18" t="s">
        <v>395</v>
      </c>
      <c r="I45" s="18" t="s">
        <v>256</v>
      </c>
      <c r="J45" s="18" t="s">
        <v>396</v>
      </c>
      <c r="K45" s="18" t="s">
        <v>258</v>
      </c>
      <c r="L45" s="20" t="s">
        <v>21</v>
      </c>
      <c r="M45" s="33" t="s">
        <v>259</v>
      </c>
      <c r="N45" s="31">
        <f t="shared" si="4"/>
        <v>0</v>
      </c>
      <c r="O45" s="18">
        <f t="shared" si="5"/>
        <v>0</v>
      </c>
      <c r="P45" s="20">
        <v>0</v>
      </c>
      <c r="Q45" s="18"/>
      <c r="R45" s="18"/>
      <c r="S45" s="18"/>
      <c r="T45" s="31">
        <f t="shared" si="2"/>
        <v>0</v>
      </c>
      <c r="U45" s="18"/>
      <c r="V45" s="18"/>
      <c r="W45" s="18"/>
      <c r="X45" s="18"/>
      <c r="Y45" s="43">
        <f t="shared" si="3"/>
        <v>0</v>
      </c>
      <c r="Z45" s="18"/>
      <c r="AA45" s="18"/>
    </row>
    <row r="46" ht="23" customHeight="1" spans="1:27">
      <c r="A46" s="17">
        <v>39</v>
      </c>
      <c r="B46" s="18" t="s">
        <v>357</v>
      </c>
      <c r="C46" s="18" t="s">
        <v>397</v>
      </c>
      <c r="D46" s="18" t="s">
        <v>251</v>
      </c>
      <c r="E46" s="19" t="s">
        <v>252</v>
      </c>
      <c r="F46" s="18" t="s">
        <v>398</v>
      </c>
      <c r="G46" s="18" t="s">
        <v>254</v>
      </c>
      <c r="H46" s="18" t="s">
        <v>399</v>
      </c>
      <c r="I46" s="18" t="s">
        <v>267</v>
      </c>
      <c r="J46" s="18" t="s">
        <v>400</v>
      </c>
      <c r="K46" s="18" t="s">
        <v>258</v>
      </c>
      <c r="L46" s="20" t="s">
        <v>21</v>
      </c>
      <c r="M46" s="33" t="s">
        <v>259</v>
      </c>
      <c r="N46" s="31">
        <f t="shared" si="4"/>
        <v>344.929024</v>
      </c>
      <c r="O46" s="18">
        <f t="shared" si="5"/>
        <v>344.929024</v>
      </c>
      <c r="P46" s="18">
        <v>344.929024</v>
      </c>
      <c r="Q46" s="18"/>
      <c r="R46" s="18"/>
      <c r="S46" s="18"/>
      <c r="T46" s="31">
        <f t="shared" si="2"/>
        <v>0</v>
      </c>
      <c r="U46" s="18"/>
      <c r="V46" s="18"/>
      <c r="W46" s="18"/>
      <c r="X46" s="18"/>
      <c r="Y46" s="43">
        <f t="shared" si="3"/>
        <v>344.929024</v>
      </c>
      <c r="Z46" s="18">
        <f>241.5091+93.15351+10.266414</f>
        <v>344.929024</v>
      </c>
      <c r="AA46" s="18"/>
    </row>
    <row r="47" ht="23" customHeight="1" spans="1:27">
      <c r="A47" s="17">
        <v>40</v>
      </c>
      <c r="B47" s="18" t="s">
        <v>357</v>
      </c>
      <c r="C47" s="18" t="s">
        <v>401</v>
      </c>
      <c r="D47" s="18" t="s">
        <v>251</v>
      </c>
      <c r="E47" s="19" t="s">
        <v>252</v>
      </c>
      <c r="F47" s="18" t="s">
        <v>273</v>
      </c>
      <c r="G47" s="18" t="s">
        <v>402</v>
      </c>
      <c r="H47" s="18" t="s">
        <v>403</v>
      </c>
      <c r="I47" s="18" t="s">
        <v>267</v>
      </c>
      <c r="J47" s="18" t="s">
        <v>404</v>
      </c>
      <c r="K47" s="18" t="s">
        <v>258</v>
      </c>
      <c r="L47" s="20" t="s">
        <v>21</v>
      </c>
      <c r="M47" s="33" t="s">
        <v>259</v>
      </c>
      <c r="N47" s="31">
        <f t="shared" si="4"/>
        <v>42.49767</v>
      </c>
      <c r="O47" s="18">
        <f t="shared" si="5"/>
        <v>42.49767</v>
      </c>
      <c r="P47" s="20">
        <v>42.49767</v>
      </c>
      <c r="Q47" s="18"/>
      <c r="R47" s="18"/>
      <c r="S47" s="18"/>
      <c r="T47" s="31">
        <f t="shared" si="2"/>
        <v>0</v>
      </c>
      <c r="U47" s="18"/>
      <c r="V47" s="18"/>
      <c r="W47" s="18"/>
      <c r="X47" s="18"/>
      <c r="Y47" s="43">
        <f t="shared" si="3"/>
        <v>42.49767</v>
      </c>
      <c r="Z47" s="18">
        <v>42.49767</v>
      </c>
      <c r="AA47" s="18"/>
    </row>
    <row r="48" ht="23" customHeight="1" spans="1:27">
      <c r="A48" s="17">
        <v>41</v>
      </c>
      <c r="B48" s="18" t="s">
        <v>357</v>
      </c>
      <c r="C48" s="18" t="s">
        <v>405</v>
      </c>
      <c r="D48" s="18" t="s">
        <v>302</v>
      </c>
      <c r="E48" s="19" t="s">
        <v>337</v>
      </c>
      <c r="F48" s="18" t="s">
        <v>273</v>
      </c>
      <c r="G48" s="18" t="s">
        <v>338</v>
      </c>
      <c r="H48" s="18" t="s">
        <v>406</v>
      </c>
      <c r="I48" s="18" t="s">
        <v>267</v>
      </c>
      <c r="J48" s="18" t="s">
        <v>407</v>
      </c>
      <c r="K48" s="18" t="s">
        <v>258</v>
      </c>
      <c r="L48" s="20" t="s">
        <v>21</v>
      </c>
      <c r="M48" s="33" t="s">
        <v>259</v>
      </c>
      <c r="N48" s="31">
        <f t="shared" si="4"/>
        <v>174.36</v>
      </c>
      <c r="O48" s="18">
        <f t="shared" si="5"/>
        <v>174.36</v>
      </c>
      <c r="P48" s="20">
        <v>174.36</v>
      </c>
      <c r="Q48" s="18"/>
      <c r="R48" s="18"/>
      <c r="S48" s="18"/>
      <c r="T48" s="31">
        <f t="shared" si="2"/>
        <v>0</v>
      </c>
      <c r="U48" s="18"/>
      <c r="V48" s="18"/>
      <c r="W48" s="18"/>
      <c r="X48" s="18"/>
      <c r="Y48" s="43">
        <f t="shared" si="3"/>
        <v>174.36</v>
      </c>
      <c r="Z48" s="18">
        <f>122.052+52.308</f>
        <v>174.36</v>
      </c>
      <c r="AA48" s="18"/>
    </row>
    <row r="49" ht="23" customHeight="1" spans="1:27">
      <c r="A49" s="17">
        <v>42</v>
      </c>
      <c r="B49" s="18" t="s">
        <v>357</v>
      </c>
      <c r="C49" s="18" t="s">
        <v>408</v>
      </c>
      <c r="D49" s="18" t="s">
        <v>302</v>
      </c>
      <c r="E49" s="19" t="s">
        <v>344</v>
      </c>
      <c r="F49" s="18" t="s">
        <v>277</v>
      </c>
      <c r="G49" s="18" t="s">
        <v>345</v>
      </c>
      <c r="H49" s="18" t="s">
        <v>409</v>
      </c>
      <c r="I49" s="18" t="s">
        <v>267</v>
      </c>
      <c r="J49" s="18" t="s">
        <v>410</v>
      </c>
      <c r="K49" s="18" t="s">
        <v>258</v>
      </c>
      <c r="L49" s="20" t="s">
        <v>21</v>
      </c>
      <c r="M49" s="33" t="s">
        <v>259</v>
      </c>
      <c r="N49" s="31">
        <f t="shared" si="4"/>
        <v>46.92157</v>
      </c>
      <c r="O49" s="18">
        <f t="shared" si="5"/>
        <v>46.92157</v>
      </c>
      <c r="P49" s="18">
        <v>46.92157</v>
      </c>
      <c r="Q49" s="18"/>
      <c r="R49" s="18"/>
      <c r="S49" s="18"/>
      <c r="T49" s="31">
        <f t="shared" si="2"/>
        <v>0</v>
      </c>
      <c r="U49" s="18"/>
      <c r="V49" s="18"/>
      <c r="W49" s="18"/>
      <c r="X49" s="18"/>
      <c r="Y49" s="43">
        <f t="shared" si="3"/>
        <v>46.92157</v>
      </c>
      <c r="Z49" s="18">
        <v>46.92157</v>
      </c>
      <c r="AA49" s="18"/>
    </row>
    <row r="50" ht="23" customHeight="1" spans="1:27">
      <c r="A50" s="17">
        <v>43</v>
      </c>
      <c r="B50" s="18" t="s">
        <v>357</v>
      </c>
      <c r="C50" s="18" t="s">
        <v>411</v>
      </c>
      <c r="D50" s="18" t="s">
        <v>302</v>
      </c>
      <c r="E50" s="19" t="s">
        <v>337</v>
      </c>
      <c r="F50" s="18" t="s">
        <v>277</v>
      </c>
      <c r="G50" s="18" t="s">
        <v>338</v>
      </c>
      <c r="H50" s="18" t="s">
        <v>412</v>
      </c>
      <c r="I50" s="18" t="s">
        <v>267</v>
      </c>
      <c r="J50" s="18" t="s">
        <v>413</v>
      </c>
      <c r="K50" s="18" t="s">
        <v>258</v>
      </c>
      <c r="L50" s="20" t="s">
        <v>21</v>
      </c>
      <c r="M50" s="33" t="s">
        <v>259</v>
      </c>
      <c r="N50" s="31">
        <f t="shared" si="4"/>
        <v>161.04</v>
      </c>
      <c r="O50" s="18">
        <f t="shared" si="5"/>
        <v>161.04</v>
      </c>
      <c r="P50" s="18">
        <v>161.04</v>
      </c>
      <c r="Q50" s="18"/>
      <c r="R50" s="18"/>
      <c r="S50" s="18"/>
      <c r="T50" s="31">
        <f t="shared" si="2"/>
        <v>0</v>
      </c>
      <c r="U50" s="18"/>
      <c r="V50" s="18"/>
      <c r="W50" s="18"/>
      <c r="X50" s="18"/>
      <c r="Y50" s="43">
        <f t="shared" si="3"/>
        <v>161.04</v>
      </c>
      <c r="Z50" s="45">
        <v>161.04</v>
      </c>
      <c r="AA50" s="18"/>
    </row>
    <row r="51" ht="23" customHeight="1" spans="1:27">
      <c r="A51" s="17">
        <v>44</v>
      </c>
      <c r="B51" s="18" t="s">
        <v>357</v>
      </c>
      <c r="C51" s="18" t="s">
        <v>414</v>
      </c>
      <c r="D51" s="18" t="s">
        <v>251</v>
      </c>
      <c r="E51" s="19" t="s">
        <v>377</v>
      </c>
      <c r="F51" s="18" t="s">
        <v>277</v>
      </c>
      <c r="G51" s="18" t="s">
        <v>254</v>
      </c>
      <c r="H51" s="18" t="s">
        <v>412</v>
      </c>
      <c r="I51" s="18" t="s">
        <v>267</v>
      </c>
      <c r="J51" s="18" t="s">
        <v>415</v>
      </c>
      <c r="K51" s="18" t="s">
        <v>258</v>
      </c>
      <c r="L51" s="20" t="s">
        <v>21</v>
      </c>
      <c r="M51" s="33" t="s">
        <v>259</v>
      </c>
      <c r="N51" s="31">
        <f t="shared" si="4"/>
        <v>21.56461</v>
      </c>
      <c r="O51" s="18">
        <f t="shared" si="5"/>
        <v>21.56461</v>
      </c>
      <c r="P51" s="18">
        <v>21.56461</v>
      </c>
      <c r="Q51" s="18"/>
      <c r="R51" s="18"/>
      <c r="S51" s="18"/>
      <c r="T51" s="31">
        <f t="shared" si="2"/>
        <v>0</v>
      </c>
      <c r="U51" s="18"/>
      <c r="V51" s="18"/>
      <c r="W51" s="18"/>
      <c r="X51" s="18"/>
      <c r="Y51" s="43">
        <f t="shared" si="3"/>
        <v>21.56461</v>
      </c>
      <c r="Z51" s="18">
        <v>21.56461</v>
      </c>
      <c r="AA51" s="18"/>
    </row>
    <row r="52" ht="23" customHeight="1" spans="1:27">
      <c r="A52" s="17">
        <v>45</v>
      </c>
      <c r="B52" s="18" t="s">
        <v>357</v>
      </c>
      <c r="C52" s="18" t="s">
        <v>416</v>
      </c>
      <c r="D52" s="18" t="s">
        <v>251</v>
      </c>
      <c r="E52" s="19" t="s">
        <v>252</v>
      </c>
      <c r="F52" s="18" t="s">
        <v>277</v>
      </c>
      <c r="G52" s="18" t="s">
        <v>254</v>
      </c>
      <c r="H52" s="18" t="s">
        <v>417</v>
      </c>
      <c r="I52" s="18" t="s">
        <v>256</v>
      </c>
      <c r="J52" s="18" t="s">
        <v>418</v>
      </c>
      <c r="K52" s="18" t="s">
        <v>258</v>
      </c>
      <c r="L52" s="20" t="s">
        <v>21</v>
      </c>
      <c r="M52" s="33" t="s">
        <v>259</v>
      </c>
      <c r="N52" s="31">
        <f t="shared" si="4"/>
        <v>84.5035</v>
      </c>
      <c r="O52" s="18">
        <f t="shared" si="5"/>
        <v>84.5035</v>
      </c>
      <c r="P52" s="18">
        <v>84.5035</v>
      </c>
      <c r="Q52" s="18"/>
      <c r="R52" s="18"/>
      <c r="S52" s="18"/>
      <c r="T52" s="31">
        <f t="shared" si="2"/>
        <v>0</v>
      </c>
      <c r="U52" s="18"/>
      <c r="V52" s="18"/>
      <c r="W52" s="18"/>
      <c r="X52" s="18"/>
      <c r="Y52" s="43">
        <f t="shared" si="3"/>
        <v>84.5035</v>
      </c>
      <c r="Z52" s="18">
        <v>84.5035</v>
      </c>
      <c r="AA52" s="18"/>
    </row>
    <row r="53" ht="23" customHeight="1" spans="1:27">
      <c r="A53" s="17">
        <v>46</v>
      </c>
      <c r="B53" s="18" t="s">
        <v>357</v>
      </c>
      <c r="C53" s="18" t="s">
        <v>419</v>
      </c>
      <c r="D53" s="18" t="s">
        <v>302</v>
      </c>
      <c r="E53" s="19" t="s">
        <v>337</v>
      </c>
      <c r="F53" s="18" t="s">
        <v>420</v>
      </c>
      <c r="G53" s="18" t="s">
        <v>338</v>
      </c>
      <c r="H53" s="18" t="s">
        <v>421</v>
      </c>
      <c r="I53" s="18" t="s">
        <v>267</v>
      </c>
      <c r="J53" s="18" t="s">
        <v>422</v>
      </c>
      <c r="K53" s="18" t="s">
        <v>258</v>
      </c>
      <c r="L53" s="20" t="s">
        <v>21</v>
      </c>
      <c r="M53" s="33" t="s">
        <v>259</v>
      </c>
      <c r="N53" s="31">
        <f t="shared" si="4"/>
        <v>30.839531</v>
      </c>
      <c r="O53" s="18">
        <f t="shared" si="5"/>
        <v>30.839531</v>
      </c>
      <c r="P53" s="20">
        <v>30.839531</v>
      </c>
      <c r="Q53" s="18"/>
      <c r="R53" s="18"/>
      <c r="S53" s="18"/>
      <c r="T53" s="31">
        <f t="shared" si="2"/>
        <v>0</v>
      </c>
      <c r="U53" s="18"/>
      <c r="V53" s="18"/>
      <c r="W53" s="18"/>
      <c r="X53" s="18"/>
      <c r="Y53" s="43">
        <f t="shared" si="3"/>
        <v>30.839531</v>
      </c>
      <c r="Z53" s="18">
        <f>1.548+13.932+9.288+6.071531</f>
        <v>30.839531</v>
      </c>
      <c r="AA53" s="18"/>
    </row>
    <row r="54" ht="23" customHeight="1" spans="1:27">
      <c r="A54" s="17">
        <v>47</v>
      </c>
      <c r="B54" s="18" t="s">
        <v>357</v>
      </c>
      <c r="C54" s="18" t="s">
        <v>423</v>
      </c>
      <c r="D54" s="18" t="s">
        <v>302</v>
      </c>
      <c r="E54" s="19" t="s">
        <v>337</v>
      </c>
      <c r="F54" s="18" t="s">
        <v>420</v>
      </c>
      <c r="G54" s="18" t="s">
        <v>338</v>
      </c>
      <c r="H54" s="18" t="s">
        <v>424</v>
      </c>
      <c r="I54" s="18" t="s">
        <v>256</v>
      </c>
      <c r="J54" s="18" t="s">
        <v>425</v>
      </c>
      <c r="K54" s="18" t="s">
        <v>258</v>
      </c>
      <c r="L54" s="20" t="s">
        <v>21</v>
      </c>
      <c r="M54" s="33" t="s">
        <v>259</v>
      </c>
      <c r="N54" s="31">
        <f t="shared" si="4"/>
        <v>16.968635</v>
      </c>
      <c r="O54" s="18">
        <f t="shared" si="5"/>
        <v>16.968635</v>
      </c>
      <c r="P54" s="20">
        <v>16.968635</v>
      </c>
      <c r="Q54" s="18"/>
      <c r="R54" s="18"/>
      <c r="S54" s="18"/>
      <c r="T54" s="31">
        <f t="shared" si="2"/>
        <v>0</v>
      </c>
      <c r="U54" s="18"/>
      <c r="V54" s="18"/>
      <c r="W54" s="18"/>
      <c r="X54" s="18"/>
      <c r="Y54" s="43">
        <f t="shared" si="3"/>
        <v>16.968635</v>
      </c>
      <c r="Z54" s="18">
        <f>8.694+8.274635</f>
        <v>16.968635</v>
      </c>
      <c r="AA54" s="18"/>
    </row>
    <row r="55" ht="23" customHeight="1" spans="1:27">
      <c r="A55" s="17">
        <v>48</v>
      </c>
      <c r="B55" s="18" t="s">
        <v>357</v>
      </c>
      <c r="C55" s="18" t="s">
        <v>426</v>
      </c>
      <c r="D55" s="18" t="s">
        <v>302</v>
      </c>
      <c r="E55" s="19" t="s">
        <v>337</v>
      </c>
      <c r="F55" s="18" t="s">
        <v>349</v>
      </c>
      <c r="G55" s="18" t="s">
        <v>338</v>
      </c>
      <c r="H55" s="18" t="s">
        <v>427</v>
      </c>
      <c r="I55" s="18" t="s">
        <v>267</v>
      </c>
      <c r="J55" s="18" t="s">
        <v>428</v>
      </c>
      <c r="K55" s="18" t="s">
        <v>258</v>
      </c>
      <c r="L55" s="20" t="s">
        <v>21</v>
      </c>
      <c r="M55" s="33" t="s">
        <v>259</v>
      </c>
      <c r="N55" s="31">
        <f t="shared" si="4"/>
        <v>294.5</v>
      </c>
      <c r="O55" s="18">
        <f t="shared" si="5"/>
        <v>294.5</v>
      </c>
      <c r="P55" s="18">
        <v>294.5</v>
      </c>
      <c r="Q55" s="18"/>
      <c r="R55" s="18"/>
      <c r="S55" s="18"/>
      <c r="T55" s="31">
        <f t="shared" si="2"/>
        <v>0</v>
      </c>
      <c r="U55" s="18"/>
      <c r="V55" s="18"/>
      <c r="W55" s="18"/>
      <c r="X55" s="18"/>
      <c r="Y55" s="43">
        <f t="shared" si="3"/>
        <v>294.5</v>
      </c>
      <c r="Z55" s="18">
        <f>198.35+87.315+8.835</f>
        <v>294.5</v>
      </c>
      <c r="AA55" s="18"/>
    </row>
    <row r="56" ht="23" customHeight="1" spans="1:27">
      <c r="A56" s="17">
        <v>49</v>
      </c>
      <c r="B56" s="18" t="s">
        <v>357</v>
      </c>
      <c r="C56" s="18" t="s">
        <v>429</v>
      </c>
      <c r="D56" s="18" t="s">
        <v>302</v>
      </c>
      <c r="E56" s="19" t="s">
        <v>337</v>
      </c>
      <c r="F56" s="18" t="s">
        <v>349</v>
      </c>
      <c r="G56" s="18" t="s">
        <v>338</v>
      </c>
      <c r="H56" s="18" t="s">
        <v>430</v>
      </c>
      <c r="I56" s="18" t="s">
        <v>256</v>
      </c>
      <c r="J56" s="18" t="s">
        <v>431</v>
      </c>
      <c r="K56" s="18" t="s">
        <v>258</v>
      </c>
      <c r="L56" s="20" t="s">
        <v>21</v>
      </c>
      <c r="M56" s="33" t="s">
        <v>259</v>
      </c>
      <c r="N56" s="31">
        <f t="shared" si="4"/>
        <v>84.82</v>
      </c>
      <c r="O56" s="18">
        <f t="shared" si="5"/>
        <v>84.82</v>
      </c>
      <c r="P56" s="18">
        <v>84.82</v>
      </c>
      <c r="Q56" s="18"/>
      <c r="R56" s="18"/>
      <c r="S56" s="18"/>
      <c r="T56" s="31">
        <f t="shared" si="2"/>
        <v>0</v>
      </c>
      <c r="U56" s="18"/>
      <c r="V56" s="18"/>
      <c r="W56" s="18"/>
      <c r="X56" s="18"/>
      <c r="Y56" s="43">
        <f t="shared" si="3"/>
        <v>84.82</v>
      </c>
      <c r="Z56" s="18">
        <f>25.4+59.42</f>
        <v>84.82</v>
      </c>
      <c r="AA56" s="18"/>
    </row>
    <row r="57" ht="23" customHeight="1" spans="1:27">
      <c r="A57" s="17">
        <v>50</v>
      </c>
      <c r="B57" s="18" t="s">
        <v>357</v>
      </c>
      <c r="C57" s="18" t="s">
        <v>432</v>
      </c>
      <c r="D57" s="18" t="s">
        <v>302</v>
      </c>
      <c r="E57" s="19" t="s">
        <v>337</v>
      </c>
      <c r="F57" s="18" t="s">
        <v>433</v>
      </c>
      <c r="G57" s="18" t="s">
        <v>338</v>
      </c>
      <c r="H57" s="18" t="s">
        <v>434</v>
      </c>
      <c r="I57" s="18" t="s">
        <v>267</v>
      </c>
      <c r="J57" s="18" t="s">
        <v>435</v>
      </c>
      <c r="K57" s="18" t="s">
        <v>258</v>
      </c>
      <c r="L57" s="20" t="s">
        <v>21</v>
      </c>
      <c r="M57" s="33" t="s">
        <v>259</v>
      </c>
      <c r="N57" s="31">
        <f t="shared" si="4"/>
        <v>172.29</v>
      </c>
      <c r="O57" s="18">
        <f t="shared" si="5"/>
        <v>172.29</v>
      </c>
      <c r="P57" s="18">
        <v>172.29</v>
      </c>
      <c r="Q57" s="18"/>
      <c r="R57" s="18"/>
      <c r="S57" s="18"/>
      <c r="T57" s="31">
        <f t="shared" si="2"/>
        <v>0</v>
      </c>
      <c r="U57" s="18"/>
      <c r="V57" s="18"/>
      <c r="W57" s="18"/>
      <c r="X57" s="18"/>
      <c r="Y57" s="43">
        <f t="shared" si="3"/>
        <v>172.29</v>
      </c>
      <c r="Z57" s="18">
        <v>172.29</v>
      </c>
      <c r="AA57" s="18"/>
    </row>
    <row r="58" ht="23" customHeight="1" spans="1:27">
      <c r="A58" s="17">
        <v>51</v>
      </c>
      <c r="B58" s="18" t="s">
        <v>357</v>
      </c>
      <c r="C58" s="18" t="s">
        <v>436</v>
      </c>
      <c r="D58" s="18" t="s">
        <v>302</v>
      </c>
      <c r="E58" s="19" t="s">
        <v>337</v>
      </c>
      <c r="F58" s="18" t="s">
        <v>437</v>
      </c>
      <c r="G58" s="18" t="s">
        <v>338</v>
      </c>
      <c r="H58" s="18" t="s">
        <v>438</v>
      </c>
      <c r="I58" s="18" t="s">
        <v>256</v>
      </c>
      <c r="J58" s="18" t="s">
        <v>439</v>
      </c>
      <c r="K58" s="18" t="s">
        <v>258</v>
      </c>
      <c r="L58" s="20" t="s">
        <v>21</v>
      </c>
      <c r="M58" s="33" t="s">
        <v>259</v>
      </c>
      <c r="N58" s="31">
        <f t="shared" si="4"/>
        <v>207.7401</v>
      </c>
      <c r="O58" s="18">
        <f t="shared" si="5"/>
        <v>207.7401</v>
      </c>
      <c r="P58" s="18">
        <v>207.7401</v>
      </c>
      <c r="Q58" s="18"/>
      <c r="R58" s="18"/>
      <c r="S58" s="18"/>
      <c r="T58" s="31">
        <f t="shared" si="2"/>
        <v>0</v>
      </c>
      <c r="U58" s="18"/>
      <c r="V58" s="18"/>
      <c r="W58" s="18"/>
      <c r="X58" s="18"/>
      <c r="Y58" s="43">
        <f t="shared" si="3"/>
        <v>207.7401</v>
      </c>
      <c r="Z58" s="18">
        <v>207.7401</v>
      </c>
      <c r="AA58" s="18"/>
    </row>
    <row r="59" ht="23" customHeight="1" spans="1:27">
      <c r="A59" s="17">
        <v>52</v>
      </c>
      <c r="B59" s="18" t="s">
        <v>357</v>
      </c>
      <c r="C59" s="18" t="s">
        <v>440</v>
      </c>
      <c r="D59" s="18" t="s">
        <v>302</v>
      </c>
      <c r="E59" s="19" t="s">
        <v>337</v>
      </c>
      <c r="F59" s="18" t="s">
        <v>289</v>
      </c>
      <c r="G59" s="18" t="s">
        <v>338</v>
      </c>
      <c r="H59" s="18" t="s">
        <v>441</v>
      </c>
      <c r="I59" s="18" t="s">
        <v>267</v>
      </c>
      <c r="J59" s="18" t="s">
        <v>442</v>
      </c>
      <c r="K59" s="18" t="s">
        <v>258</v>
      </c>
      <c r="L59" s="20" t="s">
        <v>21</v>
      </c>
      <c r="M59" s="33" t="s">
        <v>259</v>
      </c>
      <c r="N59" s="31">
        <f t="shared" si="4"/>
        <v>29.3</v>
      </c>
      <c r="O59" s="18">
        <f t="shared" si="5"/>
        <v>29.3</v>
      </c>
      <c r="P59" s="18">
        <v>29.3</v>
      </c>
      <c r="Q59" s="18"/>
      <c r="R59" s="18"/>
      <c r="S59" s="18"/>
      <c r="T59" s="31">
        <f t="shared" si="2"/>
        <v>0</v>
      </c>
      <c r="U59" s="18"/>
      <c r="V59" s="18"/>
      <c r="W59" s="18"/>
      <c r="X59" s="18"/>
      <c r="Y59" s="43">
        <f t="shared" si="3"/>
        <v>29.3</v>
      </c>
      <c r="Z59" s="18">
        <v>29.3</v>
      </c>
      <c r="AA59" s="18"/>
    </row>
    <row r="60" ht="23" customHeight="1" spans="1:27">
      <c r="A60" s="17">
        <v>53</v>
      </c>
      <c r="B60" s="18" t="s">
        <v>357</v>
      </c>
      <c r="C60" s="18" t="s">
        <v>443</v>
      </c>
      <c r="D60" s="18" t="s">
        <v>302</v>
      </c>
      <c r="E60" s="19" t="s">
        <v>344</v>
      </c>
      <c r="F60" s="18" t="s">
        <v>289</v>
      </c>
      <c r="G60" s="18" t="s">
        <v>345</v>
      </c>
      <c r="H60" s="18" t="s">
        <v>444</v>
      </c>
      <c r="I60" s="18" t="s">
        <v>256</v>
      </c>
      <c r="J60" s="18" t="s">
        <v>445</v>
      </c>
      <c r="K60" s="18" t="s">
        <v>258</v>
      </c>
      <c r="L60" s="20" t="s">
        <v>21</v>
      </c>
      <c r="M60" s="33" t="s">
        <v>259</v>
      </c>
      <c r="N60" s="31">
        <f t="shared" si="4"/>
        <v>83.43</v>
      </c>
      <c r="O60" s="18">
        <f t="shared" si="5"/>
        <v>83.43</v>
      </c>
      <c r="P60" s="18">
        <v>83.43</v>
      </c>
      <c r="Q60" s="18"/>
      <c r="R60" s="18"/>
      <c r="S60" s="18"/>
      <c r="T60" s="31">
        <f t="shared" si="2"/>
        <v>0</v>
      </c>
      <c r="U60" s="18"/>
      <c r="V60" s="18"/>
      <c r="W60" s="18"/>
      <c r="X60" s="18"/>
      <c r="Y60" s="43">
        <f t="shared" si="3"/>
        <v>83.43</v>
      </c>
      <c r="Z60" s="18">
        <v>83.43</v>
      </c>
      <c r="AA60" s="18"/>
    </row>
    <row r="61" ht="23" customHeight="1" spans="1:27">
      <c r="A61" s="17">
        <v>54</v>
      </c>
      <c r="B61" s="18" t="s">
        <v>357</v>
      </c>
      <c r="C61" s="18" t="s">
        <v>446</v>
      </c>
      <c r="D61" s="18" t="s">
        <v>251</v>
      </c>
      <c r="E61" s="19" t="s">
        <v>307</v>
      </c>
      <c r="F61" s="18" t="s">
        <v>447</v>
      </c>
      <c r="G61" s="18" t="s">
        <v>447</v>
      </c>
      <c r="H61" s="20" t="s">
        <v>299</v>
      </c>
      <c r="I61" s="18" t="s">
        <v>267</v>
      </c>
      <c r="J61" s="18" t="s">
        <v>448</v>
      </c>
      <c r="K61" s="18" t="s">
        <v>258</v>
      </c>
      <c r="L61" s="20" t="s">
        <v>21</v>
      </c>
      <c r="M61" s="33" t="s">
        <v>259</v>
      </c>
      <c r="N61" s="31">
        <f t="shared" si="4"/>
        <v>6.3417</v>
      </c>
      <c r="O61" s="18">
        <f t="shared" si="5"/>
        <v>6.3417</v>
      </c>
      <c r="P61" s="18">
        <v>6.3417</v>
      </c>
      <c r="Q61" s="18"/>
      <c r="R61" s="18"/>
      <c r="S61" s="18"/>
      <c r="T61" s="31">
        <f t="shared" si="2"/>
        <v>0</v>
      </c>
      <c r="U61" s="18"/>
      <c r="V61" s="18"/>
      <c r="W61" s="18"/>
      <c r="X61" s="18"/>
      <c r="Y61" s="43">
        <f t="shared" si="3"/>
        <v>6.3417</v>
      </c>
      <c r="Z61" s="18">
        <v>6.3417</v>
      </c>
      <c r="AA61" s="18"/>
    </row>
    <row r="62" ht="23" customHeight="1" spans="1:27">
      <c r="A62" s="17">
        <v>55</v>
      </c>
      <c r="B62" s="18" t="s">
        <v>357</v>
      </c>
      <c r="C62" s="18" t="s">
        <v>449</v>
      </c>
      <c r="D62" s="18" t="s">
        <v>251</v>
      </c>
      <c r="E62" s="19" t="s">
        <v>307</v>
      </c>
      <c r="F62" s="18" t="s">
        <v>450</v>
      </c>
      <c r="G62" s="18" t="s">
        <v>450</v>
      </c>
      <c r="H62" s="20" t="s">
        <v>299</v>
      </c>
      <c r="I62" s="18" t="s">
        <v>267</v>
      </c>
      <c r="J62" s="18" t="s">
        <v>451</v>
      </c>
      <c r="K62" s="18" t="s">
        <v>258</v>
      </c>
      <c r="L62" s="20" t="s">
        <v>21</v>
      </c>
      <c r="M62" s="33" t="s">
        <v>259</v>
      </c>
      <c r="N62" s="31">
        <f t="shared" si="4"/>
        <v>23.4662</v>
      </c>
      <c r="O62" s="18">
        <f t="shared" si="5"/>
        <v>23.4662</v>
      </c>
      <c r="P62" s="18">
        <v>23.4662</v>
      </c>
      <c r="Q62" s="18"/>
      <c r="R62" s="18"/>
      <c r="S62" s="18"/>
      <c r="T62" s="31">
        <f t="shared" si="2"/>
        <v>0</v>
      </c>
      <c r="U62" s="18"/>
      <c r="V62" s="18"/>
      <c r="W62" s="18"/>
      <c r="X62" s="18"/>
      <c r="Y62" s="43">
        <f t="shared" si="3"/>
        <v>23.4662</v>
      </c>
      <c r="Z62" s="18">
        <v>23.4662</v>
      </c>
      <c r="AA62" s="18"/>
    </row>
    <row r="63" ht="23" customHeight="1" spans="1:27">
      <c r="A63" s="17">
        <v>56</v>
      </c>
      <c r="B63" s="18" t="s">
        <v>357</v>
      </c>
      <c r="C63" s="18" t="s">
        <v>452</v>
      </c>
      <c r="D63" s="18" t="s">
        <v>251</v>
      </c>
      <c r="E63" s="19" t="s">
        <v>307</v>
      </c>
      <c r="F63" s="18" t="s">
        <v>453</v>
      </c>
      <c r="G63" s="18" t="s">
        <v>453</v>
      </c>
      <c r="H63" s="20" t="s">
        <v>299</v>
      </c>
      <c r="I63" s="18" t="s">
        <v>267</v>
      </c>
      <c r="J63" s="18" t="s">
        <v>454</v>
      </c>
      <c r="K63" s="18" t="s">
        <v>258</v>
      </c>
      <c r="L63" s="20" t="s">
        <v>21</v>
      </c>
      <c r="M63" s="33" t="s">
        <v>259</v>
      </c>
      <c r="N63" s="31">
        <f t="shared" si="4"/>
        <v>38.055</v>
      </c>
      <c r="O63" s="18">
        <f t="shared" si="5"/>
        <v>38.055</v>
      </c>
      <c r="P63" s="18">
        <v>38.055</v>
      </c>
      <c r="Q63" s="18"/>
      <c r="R63" s="18"/>
      <c r="S63" s="18"/>
      <c r="T63" s="31">
        <f t="shared" si="2"/>
        <v>0</v>
      </c>
      <c r="U63" s="18"/>
      <c r="V63" s="18"/>
      <c r="W63" s="18"/>
      <c r="X63" s="18"/>
      <c r="Y63" s="43">
        <f t="shared" si="3"/>
        <v>38.055</v>
      </c>
      <c r="Z63" s="18">
        <v>38.055</v>
      </c>
      <c r="AA63" s="18"/>
    </row>
    <row r="64" ht="23" customHeight="1" spans="1:27">
      <c r="A64" s="17">
        <v>57</v>
      </c>
      <c r="B64" s="18" t="s">
        <v>357</v>
      </c>
      <c r="C64" s="18" t="s">
        <v>455</v>
      </c>
      <c r="D64" s="18" t="s">
        <v>310</v>
      </c>
      <c r="E64" s="19" t="s">
        <v>456</v>
      </c>
      <c r="F64" s="18" t="s">
        <v>254</v>
      </c>
      <c r="G64" s="18" t="s">
        <v>457</v>
      </c>
      <c r="H64" s="18" t="s">
        <v>265</v>
      </c>
      <c r="I64" s="18" t="s">
        <v>267</v>
      </c>
      <c r="J64" s="18" t="s">
        <v>458</v>
      </c>
      <c r="K64" s="18" t="s">
        <v>258</v>
      </c>
      <c r="L64" s="20" t="s">
        <v>21</v>
      </c>
      <c r="M64" s="33" t="s">
        <v>259</v>
      </c>
      <c r="N64" s="31">
        <f t="shared" si="4"/>
        <v>4.5</v>
      </c>
      <c r="O64" s="18">
        <f t="shared" si="5"/>
        <v>4.5</v>
      </c>
      <c r="P64" s="18">
        <v>4.5</v>
      </c>
      <c r="Q64" s="18"/>
      <c r="R64" s="18"/>
      <c r="S64" s="18"/>
      <c r="T64" s="31">
        <f t="shared" si="2"/>
        <v>0</v>
      </c>
      <c r="U64" s="18"/>
      <c r="V64" s="18"/>
      <c r="W64" s="18"/>
      <c r="X64" s="18"/>
      <c r="Y64" s="43">
        <f t="shared" si="3"/>
        <v>4.5</v>
      </c>
      <c r="Z64" s="18">
        <v>4.5</v>
      </c>
      <c r="AA64" s="18"/>
    </row>
    <row r="65" ht="23" customHeight="1" spans="1:27">
      <c r="A65" s="17">
        <v>58</v>
      </c>
      <c r="B65" s="18" t="s">
        <v>357</v>
      </c>
      <c r="C65" s="18" t="s">
        <v>459</v>
      </c>
      <c r="D65" s="18" t="s">
        <v>310</v>
      </c>
      <c r="E65" s="19" t="s">
        <v>456</v>
      </c>
      <c r="F65" s="18" t="s">
        <v>254</v>
      </c>
      <c r="G65" s="18" t="s">
        <v>457</v>
      </c>
      <c r="H65" s="18" t="s">
        <v>460</v>
      </c>
      <c r="I65" s="18" t="s">
        <v>267</v>
      </c>
      <c r="J65" s="18" t="s">
        <v>458</v>
      </c>
      <c r="K65" s="18" t="s">
        <v>258</v>
      </c>
      <c r="L65" s="20" t="s">
        <v>21</v>
      </c>
      <c r="M65" s="33" t="s">
        <v>259</v>
      </c>
      <c r="N65" s="31">
        <f t="shared" si="4"/>
        <v>3.78</v>
      </c>
      <c r="O65" s="18">
        <f t="shared" si="5"/>
        <v>3.78</v>
      </c>
      <c r="P65" s="18">
        <v>3.78</v>
      </c>
      <c r="Q65" s="18"/>
      <c r="R65" s="18"/>
      <c r="S65" s="18"/>
      <c r="T65" s="31">
        <f t="shared" si="2"/>
        <v>0</v>
      </c>
      <c r="U65" s="18"/>
      <c r="V65" s="18"/>
      <c r="W65" s="18"/>
      <c r="X65" s="18"/>
      <c r="Y65" s="43">
        <f t="shared" si="3"/>
        <v>3.78</v>
      </c>
      <c r="Z65" s="18">
        <v>3.78</v>
      </c>
      <c r="AA65" s="18"/>
    </row>
    <row r="66" ht="23" customHeight="1" spans="1:27">
      <c r="A66" s="17">
        <v>59</v>
      </c>
      <c r="B66" s="18" t="s">
        <v>357</v>
      </c>
      <c r="C66" s="18" t="s">
        <v>461</v>
      </c>
      <c r="D66" s="18" t="s">
        <v>310</v>
      </c>
      <c r="E66" s="19" t="s">
        <v>456</v>
      </c>
      <c r="F66" s="18" t="s">
        <v>254</v>
      </c>
      <c r="G66" s="18" t="s">
        <v>457</v>
      </c>
      <c r="H66" s="18" t="s">
        <v>384</v>
      </c>
      <c r="I66" s="18" t="s">
        <v>267</v>
      </c>
      <c r="J66" s="18" t="s">
        <v>458</v>
      </c>
      <c r="K66" s="18" t="s">
        <v>258</v>
      </c>
      <c r="L66" s="20" t="s">
        <v>21</v>
      </c>
      <c r="M66" s="33" t="s">
        <v>259</v>
      </c>
      <c r="N66" s="31">
        <f t="shared" si="4"/>
        <v>16.425</v>
      </c>
      <c r="O66" s="18">
        <f t="shared" si="5"/>
        <v>16.425</v>
      </c>
      <c r="P66" s="18">
        <v>16.425</v>
      </c>
      <c r="Q66" s="18"/>
      <c r="R66" s="18"/>
      <c r="S66" s="18"/>
      <c r="T66" s="31">
        <f t="shared" si="2"/>
        <v>0</v>
      </c>
      <c r="U66" s="18"/>
      <c r="V66" s="18"/>
      <c r="W66" s="18"/>
      <c r="X66" s="18"/>
      <c r="Y66" s="43">
        <f t="shared" si="3"/>
        <v>16.425</v>
      </c>
      <c r="Z66" s="18">
        <v>16.425</v>
      </c>
      <c r="AA66" s="18"/>
    </row>
    <row r="67" ht="23" customHeight="1" spans="1:27">
      <c r="A67" s="17">
        <v>60</v>
      </c>
      <c r="B67" s="18" t="s">
        <v>357</v>
      </c>
      <c r="C67" s="18" t="s">
        <v>462</v>
      </c>
      <c r="D67" s="18" t="s">
        <v>310</v>
      </c>
      <c r="E67" s="19" t="s">
        <v>456</v>
      </c>
      <c r="F67" s="18" t="s">
        <v>254</v>
      </c>
      <c r="G67" s="18" t="s">
        <v>457</v>
      </c>
      <c r="H67" s="18" t="s">
        <v>398</v>
      </c>
      <c r="I67" s="18" t="s">
        <v>267</v>
      </c>
      <c r="J67" s="18" t="s">
        <v>458</v>
      </c>
      <c r="K67" s="18" t="s">
        <v>258</v>
      </c>
      <c r="L67" s="20" t="s">
        <v>21</v>
      </c>
      <c r="M67" s="33" t="s">
        <v>259</v>
      </c>
      <c r="N67" s="31">
        <f t="shared" si="4"/>
        <v>15.96</v>
      </c>
      <c r="O67" s="18">
        <f t="shared" si="5"/>
        <v>15.96</v>
      </c>
      <c r="P67" s="18">
        <v>15.96</v>
      </c>
      <c r="Q67" s="18"/>
      <c r="R67" s="18"/>
      <c r="S67" s="18"/>
      <c r="T67" s="31">
        <f t="shared" si="2"/>
        <v>0</v>
      </c>
      <c r="U67" s="18"/>
      <c r="V67" s="18"/>
      <c r="W67" s="18"/>
      <c r="X67" s="18"/>
      <c r="Y67" s="43">
        <f t="shared" si="3"/>
        <v>15.96</v>
      </c>
      <c r="Z67" s="18">
        <v>15.96</v>
      </c>
      <c r="AA67" s="18"/>
    </row>
    <row r="68" ht="23" customHeight="1" spans="1:27">
      <c r="A68" s="17">
        <v>61</v>
      </c>
      <c r="B68" s="18" t="s">
        <v>357</v>
      </c>
      <c r="C68" s="18" t="s">
        <v>463</v>
      </c>
      <c r="D68" s="18" t="s">
        <v>310</v>
      </c>
      <c r="E68" s="19" t="s">
        <v>456</v>
      </c>
      <c r="F68" s="18" t="s">
        <v>254</v>
      </c>
      <c r="G68" s="18" t="s">
        <v>457</v>
      </c>
      <c r="H68" s="18" t="s">
        <v>289</v>
      </c>
      <c r="I68" s="18" t="s">
        <v>267</v>
      </c>
      <c r="J68" s="18" t="s">
        <v>458</v>
      </c>
      <c r="K68" s="18" t="s">
        <v>258</v>
      </c>
      <c r="L68" s="20" t="s">
        <v>21</v>
      </c>
      <c r="M68" s="33" t="s">
        <v>259</v>
      </c>
      <c r="N68" s="31">
        <f t="shared" si="4"/>
        <v>18.585</v>
      </c>
      <c r="O68" s="18">
        <f t="shared" si="5"/>
        <v>18.585</v>
      </c>
      <c r="P68" s="18">
        <v>18.585</v>
      </c>
      <c r="Q68" s="18"/>
      <c r="R68" s="18"/>
      <c r="S68" s="18"/>
      <c r="T68" s="31">
        <f t="shared" si="2"/>
        <v>0</v>
      </c>
      <c r="U68" s="18"/>
      <c r="V68" s="18"/>
      <c r="W68" s="18"/>
      <c r="X68" s="18"/>
      <c r="Y68" s="43">
        <f t="shared" si="3"/>
        <v>18.585</v>
      </c>
      <c r="Z68" s="18">
        <v>18.585</v>
      </c>
      <c r="AA68" s="18"/>
    </row>
    <row r="69" ht="23" customHeight="1" spans="1:27">
      <c r="A69" s="17">
        <v>62</v>
      </c>
      <c r="B69" s="18" t="s">
        <v>357</v>
      </c>
      <c r="C69" s="18" t="s">
        <v>464</v>
      </c>
      <c r="D69" s="18" t="s">
        <v>310</v>
      </c>
      <c r="E69" s="19" t="s">
        <v>456</v>
      </c>
      <c r="F69" s="18" t="s">
        <v>254</v>
      </c>
      <c r="G69" s="18" t="s">
        <v>457</v>
      </c>
      <c r="H69" s="18" t="s">
        <v>433</v>
      </c>
      <c r="I69" s="18" t="s">
        <v>267</v>
      </c>
      <c r="J69" s="18" t="s">
        <v>458</v>
      </c>
      <c r="K69" s="18" t="s">
        <v>258</v>
      </c>
      <c r="L69" s="20" t="s">
        <v>21</v>
      </c>
      <c r="M69" s="33" t="s">
        <v>259</v>
      </c>
      <c r="N69" s="31">
        <f t="shared" si="4"/>
        <v>50.94</v>
      </c>
      <c r="O69" s="18">
        <f t="shared" si="5"/>
        <v>50.94</v>
      </c>
      <c r="P69" s="18">
        <v>50.94</v>
      </c>
      <c r="Q69" s="18"/>
      <c r="R69" s="18"/>
      <c r="S69" s="18"/>
      <c r="T69" s="31">
        <f t="shared" si="2"/>
        <v>0</v>
      </c>
      <c r="U69" s="18"/>
      <c r="V69" s="18"/>
      <c r="W69" s="18"/>
      <c r="X69" s="18"/>
      <c r="Y69" s="43">
        <f t="shared" si="3"/>
        <v>50.94</v>
      </c>
      <c r="Z69" s="18">
        <v>50.94</v>
      </c>
      <c r="AA69" s="18"/>
    </row>
    <row r="70" ht="23" customHeight="1" spans="1:27">
      <c r="A70" s="17">
        <v>63</v>
      </c>
      <c r="B70" s="18" t="s">
        <v>357</v>
      </c>
      <c r="C70" s="18" t="s">
        <v>465</v>
      </c>
      <c r="D70" s="18" t="s">
        <v>310</v>
      </c>
      <c r="E70" s="19" t="s">
        <v>456</v>
      </c>
      <c r="F70" s="18" t="s">
        <v>254</v>
      </c>
      <c r="G70" s="18" t="s">
        <v>457</v>
      </c>
      <c r="H70" s="18" t="s">
        <v>318</v>
      </c>
      <c r="I70" s="18" t="s">
        <v>267</v>
      </c>
      <c r="J70" s="18" t="s">
        <v>458</v>
      </c>
      <c r="K70" s="18" t="s">
        <v>258</v>
      </c>
      <c r="L70" s="20" t="s">
        <v>21</v>
      </c>
      <c r="M70" s="33" t="s">
        <v>259</v>
      </c>
      <c r="N70" s="31">
        <f t="shared" si="4"/>
        <v>41.64</v>
      </c>
      <c r="O70" s="18">
        <f t="shared" si="5"/>
        <v>41.64</v>
      </c>
      <c r="P70" s="18">
        <v>41.64</v>
      </c>
      <c r="Q70" s="18"/>
      <c r="R70" s="18"/>
      <c r="S70" s="18"/>
      <c r="T70" s="31">
        <f t="shared" si="2"/>
        <v>0</v>
      </c>
      <c r="U70" s="18"/>
      <c r="V70" s="18"/>
      <c r="W70" s="18"/>
      <c r="X70" s="18"/>
      <c r="Y70" s="43">
        <f t="shared" si="3"/>
        <v>41.64</v>
      </c>
      <c r="Z70" s="18">
        <v>41.64</v>
      </c>
      <c r="AA70" s="18"/>
    </row>
    <row r="71" ht="23" customHeight="1" spans="1:27">
      <c r="A71" s="17">
        <v>64</v>
      </c>
      <c r="B71" s="18" t="s">
        <v>357</v>
      </c>
      <c r="C71" s="18" t="s">
        <v>466</v>
      </c>
      <c r="D71" s="18" t="s">
        <v>310</v>
      </c>
      <c r="E71" s="19" t="s">
        <v>456</v>
      </c>
      <c r="F71" s="18" t="s">
        <v>254</v>
      </c>
      <c r="G71" s="18" t="s">
        <v>457</v>
      </c>
      <c r="H71" s="18" t="s">
        <v>437</v>
      </c>
      <c r="I71" s="18" t="s">
        <v>267</v>
      </c>
      <c r="J71" s="18" t="s">
        <v>458</v>
      </c>
      <c r="K71" s="18" t="s">
        <v>258</v>
      </c>
      <c r="L71" s="20" t="s">
        <v>21</v>
      </c>
      <c r="M71" s="33" t="s">
        <v>259</v>
      </c>
      <c r="N71" s="31">
        <f t="shared" si="4"/>
        <v>21.24</v>
      </c>
      <c r="O71" s="18">
        <f t="shared" si="5"/>
        <v>21.24</v>
      </c>
      <c r="P71" s="18">
        <v>21.24</v>
      </c>
      <c r="Q71" s="18"/>
      <c r="R71" s="18"/>
      <c r="S71" s="18"/>
      <c r="T71" s="31">
        <f t="shared" ref="T71:T134" si="6">U71+V71+W71+X71</f>
        <v>0</v>
      </c>
      <c r="U71" s="18"/>
      <c r="V71" s="18"/>
      <c r="W71" s="18"/>
      <c r="X71" s="18"/>
      <c r="Y71" s="43">
        <f t="shared" ref="Y71:Y134" si="7">Z71+AA71</f>
        <v>21.24</v>
      </c>
      <c r="Z71" s="18">
        <v>21.24</v>
      </c>
      <c r="AA71" s="18"/>
    </row>
    <row r="72" ht="23" customHeight="1" spans="1:27">
      <c r="A72" s="17">
        <v>65</v>
      </c>
      <c r="B72" s="18" t="s">
        <v>357</v>
      </c>
      <c r="C72" s="18" t="s">
        <v>467</v>
      </c>
      <c r="D72" s="18" t="s">
        <v>310</v>
      </c>
      <c r="E72" s="19" t="s">
        <v>456</v>
      </c>
      <c r="F72" s="18" t="s">
        <v>254</v>
      </c>
      <c r="G72" s="18" t="s">
        <v>457</v>
      </c>
      <c r="H72" s="18" t="s">
        <v>468</v>
      </c>
      <c r="I72" s="18" t="s">
        <v>267</v>
      </c>
      <c r="J72" s="18" t="s">
        <v>458</v>
      </c>
      <c r="K72" s="18" t="s">
        <v>258</v>
      </c>
      <c r="L72" s="20" t="s">
        <v>21</v>
      </c>
      <c r="M72" s="33" t="s">
        <v>259</v>
      </c>
      <c r="N72" s="31">
        <f t="shared" si="4"/>
        <v>66.975</v>
      </c>
      <c r="O72" s="18">
        <f t="shared" si="5"/>
        <v>66.975</v>
      </c>
      <c r="P72" s="18">
        <v>66.975</v>
      </c>
      <c r="Q72" s="18"/>
      <c r="R72" s="18"/>
      <c r="S72" s="18"/>
      <c r="T72" s="31">
        <f t="shared" si="6"/>
        <v>0</v>
      </c>
      <c r="U72" s="18"/>
      <c r="V72" s="18"/>
      <c r="W72" s="18"/>
      <c r="X72" s="18"/>
      <c r="Y72" s="43">
        <f t="shared" si="7"/>
        <v>66.975</v>
      </c>
      <c r="Z72" s="18">
        <v>66.975</v>
      </c>
      <c r="AA72" s="18"/>
    </row>
    <row r="73" ht="23" customHeight="1" spans="1:27">
      <c r="A73" s="17">
        <v>66</v>
      </c>
      <c r="B73" s="18" t="s">
        <v>357</v>
      </c>
      <c r="C73" s="18" t="s">
        <v>469</v>
      </c>
      <c r="D73" s="18" t="s">
        <v>310</v>
      </c>
      <c r="E73" s="19" t="s">
        <v>456</v>
      </c>
      <c r="F73" s="18" t="s">
        <v>254</v>
      </c>
      <c r="G73" s="18" t="s">
        <v>457</v>
      </c>
      <c r="H73" s="18" t="s">
        <v>333</v>
      </c>
      <c r="I73" s="18" t="s">
        <v>267</v>
      </c>
      <c r="J73" s="18" t="s">
        <v>458</v>
      </c>
      <c r="K73" s="18" t="s">
        <v>258</v>
      </c>
      <c r="L73" s="20" t="s">
        <v>21</v>
      </c>
      <c r="M73" s="33" t="s">
        <v>259</v>
      </c>
      <c r="N73" s="31">
        <f t="shared" si="4"/>
        <v>23.73</v>
      </c>
      <c r="O73" s="18">
        <f t="shared" si="5"/>
        <v>23.73</v>
      </c>
      <c r="P73" s="18">
        <v>23.73</v>
      </c>
      <c r="Q73" s="18"/>
      <c r="R73" s="18"/>
      <c r="S73" s="18"/>
      <c r="T73" s="31">
        <f t="shared" si="6"/>
        <v>0</v>
      </c>
      <c r="U73" s="18"/>
      <c r="V73" s="18"/>
      <c r="W73" s="18"/>
      <c r="X73" s="18"/>
      <c r="Y73" s="43">
        <f t="shared" si="7"/>
        <v>23.73</v>
      </c>
      <c r="Z73" s="18">
        <v>23.73</v>
      </c>
      <c r="AA73" s="18"/>
    </row>
    <row r="74" ht="23" customHeight="1" spans="1:27">
      <c r="A74" s="17">
        <v>67</v>
      </c>
      <c r="B74" s="18" t="s">
        <v>357</v>
      </c>
      <c r="C74" s="18" t="s">
        <v>470</v>
      </c>
      <c r="D74" s="18" t="s">
        <v>310</v>
      </c>
      <c r="E74" s="19" t="s">
        <v>456</v>
      </c>
      <c r="F74" s="18" t="s">
        <v>254</v>
      </c>
      <c r="G74" s="18" t="s">
        <v>457</v>
      </c>
      <c r="H74" s="18" t="s">
        <v>471</v>
      </c>
      <c r="I74" s="18" t="s">
        <v>267</v>
      </c>
      <c r="J74" s="18" t="s">
        <v>458</v>
      </c>
      <c r="K74" s="18" t="s">
        <v>258</v>
      </c>
      <c r="L74" s="20" t="s">
        <v>21</v>
      </c>
      <c r="M74" s="33" t="s">
        <v>259</v>
      </c>
      <c r="N74" s="31">
        <f t="shared" si="4"/>
        <v>24.345</v>
      </c>
      <c r="O74" s="18">
        <f t="shared" si="5"/>
        <v>24.345</v>
      </c>
      <c r="P74" s="18">
        <v>24.345</v>
      </c>
      <c r="Q74" s="18"/>
      <c r="R74" s="18"/>
      <c r="S74" s="18"/>
      <c r="T74" s="31">
        <f t="shared" si="6"/>
        <v>0</v>
      </c>
      <c r="U74" s="18"/>
      <c r="V74" s="18"/>
      <c r="W74" s="18"/>
      <c r="X74" s="18"/>
      <c r="Y74" s="43">
        <f t="shared" si="7"/>
        <v>24.345</v>
      </c>
      <c r="Z74" s="18">
        <v>24.345</v>
      </c>
      <c r="AA74" s="18"/>
    </row>
    <row r="75" ht="23" customHeight="1" spans="1:27">
      <c r="A75" s="17">
        <v>68</v>
      </c>
      <c r="B75" s="18" t="s">
        <v>357</v>
      </c>
      <c r="C75" s="18" t="s">
        <v>472</v>
      </c>
      <c r="D75" s="18" t="s">
        <v>310</v>
      </c>
      <c r="E75" s="19" t="s">
        <v>456</v>
      </c>
      <c r="F75" s="18" t="s">
        <v>254</v>
      </c>
      <c r="G75" s="18" t="s">
        <v>457</v>
      </c>
      <c r="H75" s="18" t="s">
        <v>473</v>
      </c>
      <c r="I75" s="18" t="s">
        <v>267</v>
      </c>
      <c r="J75" s="18" t="s">
        <v>458</v>
      </c>
      <c r="K75" s="18" t="s">
        <v>258</v>
      </c>
      <c r="L75" s="20" t="s">
        <v>21</v>
      </c>
      <c r="M75" s="33" t="s">
        <v>259</v>
      </c>
      <c r="N75" s="31">
        <f t="shared" si="4"/>
        <v>16.65</v>
      </c>
      <c r="O75" s="18">
        <f t="shared" si="5"/>
        <v>16.65</v>
      </c>
      <c r="P75" s="18">
        <v>16.65</v>
      </c>
      <c r="Q75" s="18"/>
      <c r="R75" s="18"/>
      <c r="S75" s="18"/>
      <c r="T75" s="31">
        <f t="shared" si="6"/>
        <v>0</v>
      </c>
      <c r="U75" s="18"/>
      <c r="V75" s="18"/>
      <c r="W75" s="18"/>
      <c r="X75" s="18"/>
      <c r="Y75" s="43">
        <f t="shared" si="7"/>
        <v>16.65</v>
      </c>
      <c r="Z75" s="18">
        <v>16.65</v>
      </c>
      <c r="AA75" s="18"/>
    </row>
    <row r="76" ht="23" customHeight="1" spans="1:27">
      <c r="A76" s="17">
        <v>69</v>
      </c>
      <c r="B76" s="18" t="s">
        <v>357</v>
      </c>
      <c r="C76" s="18" t="s">
        <v>474</v>
      </c>
      <c r="D76" s="18" t="s">
        <v>310</v>
      </c>
      <c r="E76" s="19" t="s">
        <v>456</v>
      </c>
      <c r="F76" s="18" t="s">
        <v>254</v>
      </c>
      <c r="G76" s="18" t="s">
        <v>457</v>
      </c>
      <c r="H76" s="18" t="s">
        <v>286</v>
      </c>
      <c r="I76" s="18" t="s">
        <v>267</v>
      </c>
      <c r="J76" s="18" t="s">
        <v>458</v>
      </c>
      <c r="K76" s="18" t="s">
        <v>258</v>
      </c>
      <c r="L76" s="20" t="s">
        <v>21</v>
      </c>
      <c r="M76" s="33" t="s">
        <v>259</v>
      </c>
      <c r="N76" s="31">
        <f t="shared" si="4"/>
        <v>22.32</v>
      </c>
      <c r="O76" s="18">
        <f t="shared" si="5"/>
        <v>22.32</v>
      </c>
      <c r="P76" s="18">
        <v>22.32</v>
      </c>
      <c r="Q76" s="18"/>
      <c r="R76" s="18"/>
      <c r="S76" s="18"/>
      <c r="T76" s="31">
        <f t="shared" si="6"/>
        <v>0</v>
      </c>
      <c r="U76" s="18"/>
      <c r="V76" s="18"/>
      <c r="W76" s="18"/>
      <c r="X76" s="18"/>
      <c r="Y76" s="43">
        <f t="shared" si="7"/>
        <v>22.32</v>
      </c>
      <c r="Z76" s="18">
        <v>22.32</v>
      </c>
      <c r="AA76" s="18"/>
    </row>
    <row r="77" ht="23" customHeight="1" spans="1:27">
      <c r="A77" s="17">
        <v>70</v>
      </c>
      <c r="B77" s="18" t="s">
        <v>357</v>
      </c>
      <c r="C77" s="18" t="s">
        <v>475</v>
      </c>
      <c r="D77" s="18" t="s">
        <v>310</v>
      </c>
      <c r="E77" s="19" t="s">
        <v>456</v>
      </c>
      <c r="F77" s="18" t="s">
        <v>254</v>
      </c>
      <c r="G77" s="18" t="s">
        <v>457</v>
      </c>
      <c r="H77" s="18" t="s">
        <v>349</v>
      </c>
      <c r="I77" s="18" t="s">
        <v>267</v>
      </c>
      <c r="J77" s="18" t="s">
        <v>458</v>
      </c>
      <c r="K77" s="18" t="s">
        <v>258</v>
      </c>
      <c r="L77" s="20" t="s">
        <v>21</v>
      </c>
      <c r="M77" s="33" t="s">
        <v>259</v>
      </c>
      <c r="N77" s="31">
        <f t="shared" si="4"/>
        <v>27.375</v>
      </c>
      <c r="O77" s="18">
        <f t="shared" si="5"/>
        <v>27.375</v>
      </c>
      <c r="P77" s="18">
        <v>27.375</v>
      </c>
      <c r="Q77" s="18"/>
      <c r="R77" s="18"/>
      <c r="S77" s="18"/>
      <c r="T77" s="31">
        <f t="shared" si="6"/>
        <v>0</v>
      </c>
      <c r="U77" s="18"/>
      <c r="V77" s="18"/>
      <c r="W77" s="18"/>
      <c r="X77" s="18"/>
      <c r="Y77" s="43">
        <f t="shared" si="7"/>
        <v>27.375</v>
      </c>
      <c r="Z77" s="18">
        <v>27.375</v>
      </c>
      <c r="AA77" s="18"/>
    </row>
    <row r="78" ht="23" customHeight="1" spans="1:27">
      <c r="A78" s="17">
        <v>71</v>
      </c>
      <c r="B78" s="18" t="s">
        <v>357</v>
      </c>
      <c r="C78" s="18" t="s">
        <v>476</v>
      </c>
      <c r="D78" s="18" t="s">
        <v>310</v>
      </c>
      <c r="E78" s="19" t="s">
        <v>456</v>
      </c>
      <c r="F78" s="18" t="s">
        <v>254</v>
      </c>
      <c r="G78" s="18" t="s">
        <v>457</v>
      </c>
      <c r="H78" s="18" t="s">
        <v>420</v>
      </c>
      <c r="I78" s="18" t="s">
        <v>267</v>
      </c>
      <c r="J78" s="18" t="s">
        <v>458</v>
      </c>
      <c r="K78" s="18" t="s">
        <v>258</v>
      </c>
      <c r="L78" s="20" t="s">
        <v>21</v>
      </c>
      <c r="M78" s="33" t="s">
        <v>259</v>
      </c>
      <c r="N78" s="31">
        <f t="shared" si="4"/>
        <v>55.39</v>
      </c>
      <c r="O78" s="18">
        <f t="shared" si="5"/>
        <v>55.39</v>
      </c>
      <c r="P78" s="18">
        <v>55.39</v>
      </c>
      <c r="Q78" s="18"/>
      <c r="R78" s="18"/>
      <c r="S78" s="18"/>
      <c r="T78" s="31">
        <f t="shared" si="6"/>
        <v>0</v>
      </c>
      <c r="U78" s="18"/>
      <c r="V78" s="18"/>
      <c r="W78" s="18"/>
      <c r="X78" s="18"/>
      <c r="Y78" s="43">
        <f t="shared" si="7"/>
        <v>55.39</v>
      </c>
      <c r="Z78" s="18">
        <v>55.39</v>
      </c>
      <c r="AA78" s="18"/>
    </row>
    <row r="79" ht="23" customHeight="1" spans="1:27">
      <c r="A79" s="17">
        <v>72</v>
      </c>
      <c r="B79" s="18" t="s">
        <v>357</v>
      </c>
      <c r="C79" s="18" t="s">
        <v>477</v>
      </c>
      <c r="D79" s="18" t="s">
        <v>310</v>
      </c>
      <c r="E79" s="19" t="s">
        <v>456</v>
      </c>
      <c r="F79" s="18" t="s">
        <v>254</v>
      </c>
      <c r="G79" s="18" t="s">
        <v>457</v>
      </c>
      <c r="H79" s="18" t="s">
        <v>478</v>
      </c>
      <c r="I79" s="18" t="s">
        <v>267</v>
      </c>
      <c r="J79" s="18" t="s">
        <v>458</v>
      </c>
      <c r="K79" s="18" t="s">
        <v>258</v>
      </c>
      <c r="L79" s="20" t="s">
        <v>21</v>
      </c>
      <c r="M79" s="33" t="s">
        <v>259</v>
      </c>
      <c r="N79" s="31">
        <f t="shared" si="4"/>
        <v>24.705</v>
      </c>
      <c r="O79" s="18">
        <f t="shared" si="5"/>
        <v>24.705</v>
      </c>
      <c r="P79" s="18">
        <v>24.705</v>
      </c>
      <c r="Q79" s="18"/>
      <c r="R79" s="18"/>
      <c r="S79" s="18"/>
      <c r="T79" s="31">
        <f t="shared" si="6"/>
        <v>0</v>
      </c>
      <c r="U79" s="18"/>
      <c r="V79" s="18"/>
      <c r="W79" s="18"/>
      <c r="X79" s="18"/>
      <c r="Y79" s="43">
        <f t="shared" si="7"/>
        <v>24.705</v>
      </c>
      <c r="Z79" s="18">
        <v>24.705</v>
      </c>
      <c r="AA79" s="18"/>
    </row>
    <row r="80" ht="23" customHeight="1" spans="1:27">
      <c r="A80" s="17">
        <v>73</v>
      </c>
      <c r="B80" s="18" t="s">
        <v>357</v>
      </c>
      <c r="C80" s="18" t="s">
        <v>479</v>
      </c>
      <c r="D80" s="18" t="s">
        <v>310</v>
      </c>
      <c r="E80" s="19" t="s">
        <v>456</v>
      </c>
      <c r="F80" s="18" t="s">
        <v>254</v>
      </c>
      <c r="G80" s="18" t="s">
        <v>457</v>
      </c>
      <c r="H80" s="18" t="s">
        <v>273</v>
      </c>
      <c r="I80" s="18" t="s">
        <v>267</v>
      </c>
      <c r="J80" s="18" t="s">
        <v>458</v>
      </c>
      <c r="K80" s="18" t="s">
        <v>258</v>
      </c>
      <c r="L80" s="20" t="s">
        <v>21</v>
      </c>
      <c r="M80" s="33" t="s">
        <v>259</v>
      </c>
      <c r="N80" s="31">
        <f t="shared" si="4"/>
        <v>26.58</v>
      </c>
      <c r="O80" s="18">
        <f t="shared" si="5"/>
        <v>26.58</v>
      </c>
      <c r="P80" s="18">
        <v>26.58</v>
      </c>
      <c r="Q80" s="18"/>
      <c r="R80" s="18"/>
      <c r="S80" s="18"/>
      <c r="T80" s="31">
        <f t="shared" si="6"/>
        <v>0</v>
      </c>
      <c r="U80" s="18"/>
      <c r="V80" s="18"/>
      <c r="W80" s="18"/>
      <c r="X80" s="18"/>
      <c r="Y80" s="43">
        <f t="shared" si="7"/>
        <v>26.58</v>
      </c>
      <c r="Z80" s="18">
        <v>26.58</v>
      </c>
      <c r="AA80" s="18"/>
    </row>
    <row r="81" ht="23" customHeight="1" spans="1:27">
      <c r="A81" s="17">
        <v>74</v>
      </c>
      <c r="B81" s="18" t="s">
        <v>357</v>
      </c>
      <c r="C81" s="18" t="s">
        <v>480</v>
      </c>
      <c r="D81" s="18" t="s">
        <v>310</v>
      </c>
      <c r="E81" s="19" t="s">
        <v>456</v>
      </c>
      <c r="F81" s="18" t="s">
        <v>254</v>
      </c>
      <c r="G81" s="18" t="s">
        <v>457</v>
      </c>
      <c r="H81" s="18" t="s">
        <v>481</v>
      </c>
      <c r="I81" s="18" t="s">
        <v>267</v>
      </c>
      <c r="J81" s="18" t="s">
        <v>458</v>
      </c>
      <c r="K81" s="18" t="s">
        <v>258</v>
      </c>
      <c r="L81" s="20" t="s">
        <v>21</v>
      </c>
      <c r="M81" s="33" t="s">
        <v>259</v>
      </c>
      <c r="N81" s="31">
        <f t="shared" si="4"/>
        <v>4.86</v>
      </c>
      <c r="O81" s="18">
        <f t="shared" si="5"/>
        <v>4.86</v>
      </c>
      <c r="P81" s="18">
        <v>4.86</v>
      </c>
      <c r="Q81" s="18"/>
      <c r="R81" s="18"/>
      <c r="S81" s="18"/>
      <c r="T81" s="31">
        <f t="shared" si="6"/>
        <v>0</v>
      </c>
      <c r="U81" s="18"/>
      <c r="V81" s="18"/>
      <c r="W81" s="18"/>
      <c r="X81" s="18"/>
      <c r="Y81" s="43">
        <f t="shared" si="7"/>
        <v>4.86</v>
      </c>
      <c r="Z81" s="18">
        <v>4.86</v>
      </c>
      <c r="AA81" s="18"/>
    </row>
    <row r="82" ht="23" customHeight="1" spans="1:27">
      <c r="A82" s="17">
        <v>75</v>
      </c>
      <c r="B82" s="18" t="s">
        <v>357</v>
      </c>
      <c r="C82" s="18" t="s">
        <v>482</v>
      </c>
      <c r="D82" s="18" t="s">
        <v>310</v>
      </c>
      <c r="E82" s="19" t="s">
        <v>456</v>
      </c>
      <c r="F82" s="18" t="s">
        <v>254</v>
      </c>
      <c r="G82" s="18" t="s">
        <v>457</v>
      </c>
      <c r="H82" s="18" t="s">
        <v>277</v>
      </c>
      <c r="I82" s="18" t="s">
        <v>267</v>
      </c>
      <c r="J82" s="18" t="s">
        <v>458</v>
      </c>
      <c r="K82" s="18" t="s">
        <v>258</v>
      </c>
      <c r="L82" s="20" t="s">
        <v>21</v>
      </c>
      <c r="M82" s="33" t="s">
        <v>259</v>
      </c>
      <c r="N82" s="31">
        <f t="shared" si="4"/>
        <v>27.3</v>
      </c>
      <c r="O82" s="18">
        <f t="shared" si="5"/>
        <v>27.3</v>
      </c>
      <c r="P82" s="18">
        <v>27.3</v>
      </c>
      <c r="Q82" s="18"/>
      <c r="R82" s="18"/>
      <c r="S82" s="18"/>
      <c r="T82" s="31">
        <f t="shared" si="6"/>
        <v>0</v>
      </c>
      <c r="U82" s="18"/>
      <c r="V82" s="18"/>
      <c r="W82" s="18"/>
      <c r="X82" s="18"/>
      <c r="Y82" s="43">
        <f t="shared" si="7"/>
        <v>27.3</v>
      </c>
      <c r="Z82" s="18">
        <v>27.3</v>
      </c>
      <c r="AA82" s="18"/>
    </row>
    <row r="83" ht="23" customHeight="1" spans="1:27">
      <c r="A83" s="17">
        <v>76</v>
      </c>
      <c r="B83" s="18" t="s">
        <v>357</v>
      </c>
      <c r="C83" s="18" t="s">
        <v>483</v>
      </c>
      <c r="D83" s="18" t="s">
        <v>310</v>
      </c>
      <c r="E83" s="19" t="s">
        <v>456</v>
      </c>
      <c r="F83" s="18" t="s">
        <v>254</v>
      </c>
      <c r="G83" s="18" t="s">
        <v>457</v>
      </c>
      <c r="H83" s="18" t="s">
        <v>261</v>
      </c>
      <c r="I83" s="18" t="s">
        <v>267</v>
      </c>
      <c r="J83" s="18" t="s">
        <v>458</v>
      </c>
      <c r="K83" s="18" t="s">
        <v>258</v>
      </c>
      <c r="L83" s="20" t="s">
        <v>21</v>
      </c>
      <c r="M83" s="33" t="s">
        <v>259</v>
      </c>
      <c r="N83" s="31">
        <f t="shared" si="4"/>
        <v>31.83</v>
      </c>
      <c r="O83" s="18">
        <f t="shared" si="5"/>
        <v>31.83</v>
      </c>
      <c r="P83" s="20">
        <v>31.83</v>
      </c>
      <c r="Q83" s="18"/>
      <c r="R83" s="18"/>
      <c r="S83" s="18"/>
      <c r="T83" s="31">
        <f t="shared" si="6"/>
        <v>0</v>
      </c>
      <c r="U83" s="18"/>
      <c r="V83" s="18"/>
      <c r="W83" s="18"/>
      <c r="X83" s="18"/>
      <c r="Y83" s="43">
        <f t="shared" si="7"/>
        <v>31.83</v>
      </c>
      <c r="Z83" s="18">
        <v>31.83</v>
      </c>
      <c r="AA83" s="18"/>
    </row>
    <row r="84" ht="23" customHeight="1" spans="1:27">
      <c r="A84" s="17">
        <v>77</v>
      </c>
      <c r="B84" s="18" t="s">
        <v>357</v>
      </c>
      <c r="C84" s="18" t="s">
        <v>484</v>
      </c>
      <c r="D84" s="18" t="s">
        <v>310</v>
      </c>
      <c r="E84" s="19" t="s">
        <v>456</v>
      </c>
      <c r="F84" s="18" t="s">
        <v>254</v>
      </c>
      <c r="G84" s="18" t="s">
        <v>457</v>
      </c>
      <c r="H84" s="18" t="s">
        <v>253</v>
      </c>
      <c r="I84" s="18" t="s">
        <v>267</v>
      </c>
      <c r="J84" s="18" t="s">
        <v>458</v>
      </c>
      <c r="K84" s="18" t="s">
        <v>258</v>
      </c>
      <c r="L84" s="20" t="s">
        <v>21</v>
      </c>
      <c r="M84" s="33" t="s">
        <v>259</v>
      </c>
      <c r="N84" s="31">
        <f t="shared" si="4"/>
        <v>15.75</v>
      </c>
      <c r="O84" s="18">
        <f t="shared" si="5"/>
        <v>15.75</v>
      </c>
      <c r="P84" s="18">
        <v>15.75</v>
      </c>
      <c r="Q84" s="18"/>
      <c r="R84" s="18"/>
      <c r="S84" s="18"/>
      <c r="T84" s="31">
        <f t="shared" si="6"/>
        <v>0</v>
      </c>
      <c r="U84" s="18"/>
      <c r="V84" s="18"/>
      <c r="W84" s="18"/>
      <c r="X84" s="18"/>
      <c r="Y84" s="43">
        <f t="shared" si="7"/>
        <v>15.75</v>
      </c>
      <c r="Z84" s="18">
        <v>15.75</v>
      </c>
      <c r="AA84" s="18"/>
    </row>
    <row r="85" ht="23" customHeight="1" spans="1:27">
      <c r="A85" s="17">
        <v>78</v>
      </c>
      <c r="B85" s="18" t="s">
        <v>357</v>
      </c>
      <c r="C85" s="18" t="s">
        <v>485</v>
      </c>
      <c r="D85" s="18" t="s">
        <v>310</v>
      </c>
      <c r="E85" s="19" t="s">
        <v>456</v>
      </c>
      <c r="F85" s="18" t="s">
        <v>254</v>
      </c>
      <c r="G85" s="18" t="s">
        <v>457</v>
      </c>
      <c r="H85" s="18" t="s">
        <v>380</v>
      </c>
      <c r="I85" s="18" t="s">
        <v>267</v>
      </c>
      <c r="J85" s="18" t="s">
        <v>458</v>
      </c>
      <c r="K85" s="18" t="s">
        <v>258</v>
      </c>
      <c r="L85" s="20" t="s">
        <v>21</v>
      </c>
      <c r="M85" s="33" t="s">
        <v>259</v>
      </c>
      <c r="N85" s="31">
        <f t="shared" si="4"/>
        <v>18.18</v>
      </c>
      <c r="O85" s="18">
        <f t="shared" si="5"/>
        <v>18.18</v>
      </c>
      <c r="P85" s="18">
        <v>18.18</v>
      </c>
      <c r="Q85" s="18"/>
      <c r="R85" s="18"/>
      <c r="S85" s="18"/>
      <c r="T85" s="31">
        <f t="shared" si="6"/>
        <v>0</v>
      </c>
      <c r="U85" s="18"/>
      <c r="V85" s="18"/>
      <c r="W85" s="18"/>
      <c r="X85" s="18"/>
      <c r="Y85" s="43">
        <f t="shared" si="7"/>
        <v>18.18</v>
      </c>
      <c r="Z85" s="18">
        <v>18.18</v>
      </c>
      <c r="AA85" s="18"/>
    </row>
    <row r="86" ht="23" customHeight="1" spans="1:27">
      <c r="A86" s="17">
        <v>79</v>
      </c>
      <c r="B86" s="18" t="s">
        <v>357</v>
      </c>
      <c r="C86" s="18" t="s">
        <v>486</v>
      </c>
      <c r="D86" s="18" t="s">
        <v>310</v>
      </c>
      <c r="E86" s="19" t="s">
        <v>456</v>
      </c>
      <c r="F86" s="18" t="s">
        <v>254</v>
      </c>
      <c r="G86" s="18" t="s">
        <v>457</v>
      </c>
      <c r="H86" s="18" t="s">
        <v>487</v>
      </c>
      <c r="I86" s="18" t="s">
        <v>267</v>
      </c>
      <c r="J86" s="18" t="s">
        <v>458</v>
      </c>
      <c r="K86" s="18" t="s">
        <v>258</v>
      </c>
      <c r="L86" s="20" t="s">
        <v>21</v>
      </c>
      <c r="M86" s="33" t="s">
        <v>259</v>
      </c>
      <c r="N86" s="31">
        <f t="shared" si="4"/>
        <v>4.185</v>
      </c>
      <c r="O86" s="18">
        <f t="shared" si="5"/>
        <v>4.185</v>
      </c>
      <c r="P86" s="18">
        <v>4.185</v>
      </c>
      <c r="Q86" s="18"/>
      <c r="R86" s="18"/>
      <c r="S86" s="18"/>
      <c r="T86" s="31">
        <f t="shared" si="6"/>
        <v>0</v>
      </c>
      <c r="U86" s="18"/>
      <c r="V86" s="18"/>
      <c r="W86" s="18"/>
      <c r="X86" s="18"/>
      <c r="Y86" s="43">
        <f t="shared" si="7"/>
        <v>4.185</v>
      </c>
      <c r="Z86" s="18">
        <v>4.185</v>
      </c>
      <c r="AA86" s="18"/>
    </row>
    <row r="87" ht="23" customHeight="1" spans="1:27">
      <c r="A87" s="17">
        <v>80</v>
      </c>
      <c r="B87" s="18" t="s">
        <v>357</v>
      </c>
      <c r="C87" s="18" t="s">
        <v>488</v>
      </c>
      <c r="D87" s="18" t="s">
        <v>310</v>
      </c>
      <c r="E87" s="19" t="s">
        <v>456</v>
      </c>
      <c r="F87" s="18" t="s">
        <v>254</v>
      </c>
      <c r="G87" s="18" t="s">
        <v>457</v>
      </c>
      <c r="H87" s="18" t="s">
        <v>359</v>
      </c>
      <c r="I87" s="18" t="s">
        <v>267</v>
      </c>
      <c r="J87" s="18" t="s">
        <v>458</v>
      </c>
      <c r="K87" s="18" t="s">
        <v>258</v>
      </c>
      <c r="L87" s="20" t="s">
        <v>21</v>
      </c>
      <c r="M87" s="33" t="s">
        <v>259</v>
      </c>
      <c r="N87" s="31">
        <f t="shared" si="4"/>
        <v>10.8</v>
      </c>
      <c r="O87" s="18">
        <f t="shared" si="5"/>
        <v>10.8</v>
      </c>
      <c r="P87" s="18">
        <v>10.8</v>
      </c>
      <c r="Q87" s="18"/>
      <c r="R87" s="18"/>
      <c r="S87" s="18"/>
      <c r="T87" s="31">
        <f t="shared" si="6"/>
        <v>0</v>
      </c>
      <c r="U87" s="18"/>
      <c r="V87" s="18"/>
      <c r="W87" s="18"/>
      <c r="X87" s="18"/>
      <c r="Y87" s="43">
        <f t="shared" si="7"/>
        <v>10.8</v>
      </c>
      <c r="Z87" s="18">
        <v>10.8</v>
      </c>
      <c r="AA87" s="18"/>
    </row>
    <row r="88" ht="23" customHeight="1" spans="1:27">
      <c r="A88" s="17">
        <v>81</v>
      </c>
      <c r="B88" s="18" t="s">
        <v>357</v>
      </c>
      <c r="C88" s="18" t="s">
        <v>489</v>
      </c>
      <c r="D88" s="18" t="s">
        <v>310</v>
      </c>
      <c r="E88" s="19" t="s">
        <v>456</v>
      </c>
      <c r="F88" s="18" t="s">
        <v>254</v>
      </c>
      <c r="G88" s="18" t="s">
        <v>457</v>
      </c>
      <c r="H88" s="18" t="s">
        <v>490</v>
      </c>
      <c r="I88" s="18" t="s">
        <v>267</v>
      </c>
      <c r="J88" s="18" t="s">
        <v>458</v>
      </c>
      <c r="K88" s="18" t="s">
        <v>258</v>
      </c>
      <c r="L88" s="20" t="s">
        <v>21</v>
      </c>
      <c r="M88" s="33" t="s">
        <v>259</v>
      </c>
      <c r="N88" s="31">
        <f t="shared" si="4"/>
        <v>2.025</v>
      </c>
      <c r="O88" s="18">
        <f t="shared" si="5"/>
        <v>2.025</v>
      </c>
      <c r="P88" s="18">
        <v>2.025</v>
      </c>
      <c r="Q88" s="18"/>
      <c r="R88" s="18"/>
      <c r="S88" s="18"/>
      <c r="T88" s="31">
        <f t="shared" si="6"/>
        <v>0</v>
      </c>
      <c r="U88" s="18"/>
      <c r="V88" s="18"/>
      <c r="W88" s="18"/>
      <c r="X88" s="18"/>
      <c r="Y88" s="43">
        <f t="shared" si="7"/>
        <v>2.025</v>
      </c>
      <c r="Z88" s="18">
        <v>2.025</v>
      </c>
      <c r="AA88" s="18"/>
    </row>
    <row r="89" ht="23" customHeight="1" spans="1:27">
      <c r="A89" s="17">
        <v>82</v>
      </c>
      <c r="B89" s="18" t="s">
        <v>357</v>
      </c>
      <c r="C89" s="18" t="s">
        <v>491</v>
      </c>
      <c r="D89" s="18" t="s">
        <v>310</v>
      </c>
      <c r="E89" s="19" t="s">
        <v>456</v>
      </c>
      <c r="F89" s="18" t="s">
        <v>492</v>
      </c>
      <c r="G89" s="18" t="s">
        <v>492</v>
      </c>
      <c r="H89" s="20" t="s">
        <v>299</v>
      </c>
      <c r="I89" s="18" t="s">
        <v>267</v>
      </c>
      <c r="J89" s="18" t="s">
        <v>458</v>
      </c>
      <c r="K89" s="18" t="s">
        <v>258</v>
      </c>
      <c r="L89" s="20" t="s">
        <v>21</v>
      </c>
      <c r="M89" s="33" t="s">
        <v>259</v>
      </c>
      <c r="N89" s="31">
        <f t="shared" si="4"/>
        <v>37.05</v>
      </c>
      <c r="O89" s="18">
        <f t="shared" si="5"/>
        <v>37.05</v>
      </c>
      <c r="P89" s="18">
        <v>37.05</v>
      </c>
      <c r="Q89" s="18"/>
      <c r="R89" s="18"/>
      <c r="S89" s="18"/>
      <c r="T89" s="31">
        <f t="shared" si="6"/>
        <v>0</v>
      </c>
      <c r="U89" s="18"/>
      <c r="V89" s="18"/>
      <c r="W89" s="18"/>
      <c r="X89" s="18"/>
      <c r="Y89" s="43">
        <f t="shared" si="7"/>
        <v>37.05</v>
      </c>
      <c r="Z89" s="18">
        <v>37.05</v>
      </c>
      <c r="AA89" s="18"/>
    </row>
    <row r="90" ht="23" customHeight="1" spans="1:27">
      <c r="A90" s="17">
        <v>83</v>
      </c>
      <c r="B90" s="18" t="s">
        <v>357</v>
      </c>
      <c r="C90" s="18" t="s">
        <v>493</v>
      </c>
      <c r="D90" s="18" t="s">
        <v>310</v>
      </c>
      <c r="E90" s="19" t="s">
        <v>456</v>
      </c>
      <c r="F90" s="18" t="s">
        <v>494</v>
      </c>
      <c r="G90" s="18" t="s">
        <v>494</v>
      </c>
      <c r="H90" s="20" t="s">
        <v>299</v>
      </c>
      <c r="I90" s="18" t="s">
        <v>267</v>
      </c>
      <c r="J90" s="18" t="s">
        <v>458</v>
      </c>
      <c r="K90" s="18" t="s">
        <v>258</v>
      </c>
      <c r="L90" s="20" t="s">
        <v>21</v>
      </c>
      <c r="M90" s="33" t="s">
        <v>259</v>
      </c>
      <c r="N90" s="31">
        <f t="shared" si="4"/>
        <v>72</v>
      </c>
      <c r="O90" s="18">
        <f t="shared" si="5"/>
        <v>72</v>
      </c>
      <c r="P90" s="18">
        <v>72</v>
      </c>
      <c r="Q90" s="18"/>
      <c r="R90" s="18"/>
      <c r="S90" s="18"/>
      <c r="T90" s="31">
        <f t="shared" si="6"/>
        <v>0</v>
      </c>
      <c r="U90" s="18"/>
      <c r="V90" s="18"/>
      <c r="W90" s="18"/>
      <c r="X90" s="18"/>
      <c r="Y90" s="43">
        <f t="shared" si="7"/>
        <v>72</v>
      </c>
      <c r="Z90" s="18">
        <v>72</v>
      </c>
      <c r="AA90" s="18"/>
    </row>
    <row r="91" ht="23" customHeight="1" spans="1:27">
      <c r="A91" s="17">
        <v>84</v>
      </c>
      <c r="B91" s="18" t="s">
        <v>357</v>
      </c>
      <c r="C91" s="18" t="s">
        <v>495</v>
      </c>
      <c r="D91" s="18" t="s">
        <v>310</v>
      </c>
      <c r="E91" s="19" t="s">
        <v>456</v>
      </c>
      <c r="F91" s="18" t="s">
        <v>496</v>
      </c>
      <c r="G91" s="18" t="s">
        <v>304</v>
      </c>
      <c r="H91" s="20" t="s">
        <v>299</v>
      </c>
      <c r="I91" s="18" t="s">
        <v>267</v>
      </c>
      <c r="J91" s="18" t="s">
        <v>458</v>
      </c>
      <c r="K91" s="18" t="s">
        <v>258</v>
      </c>
      <c r="L91" s="20" t="s">
        <v>21</v>
      </c>
      <c r="M91" s="33" t="s">
        <v>259</v>
      </c>
      <c r="N91" s="31">
        <f t="shared" si="4"/>
        <v>264.75</v>
      </c>
      <c r="O91" s="18">
        <f t="shared" si="5"/>
        <v>264.75</v>
      </c>
      <c r="P91" s="18">
        <v>264.75</v>
      </c>
      <c r="Q91" s="18"/>
      <c r="R91" s="18"/>
      <c r="S91" s="18"/>
      <c r="T91" s="31">
        <f t="shared" si="6"/>
        <v>0</v>
      </c>
      <c r="U91" s="18"/>
      <c r="V91" s="18"/>
      <c r="W91" s="18"/>
      <c r="X91" s="18"/>
      <c r="Y91" s="43">
        <f t="shared" si="7"/>
        <v>264.75</v>
      </c>
      <c r="Z91" s="18">
        <v>264.75</v>
      </c>
      <c r="AA91" s="18"/>
    </row>
    <row r="92" ht="23" customHeight="1" spans="1:27">
      <c r="A92" s="17">
        <v>85</v>
      </c>
      <c r="B92" s="18" t="s">
        <v>497</v>
      </c>
      <c r="C92" s="18" t="s">
        <v>498</v>
      </c>
      <c r="D92" s="18" t="s">
        <v>302</v>
      </c>
      <c r="E92" s="19" t="s">
        <v>337</v>
      </c>
      <c r="F92" s="18" t="s">
        <v>359</v>
      </c>
      <c r="G92" s="18" t="s">
        <v>338</v>
      </c>
      <c r="H92" s="18" t="s">
        <v>499</v>
      </c>
      <c r="I92" s="18" t="s">
        <v>256</v>
      </c>
      <c r="J92" s="18" t="s">
        <v>500</v>
      </c>
      <c r="K92" s="18" t="s">
        <v>258</v>
      </c>
      <c r="L92" s="20" t="s">
        <v>21</v>
      </c>
      <c r="M92" s="33" t="s">
        <v>259</v>
      </c>
      <c r="N92" s="31">
        <f t="shared" si="4"/>
        <v>173.1479</v>
      </c>
      <c r="O92" s="18">
        <f t="shared" si="5"/>
        <v>173.1479</v>
      </c>
      <c r="P92" s="18">
        <v>173.1479</v>
      </c>
      <c r="Q92" s="18"/>
      <c r="R92" s="18"/>
      <c r="S92" s="18"/>
      <c r="T92" s="31">
        <f t="shared" si="6"/>
        <v>0</v>
      </c>
      <c r="U92" s="18"/>
      <c r="V92" s="18"/>
      <c r="W92" s="18"/>
      <c r="X92" s="18"/>
      <c r="Y92" s="43">
        <f t="shared" si="7"/>
        <v>173.1479</v>
      </c>
      <c r="Z92" s="18">
        <f>52.518+87.53+27.5628+5.5371</f>
        <v>173.1479</v>
      </c>
      <c r="AA92" s="18"/>
    </row>
    <row r="93" ht="23" customHeight="1" spans="1:27">
      <c r="A93" s="17">
        <v>86</v>
      </c>
      <c r="B93" s="18" t="s">
        <v>497</v>
      </c>
      <c r="C93" s="18" t="s">
        <v>501</v>
      </c>
      <c r="D93" s="18" t="s">
        <v>251</v>
      </c>
      <c r="E93" s="19" t="s">
        <v>252</v>
      </c>
      <c r="F93" s="18" t="s">
        <v>253</v>
      </c>
      <c r="G93" s="18" t="s">
        <v>254</v>
      </c>
      <c r="H93" s="18" t="s">
        <v>502</v>
      </c>
      <c r="I93" s="18" t="s">
        <v>256</v>
      </c>
      <c r="J93" s="18" t="s">
        <v>503</v>
      </c>
      <c r="K93" s="18" t="s">
        <v>258</v>
      </c>
      <c r="L93" s="20" t="s">
        <v>21</v>
      </c>
      <c r="M93" s="33" t="s">
        <v>259</v>
      </c>
      <c r="N93" s="31">
        <f t="shared" si="4"/>
        <v>24.577</v>
      </c>
      <c r="O93" s="18">
        <f t="shared" si="5"/>
        <v>24.577</v>
      </c>
      <c r="P93" s="18">
        <v>24.577</v>
      </c>
      <c r="Q93" s="18"/>
      <c r="R93" s="18"/>
      <c r="S93" s="18"/>
      <c r="T93" s="31">
        <f t="shared" si="6"/>
        <v>0</v>
      </c>
      <c r="U93" s="18"/>
      <c r="V93" s="18"/>
      <c r="W93" s="18"/>
      <c r="X93" s="18"/>
      <c r="Y93" s="43">
        <f t="shared" si="7"/>
        <v>24.577</v>
      </c>
      <c r="Z93" s="18">
        <f>23.83969+0.73731</f>
        <v>24.577</v>
      </c>
      <c r="AA93" s="18"/>
    </row>
    <row r="94" ht="23" customHeight="1" spans="1:27">
      <c r="A94" s="17">
        <v>87</v>
      </c>
      <c r="B94" s="18" t="s">
        <v>497</v>
      </c>
      <c r="C94" s="18" t="s">
        <v>504</v>
      </c>
      <c r="D94" s="18" t="s">
        <v>251</v>
      </c>
      <c r="E94" s="19" t="s">
        <v>252</v>
      </c>
      <c r="F94" s="18" t="s">
        <v>253</v>
      </c>
      <c r="G94" s="18" t="s">
        <v>254</v>
      </c>
      <c r="H94" s="18" t="s">
        <v>505</v>
      </c>
      <c r="I94" s="18" t="s">
        <v>267</v>
      </c>
      <c r="J94" s="18" t="s">
        <v>506</v>
      </c>
      <c r="K94" s="18" t="s">
        <v>258</v>
      </c>
      <c r="L94" s="20" t="s">
        <v>21</v>
      </c>
      <c r="M94" s="33" t="s">
        <v>259</v>
      </c>
      <c r="N94" s="31">
        <f t="shared" si="4"/>
        <v>217.615503</v>
      </c>
      <c r="O94" s="18">
        <f t="shared" si="5"/>
        <v>217.615503</v>
      </c>
      <c r="P94" s="18">
        <v>217.615503</v>
      </c>
      <c r="Q94" s="18"/>
      <c r="R94" s="18"/>
      <c r="S94" s="18"/>
      <c r="T94" s="31">
        <f t="shared" si="6"/>
        <v>0</v>
      </c>
      <c r="U94" s="18"/>
      <c r="V94" s="18"/>
      <c r="W94" s="18"/>
      <c r="X94" s="18"/>
      <c r="Y94" s="43">
        <f t="shared" si="7"/>
        <v>217.615503</v>
      </c>
      <c r="Z94" s="18">
        <f>65.35242+87.1365+58.598083+6.5285</f>
        <v>217.615503</v>
      </c>
      <c r="AA94" s="18"/>
    </row>
    <row r="95" ht="23" customHeight="1" spans="1:27">
      <c r="A95" s="17">
        <v>88</v>
      </c>
      <c r="B95" s="18" t="s">
        <v>497</v>
      </c>
      <c r="C95" s="18" t="s">
        <v>507</v>
      </c>
      <c r="D95" s="18" t="s">
        <v>251</v>
      </c>
      <c r="E95" s="19" t="s">
        <v>252</v>
      </c>
      <c r="F95" s="18" t="s">
        <v>253</v>
      </c>
      <c r="G95" s="18" t="s">
        <v>254</v>
      </c>
      <c r="H95" s="18" t="s">
        <v>508</v>
      </c>
      <c r="I95" s="18" t="s">
        <v>256</v>
      </c>
      <c r="J95" s="18" t="s">
        <v>509</v>
      </c>
      <c r="K95" s="18" t="s">
        <v>258</v>
      </c>
      <c r="L95" s="20" t="s">
        <v>21</v>
      </c>
      <c r="M95" s="33" t="s">
        <v>259</v>
      </c>
      <c r="N95" s="31">
        <f t="shared" si="4"/>
        <v>141.1</v>
      </c>
      <c r="O95" s="18">
        <f t="shared" si="5"/>
        <v>141.1</v>
      </c>
      <c r="P95" s="18">
        <v>141.1</v>
      </c>
      <c r="Q95" s="18"/>
      <c r="R95" s="18"/>
      <c r="S95" s="18"/>
      <c r="T95" s="31">
        <f t="shared" si="6"/>
        <v>0</v>
      </c>
      <c r="U95" s="18"/>
      <c r="V95" s="18"/>
      <c r="W95" s="18"/>
      <c r="X95" s="18"/>
      <c r="Y95" s="43">
        <f t="shared" si="7"/>
        <v>141.1</v>
      </c>
      <c r="Z95" s="18">
        <f>98.84329+42.25671</f>
        <v>141.1</v>
      </c>
      <c r="AA95" s="18"/>
    </row>
    <row r="96" ht="23" customHeight="1" spans="1:27">
      <c r="A96" s="17">
        <v>89</v>
      </c>
      <c r="B96" s="18" t="s">
        <v>497</v>
      </c>
      <c r="C96" s="18" t="s">
        <v>510</v>
      </c>
      <c r="D96" s="18" t="s">
        <v>251</v>
      </c>
      <c r="E96" s="19" t="s">
        <v>252</v>
      </c>
      <c r="F96" s="18" t="s">
        <v>380</v>
      </c>
      <c r="G96" s="18" t="s">
        <v>254</v>
      </c>
      <c r="H96" s="18" t="s">
        <v>511</v>
      </c>
      <c r="I96" s="18" t="s">
        <v>256</v>
      </c>
      <c r="J96" s="18" t="s">
        <v>512</v>
      </c>
      <c r="K96" s="18" t="s">
        <v>258</v>
      </c>
      <c r="L96" s="20" t="s">
        <v>21</v>
      </c>
      <c r="M96" s="33" t="s">
        <v>259</v>
      </c>
      <c r="N96" s="31">
        <f t="shared" si="4"/>
        <v>27.106921</v>
      </c>
      <c r="O96" s="18">
        <f t="shared" si="5"/>
        <v>27.106921</v>
      </c>
      <c r="P96" s="18">
        <v>27.106921</v>
      </c>
      <c r="Q96" s="18"/>
      <c r="R96" s="18"/>
      <c r="S96" s="18"/>
      <c r="T96" s="31">
        <f t="shared" si="6"/>
        <v>0</v>
      </c>
      <c r="U96" s="18"/>
      <c r="V96" s="18"/>
      <c r="W96" s="18"/>
      <c r="X96" s="18"/>
      <c r="Y96" s="43">
        <f t="shared" si="7"/>
        <v>27.106921</v>
      </c>
      <c r="Z96" s="18">
        <f>26.29+0.816921</f>
        <v>27.106921</v>
      </c>
      <c r="AA96" s="18"/>
    </row>
    <row r="97" ht="23" customHeight="1" spans="1:27">
      <c r="A97" s="17">
        <v>90</v>
      </c>
      <c r="B97" s="18" t="s">
        <v>497</v>
      </c>
      <c r="C97" s="18" t="s">
        <v>513</v>
      </c>
      <c r="D97" s="18" t="s">
        <v>251</v>
      </c>
      <c r="E97" s="19" t="s">
        <v>252</v>
      </c>
      <c r="F97" s="18" t="s">
        <v>265</v>
      </c>
      <c r="G97" s="18" t="s">
        <v>254</v>
      </c>
      <c r="H97" s="18" t="s">
        <v>514</v>
      </c>
      <c r="I97" s="18" t="s">
        <v>267</v>
      </c>
      <c r="J97" s="18" t="s">
        <v>515</v>
      </c>
      <c r="K97" s="18" t="s">
        <v>258</v>
      </c>
      <c r="L97" s="20" t="s">
        <v>21</v>
      </c>
      <c r="M97" s="33" t="s">
        <v>259</v>
      </c>
      <c r="N97" s="31">
        <f t="shared" si="4"/>
        <v>115.6208</v>
      </c>
      <c r="O97" s="18">
        <f t="shared" si="5"/>
        <v>115.6208</v>
      </c>
      <c r="P97" s="18">
        <v>115.6208</v>
      </c>
      <c r="Q97" s="18"/>
      <c r="R97" s="18"/>
      <c r="S97" s="18"/>
      <c r="T97" s="31">
        <f t="shared" si="6"/>
        <v>0</v>
      </c>
      <c r="U97" s="18"/>
      <c r="V97" s="18"/>
      <c r="W97" s="18"/>
      <c r="X97" s="18"/>
      <c r="Y97" s="43">
        <f t="shared" si="7"/>
        <v>115.6208</v>
      </c>
      <c r="Z97" s="18">
        <f>34.8+69.6+11.2208</f>
        <v>115.6208</v>
      </c>
      <c r="AA97" s="18"/>
    </row>
    <row r="98" ht="23" customHeight="1" spans="1:27">
      <c r="A98" s="17">
        <v>91</v>
      </c>
      <c r="B98" s="18" t="s">
        <v>497</v>
      </c>
      <c r="C98" s="18" t="s">
        <v>516</v>
      </c>
      <c r="D98" s="18" t="s">
        <v>251</v>
      </c>
      <c r="E98" s="19" t="s">
        <v>252</v>
      </c>
      <c r="F98" s="18" t="s">
        <v>265</v>
      </c>
      <c r="G98" s="18" t="s">
        <v>254</v>
      </c>
      <c r="H98" s="18" t="s">
        <v>324</v>
      </c>
      <c r="I98" s="18" t="s">
        <v>267</v>
      </c>
      <c r="J98" s="18" t="s">
        <v>517</v>
      </c>
      <c r="K98" s="18" t="s">
        <v>258</v>
      </c>
      <c r="L98" s="20" t="s">
        <v>21</v>
      </c>
      <c r="M98" s="33" t="s">
        <v>259</v>
      </c>
      <c r="N98" s="31">
        <f t="shared" si="4"/>
        <v>192.6142</v>
      </c>
      <c r="O98" s="18">
        <f t="shared" si="5"/>
        <v>192.6142</v>
      </c>
      <c r="P98" s="18">
        <v>192.6142</v>
      </c>
      <c r="Q98" s="18"/>
      <c r="R98" s="18"/>
      <c r="S98" s="18"/>
      <c r="T98" s="31">
        <f t="shared" si="6"/>
        <v>0</v>
      </c>
      <c r="U98" s="18"/>
      <c r="V98" s="18"/>
      <c r="W98" s="18"/>
      <c r="X98" s="18"/>
      <c r="Y98" s="43">
        <f t="shared" si="7"/>
        <v>192.6142</v>
      </c>
      <c r="Z98" s="18">
        <f>57.96+115.92+18.7342</f>
        <v>192.6142</v>
      </c>
      <c r="AA98" s="18"/>
    </row>
    <row r="99" ht="23" customHeight="1" spans="1:27">
      <c r="A99" s="17">
        <v>92</v>
      </c>
      <c r="B99" s="18" t="s">
        <v>497</v>
      </c>
      <c r="C99" s="18" t="s">
        <v>518</v>
      </c>
      <c r="D99" s="18" t="s">
        <v>302</v>
      </c>
      <c r="E99" s="19" t="s">
        <v>519</v>
      </c>
      <c r="F99" s="18" t="s">
        <v>398</v>
      </c>
      <c r="G99" s="18" t="s">
        <v>345</v>
      </c>
      <c r="H99" s="18" t="s">
        <v>399</v>
      </c>
      <c r="I99" s="18" t="s">
        <v>267</v>
      </c>
      <c r="J99" s="18" t="s">
        <v>520</v>
      </c>
      <c r="K99" s="18" t="s">
        <v>258</v>
      </c>
      <c r="L99" s="20" t="s">
        <v>21</v>
      </c>
      <c r="M99" s="33" t="s">
        <v>259</v>
      </c>
      <c r="N99" s="31">
        <f t="shared" si="4"/>
        <v>247.28</v>
      </c>
      <c r="O99" s="18">
        <f t="shared" si="5"/>
        <v>247.28</v>
      </c>
      <c r="P99" s="18">
        <v>247.28</v>
      </c>
      <c r="Q99" s="18"/>
      <c r="R99" s="18"/>
      <c r="S99" s="18"/>
      <c r="T99" s="31">
        <f t="shared" si="6"/>
        <v>0</v>
      </c>
      <c r="U99" s="18"/>
      <c r="V99" s="18"/>
      <c r="W99" s="18"/>
      <c r="X99" s="18"/>
      <c r="Y99" s="43">
        <f t="shared" si="7"/>
        <v>247.28</v>
      </c>
      <c r="Z99" s="18">
        <f>74.184+173.096</f>
        <v>247.28</v>
      </c>
      <c r="AA99" s="18"/>
    </row>
    <row r="100" ht="23" customHeight="1" spans="1:27">
      <c r="A100" s="17">
        <v>93</v>
      </c>
      <c r="B100" s="18" t="s">
        <v>497</v>
      </c>
      <c r="C100" s="18" t="s">
        <v>521</v>
      </c>
      <c r="D100" s="18" t="s">
        <v>251</v>
      </c>
      <c r="E100" s="19" t="s">
        <v>252</v>
      </c>
      <c r="F100" s="18" t="s">
        <v>273</v>
      </c>
      <c r="G100" s="18" t="s">
        <v>254</v>
      </c>
      <c r="H100" s="18" t="s">
        <v>403</v>
      </c>
      <c r="I100" s="18" t="s">
        <v>267</v>
      </c>
      <c r="J100" s="18" t="s">
        <v>522</v>
      </c>
      <c r="K100" s="18" t="s">
        <v>258</v>
      </c>
      <c r="L100" s="20" t="s">
        <v>21</v>
      </c>
      <c r="M100" s="33" t="s">
        <v>259</v>
      </c>
      <c r="N100" s="31">
        <f t="shared" si="4"/>
        <v>352.681268</v>
      </c>
      <c r="O100" s="18">
        <f t="shared" si="5"/>
        <v>352.681268</v>
      </c>
      <c r="P100" s="20">
        <v>352.681268</v>
      </c>
      <c r="Q100" s="18"/>
      <c r="R100" s="18"/>
      <c r="S100" s="18"/>
      <c r="T100" s="31">
        <f t="shared" si="6"/>
        <v>0</v>
      </c>
      <c r="U100" s="18"/>
      <c r="V100" s="18"/>
      <c r="W100" s="18"/>
      <c r="X100" s="18"/>
      <c r="Y100" s="43">
        <f t="shared" si="7"/>
        <v>352.681268</v>
      </c>
      <c r="Z100" s="18">
        <v>352.681268</v>
      </c>
      <c r="AA100" s="18"/>
    </row>
    <row r="101" ht="23" customHeight="1" spans="1:27">
      <c r="A101" s="21">
        <v>94</v>
      </c>
      <c r="B101" s="22" t="s">
        <v>497</v>
      </c>
      <c r="C101" s="18" t="s">
        <v>523</v>
      </c>
      <c r="D101" s="18" t="s">
        <v>251</v>
      </c>
      <c r="E101" s="19" t="s">
        <v>252</v>
      </c>
      <c r="F101" s="18" t="s">
        <v>277</v>
      </c>
      <c r="G101" s="18" t="s">
        <v>254</v>
      </c>
      <c r="H101" s="18" t="s">
        <v>283</v>
      </c>
      <c r="I101" s="18" t="s">
        <v>267</v>
      </c>
      <c r="J101" s="18" t="s">
        <v>524</v>
      </c>
      <c r="K101" s="18" t="s">
        <v>258</v>
      </c>
      <c r="L101" s="20" t="s">
        <v>21</v>
      </c>
      <c r="M101" s="33" t="s">
        <v>259</v>
      </c>
      <c r="N101" s="31">
        <f t="shared" si="4"/>
        <v>102.9883</v>
      </c>
      <c r="O101" s="18">
        <f t="shared" si="5"/>
        <v>102.9883</v>
      </c>
      <c r="P101" s="18">
        <v>102.9883</v>
      </c>
      <c r="Q101" s="18"/>
      <c r="R101" s="18"/>
      <c r="S101" s="18"/>
      <c r="T101" s="31">
        <f t="shared" si="6"/>
        <v>0</v>
      </c>
      <c r="U101" s="18"/>
      <c r="V101" s="18"/>
      <c r="W101" s="18"/>
      <c r="X101" s="18"/>
      <c r="Y101" s="43">
        <f t="shared" si="7"/>
        <v>102.9883</v>
      </c>
      <c r="Z101" s="18">
        <f>38.592+64.3963</f>
        <v>102.9883</v>
      </c>
      <c r="AA101" s="18"/>
    </row>
    <row r="102" ht="23" customHeight="1" spans="1:27">
      <c r="A102" s="23"/>
      <c r="B102" s="24"/>
      <c r="C102" s="18" t="s">
        <v>523</v>
      </c>
      <c r="D102" s="18" t="s">
        <v>251</v>
      </c>
      <c r="E102" s="19" t="s">
        <v>252</v>
      </c>
      <c r="F102" s="18" t="s">
        <v>277</v>
      </c>
      <c r="G102" s="18" t="s">
        <v>254</v>
      </c>
      <c r="H102" s="18" t="s">
        <v>283</v>
      </c>
      <c r="I102" s="18" t="s">
        <v>267</v>
      </c>
      <c r="J102" s="18" t="s">
        <v>524</v>
      </c>
      <c r="K102" s="18" t="s">
        <v>368</v>
      </c>
      <c r="L102" s="20" t="s">
        <v>369</v>
      </c>
      <c r="M102" s="33" t="s">
        <v>370</v>
      </c>
      <c r="N102" s="31">
        <f>O102+T102</f>
        <v>25.8043</v>
      </c>
      <c r="O102" s="18">
        <f>SUM(P102:S102)</f>
        <v>0</v>
      </c>
      <c r="P102" s="18"/>
      <c r="Q102" s="18"/>
      <c r="R102" s="18"/>
      <c r="S102" s="18"/>
      <c r="T102" s="31">
        <f t="shared" si="6"/>
        <v>25.8043</v>
      </c>
      <c r="U102" s="18"/>
      <c r="V102" s="18">
        <v>25.8043</v>
      </c>
      <c r="W102" s="18"/>
      <c r="X102" s="18"/>
      <c r="Y102" s="43">
        <f t="shared" si="7"/>
        <v>0</v>
      </c>
      <c r="Z102" s="18"/>
      <c r="AA102" s="18"/>
    </row>
    <row r="103" ht="23" customHeight="1" spans="1:27">
      <c r="A103" s="21">
        <v>95</v>
      </c>
      <c r="B103" s="22" t="s">
        <v>497</v>
      </c>
      <c r="C103" s="18" t="s">
        <v>525</v>
      </c>
      <c r="D103" s="18" t="s">
        <v>251</v>
      </c>
      <c r="E103" s="19" t="s">
        <v>377</v>
      </c>
      <c r="F103" s="18" t="s">
        <v>277</v>
      </c>
      <c r="G103" s="18" t="s">
        <v>254</v>
      </c>
      <c r="H103" s="18" t="s">
        <v>283</v>
      </c>
      <c r="I103" s="18" t="s">
        <v>267</v>
      </c>
      <c r="J103" s="18" t="s">
        <v>415</v>
      </c>
      <c r="K103" s="18" t="s">
        <v>258</v>
      </c>
      <c r="L103" s="20" t="s">
        <v>21</v>
      </c>
      <c r="M103" s="33" t="s">
        <v>259</v>
      </c>
      <c r="N103" s="31">
        <f>O103+T103</f>
        <v>17.408</v>
      </c>
      <c r="O103" s="18">
        <f>SUM(P103:S103)</f>
        <v>17.408</v>
      </c>
      <c r="P103" s="18">
        <v>17.408</v>
      </c>
      <c r="Q103" s="18"/>
      <c r="R103" s="18"/>
      <c r="S103" s="18"/>
      <c r="T103" s="31">
        <f t="shared" si="6"/>
        <v>0</v>
      </c>
      <c r="U103" s="18"/>
      <c r="V103" s="18"/>
      <c r="W103" s="18"/>
      <c r="X103" s="18"/>
      <c r="Y103" s="43">
        <f t="shared" si="7"/>
        <v>17.408</v>
      </c>
      <c r="Z103" s="18">
        <f>6.528+10.88</f>
        <v>17.408</v>
      </c>
      <c r="AA103" s="18"/>
    </row>
    <row r="104" ht="23" customHeight="1" spans="1:27">
      <c r="A104" s="23"/>
      <c r="B104" s="24"/>
      <c r="C104" s="18" t="s">
        <v>525</v>
      </c>
      <c r="D104" s="18" t="s">
        <v>251</v>
      </c>
      <c r="E104" s="19" t="s">
        <v>377</v>
      </c>
      <c r="F104" s="18" t="s">
        <v>277</v>
      </c>
      <c r="G104" s="18" t="s">
        <v>254</v>
      </c>
      <c r="H104" s="18" t="s">
        <v>283</v>
      </c>
      <c r="I104" s="18" t="s">
        <v>267</v>
      </c>
      <c r="J104" s="18" t="s">
        <v>415</v>
      </c>
      <c r="K104" s="18" t="s">
        <v>368</v>
      </c>
      <c r="L104" s="20" t="s">
        <v>369</v>
      </c>
      <c r="M104" s="33" t="s">
        <v>370</v>
      </c>
      <c r="N104" s="31">
        <f>O104+T104</f>
        <v>4.4357</v>
      </c>
      <c r="O104" s="18">
        <f>SUM(P104:S104)</f>
        <v>0</v>
      </c>
      <c r="P104" s="18"/>
      <c r="Q104" s="18"/>
      <c r="R104" s="18"/>
      <c r="S104" s="18"/>
      <c r="T104" s="31">
        <f t="shared" si="6"/>
        <v>4.4357</v>
      </c>
      <c r="U104" s="18"/>
      <c r="V104" s="18">
        <v>4.4357</v>
      </c>
      <c r="W104" s="18"/>
      <c r="X104" s="18"/>
      <c r="Y104" s="43">
        <f t="shared" si="7"/>
        <v>0</v>
      </c>
      <c r="Z104" s="18"/>
      <c r="AA104" s="18"/>
    </row>
    <row r="105" ht="23" customHeight="1" spans="1:27">
      <c r="A105" s="17">
        <v>96</v>
      </c>
      <c r="B105" s="18" t="s">
        <v>497</v>
      </c>
      <c r="C105" s="18" t="s">
        <v>526</v>
      </c>
      <c r="D105" s="18" t="s">
        <v>251</v>
      </c>
      <c r="E105" s="19" t="s">
        <v>307</v>
      </c>
      <c r="F105" s="18" t="s">
        <v>527</v>
      </c>
      <c r="G105" s="18" t="s">
        <v>527</v>
      </c>
      <c r="H105" s="20" t="s">
        <v>299</v>
      </c>
      <c r="I105" s="18" t="s">
        <v>267</v>
      </c>
      <c r="J105" s="18" t="s">
        <v>451</v>
      </c>
      <c r="K105" s="18" t="s">
        <v>258</v>
      </c>
      <c r="L105" s="20" t="s">
        <v>21</v>
      </c>
      <c r="M105" s="33" t="s">
        <v>259</v>
      </c>
      <c r="N105" s="31">
        <f t="shared" ref="N105:N147" si="8">O105+T105</f>
        <v>18.4534</v>
      </c>
      <c r="O105" s="18">
        <f t="shared" ref="O105:O147" si="9">SUM(P105:S105)</f>
        <v>18.4534</v>
      </c>
      <c r="P105" s="18">
        <v>18.4534</v>
      </c>
      <c r="Q105" s="18"/>
      <c r="R105" s="18"/>
      <c r="S105" s="18"/>
      <c r="T105" s="31">
        <f t="shared" si="6"/>
        <v>0</v>
      </c>
      <c r="U105" s="18"/>
      <c r="V105" s="18"/>
      <c r="W105" s="18"/>
      <c r="X105" s="18"/>
      <c r="Y105" s="43">
        <f t="shared" si="7"/>
        <v>18.4534</v>
      </c>
      <c r="Z105" s="18">
        <v>18.4534</v>
      </c>
      <c r="AA105" s="18"/>
    </row>
    <row r="106" ht="23" customHeight="1" spans="1:27">
      <c r="A106" s="17">
        <v>97</v>
      </c>
      <c r="B106" s="18" t="s">
        <v>497</v>
      </c>
      <c r="C106" s="18" t="s">
        <v>528</v>
      </c>
      <c r="D106" s="18" t="s">
        <v>251</v>
      </c>
      <c r="E106" s="19" t="s">
        <v>307</v>
      </c>
      <c r="F106" s="18" t="s">
        <v>402</v>
      </c>
      <c r="G106" s="18" t="s">
        <v>402</v>
      </c>
      <c r="H106" s="20" t="s">
        <v>299</v>
      </c>
      <c r="I106" s="18" t="s">
        <v>267</v>
      </c>
      <c r="J106" s="18" t="s">
        <v>451</v>
      </c>
      <c r="K106" s="18" t="s">
        <v>258</v>
      </c>
      <c r="L106" s="20" t="s">
        <v>21</v>
      </c>
      <c r="M106" s="33" t="s">
        <v>259</v>
      </c>
      <c r="N106" s="31">
        <f t="shared" si="8"/>
        <v>21.1673</v>
      </c>
      <c r="O106" s="18">
        <f t="shared" si="9"/>
        <v>21.1673</v>
      </c>
      <c r="P106" s="18">
        <v>21.1673</v>
      </c>
      <c r="Q106" s="18"/>
      <c r="R106" s="18"/>
      <c r="S106" s="18"/>
      <c r="T106" s="31">
        <f t="shared" si="6"/>
        <v>0</v>
      </c>
      <c r="U106" s="18"/>
      <c r="V106" s="18"/>
      <c r="W106" s="18"/>
      <c r="X106" s="18"/>
      <c r="Y106" s="43">
        <f t="shared" si="7"/>
        <v>21.1673</v>
      </c>
      <c r="Z106" s="18">
        <v>21.1673</v>
      </c>
      <c r="AA106" s="18"/>
    </row>
    <row r="107" ht="23" customHeight="1" spans="1:27">
      <c r="A107" s="17">
        <v>98</v>
      </c>
      <c r="B107" s="18" t="s">
        <v>497</v>
      </c>
      <c r="C107" s="18" t="s">
        <v>529</v>
      </c>
      <c r="D107" s="18" t="s">
        <v>251</v>
      </c>
      <c r="E107" s="19" t="s">
        <v>252</v>
      </c>
      <c r="F107" s="18" t="s">
        <v>420</v>
      </c>
      <c r="G107" s="18" t="s">
        <v>254</v>
      </c>
      <c r="H107" s="18" t="s">
        <v>421</v>
      </c>
      <c r="I107" s="18" t="s">
        <v>267</v>
      </c>
      <c r="J107" s="18" t="s">
        <v>530</v>
      </c>
      <c r="K107" s="18" t="s">
        <v>258</v>
      </c>
      <c r="L107" s="20" t="s">
        <v>21</v>
      </c>
      <c r="M107" s="33" t="s">
        <v>259</v>
      </c>
      <c r="N107" s="31">
        <f t="shared" si="8"/>
        <v>48.894541</v>
      </c>
      <c r="O107" s="18">
        <f t="shared" si="9"/>
        <v>48.894541</v>
      </c>
      <c r="P107" s="20">
        <v>48.894541</v>
      </c>
      <c r="Q107" s="18"/>
      <c r="R107" s="18"/>
      <c r="S107" s="18"/>
      <c r="T107" s="31">
        <f t="shared" si="6"/>
        <v>0</v>
      </c>
      <c r="U107" s="18"/>
      <c r="V107" s="18"/>
      <c r="W107" s="18"/>
      <c r="X107" s="18"/>
      <c r="Y107" s="43">
        <f t="shared" si="7"/>
        <v>48.894541</v>
      </c>
      <c r="Z107" s="18">
        <f>14.73+14.73+9.82+9.614541</f>
        <v>48.894541</v>
      </c>
      <c r="AA107" s="18"/>
    </row>
    <row r="108" ht="23" customHeight="1" spans="1:27">
      <c r="A108" s="17">
        <v>99</v>
      </c>
      <c r="B108" s="18" t="s">
        <v>497</v>
      </c>
      <c r="C108" s="18" t="s">
        <v>531</v>
      </c>
      <c r="D108" s="18" t="s">
        <v>251</v>
      </c>
      <c r="E108" s="19" t="s">
        <v>377</v>
      </c>
      <c r="F108" s="18" t="s">
        <v>478</v>
      </c>
      <c r="G108" s="18" t="s">
        <v>254</v>
      </c>
      <c r="H108" s="18" t="s">
        <v>532</v>
      </c>
      <c r="I108" s="18" t="s">
        <v>267</v>
      </c>
      <c r="J108" s="18" t="s">
        <v>533</v>
      </c>
      <c r="K108" s="18" t="s">
        <v>258</v>
      </c>
      <c r="L108" s="20" t="s">
        <v>21</v>
      </c>
      <c r="M108" s="33" t="s">
        <v>259</v>
      </c>
      <c r="N108" s="31">
        <f t="shared" si="8"/>
        <v>104.637296</v>
      </c>
      <c r="O108" s="18">
        <f t="shared" si="9"/>
        <v>104.637296</v>
      </c>
      <c r="P108" s="18">
        <v>104.637296</v>
      </c>
      <c r="Q108" s="18"/>
      <c r="R108" s="18"/>
      <c r="S108" s="18"/>
      <c r="T108" s="31">
        <f t="shared" si="6"/>
        <v>0</v>
      </c>
      <c r="U108" s="18"/>
      <c r="V108" s="18"/>
      <c r="W108" s="18"/>
      <c r="X108" s="18"/>
      <c r="Y108" s="43">
        <f t="shared" si="7"/>
        <v>104.637296</v>
      </c>
      <c r="Z108" s="18">
        <v>104.637296</v>
      </c>
      <c r="AA108" s="18"/>
    </row>
    <row r="109" ht="23" customHeight="1" spans="1:27">
      <c r="A109" s="17">
        <v>100</v>
      </c>
      <c r="B109" s="18" t="s">
        <v>497</v>
      </c>
      <c r="C109" s="18" t="s">
        <v>534</v>
      </c>
      <c r="D109" s="18" t="s">
        <v>251</v>
      </c>
      <c r="E109" s="19" t="s">
        <v>332</v>
      </c>
      <c r="F109" s="18" t="s">
        <v>289</v>
      </c>
      <c r="G109" s="18" t="s">
        <v>254</v>
      </c>
      <c r="H109" s="18" t="s">
        <v>535</v>
      </c>
      <c r="I109" s="18" t="s">
        <v>267</v>
      </c>
      <c r="J109" s="18" t="s">
        <v>536</v>
      </c>
      <c r="K109" s="18" t="s">
        <v>258</v>
      </c>
      <c r="L109" s="20" t="s">
        <v>21</v>
      </c>
      <c r="M109" s="33" t="s">
        <v>259</v>
      </c>
      <c r="N109" s="31">
        <f t="shared" si="8"/>
        <v>84.08</v>
      </c>
      <c r="O109" s="18">
        <f t="shared" si="9"/>
        <v>84.08</v>
      </c>
      <c r="P109" s="18">
        <v>84.08</v>
      </c>
      <c r="Q109" s="18"/>
      <c r="R109" s="18"/>
      <c r="S109" s="18"/>
      <c r="T109" s="31">
        <f t="shared" si="6"/>
        <v>0</v>
      </c>
      <c r="U109" s="18"/>
      <c r="V109" s="18"/>
      <c r="W109" s="18"/>
      <c r="X109" s="18"/>
      <c r="Y109" s="43">
        <f t="shared" si="7"/>
        <v>84.08</v>
      </c>
      <c r="Z109" s="18">
        <v>84.08</v>
      </c>
      <c r="AA109" s="18"/>
    </row>
    <row r="110" s="5" customFormat="1" ht="23" customHeight="1" spans="1:27">
      <c r="A110" s="17">
        <v>101</v>
      </c>
      <c r="B110" s="18" t="s">
        <v>497</v>
      </c>
      <c r="C110" s="18" t="s">
        <v>537</v>
      </c>
      <c r="D110" s="18" t="s">
        <v>302</v>
      </c>
      <c r="E110" s="19" t="s">
        <v>519</v>
      </c>
      <c r="F110" s="18" t="s">
        <v>289</v>
      </c>
      <c r="G110" s="18" t="s">
        <v>345</v>
      </c>
      <c r="H110" s="18" t="s">
        <v>538</v>
      </c>
      <c r="I110" s="18" t="s">
        <v>267</v>
      </c>
      <c r="J110" s="18" t="s">
        <v>539</v>
      </c>
      <c r="K110" s="18" t="s">
        <v>368</v>
      </c>
      <c r="L110" s="20" t="s">
        <v>21</v>
      </c>
      <c r="M110" s="33" t="s">
        <v>540</v>
      </c>
      <c r="N110" s="31">
        <f t="shared" si="8"/>
        <v>65.93</v>
      </c>
      <c r="O110" s="18">
        <f t="shared" si="9"/>
        <v>65.93</v>
      </c>
      <c r="P110" s="18"/>
      <c r="Q110" s="18">
        <v>65.93</v>
      </c>
      <c r="R110" s="18"/>
      <c r="S110" s="18"/>
      <c r="T110" s="31">
        <f t="shared" si="6"/>
        <v>0</v>
      </c>
      <c r="U110" s="18"/>
      <c r="V110" s="18"/>
      <c r="W110" s="18"/>
      <c r="X110" s="18"/>
      <c r="Y110" s="43">
        <f t="shared" si="7"/>
        <v>65.93</v>
      </c>
      <c r="Z110" s="18">
        <v>65.93</v>
      </c>
      <c r="AA110" s="18"/>
    </row>
    <row r="111" s="6" customFormat="1" ht="23" customHeight="1" spans="1:27">
      <c r="A111" s="21">
        <v>102</v>
      </c>
      <c r="B111" s="22" t="s">
        <v>541</v>
      </c>
      <c r="C111" s="22" t="s">
        <v>542</v>
      </c>
      <c r="D111" s="18" t="s">
        <v>251</v>
      </c>
      <c r="E111" s="19" t="s">
        <v>377</v>
      </c>
      <c r="F111" s="22" t="s">
        <v>253</v>
      </c>
      <c r="G111" s="22" t="s">
        <v>254</v>
      </c>
      <c r="H111" s="22" t="s">
        <v>372</v>
      </c>
      <c r="I111" s="22" t="s">
        <v>267</v>
      </c>
      <c r="J111" s="22" t="s">
        <v>543</v>
      </c>
      <c r="K111" s="22" t="s">
        <v>258</v>
      </c>
      <c r="L111" s="20" t="s">
        <v>21</v>
      </c>
      <c r="M111" s="33" t="s">
        <v>259</v>
      </c>
      <c r="N111" s="31">
        <f t="shared" si="8"/>
        <v>313.038273</v>
      </c>
      <c r="O111" s="18">
        <f t="shared" si="9"/>
        <v>313.038273</v>
      </c>
      <c r="P111" s="18">
        <v>313.038273</v>
      </c>
      <c r="Q111" s="18"/>
      <c r="R111" s="18"/>
      <c r="S111" s="18"/>
      <c r="T111" s="31">
        <f t="shared" si="6"/>
        <v>0</v>
      </c>
      <c r="U111" s="18"/>
      <c r="V111" s="18"/>
      <c r="W111" s="18"/>
      <c r="X111" s="18"/>
      <c r="Y111" s="43">
        <f t="shared" si="7"/>
        <v>313.038273</v>
      </c>
      <c r="Z111" s="18">
        <f>116.37+194.03195+2.636323</f>
        <v>313.038273</v>
      </c>
      <c r="AA111" s="18"/>
    </row>
    <row r="112" s="6" customFormat="1" ht="23" customHeight="1" spans="1:27">
      <c r="A112" s="46"/>
      <c r="B112" s="47"/>
      <c r="C112" s="22" t="s">
        <v>542</v>
      </c>
      <c r="D112" s="18" t="s">
        <v>251</v>
      </c>
      <c r="E112" s="19" t="s">
        <v>377</v>
      </c>
      <c r="F112" s="22" t="s">
        <v>253</v>
      </c>
      <c r="G112" s="22" t="s">
        <v>254</v>
      </c>
      <c r="H112" s="22" t="s">
        <v>372</v>
      </c>
      <c r="I112" s="22" t="s">
        <v>267</v>
      </c>
      <c r="J112" s="22" t="s">
        <v>543</v>
      </c>
      <c r="K112" s="22" t="s">
        <v>258</v>
      </c>
      <c r="L112" s="20" t="s">
        <v>41</v>
      </c>
      <c r="M112" s="33" t="s">
        <v>259</v>
      </c>
      <c r="N112" s="31">
        <f t="shared" si="8"/>
        <v>14.3</v>
      </c>
      <c r="O112" s="18">
        <f t="shared" si="9"/>
        <v>14.3</v>
      </c>
      <c r="P112" s="18">
        <v>14.3</v>
      </c>
      <c r="Q112" s="18"/>
      <c r="R112" s="18"/>
      <c r="S112" s="18"/>
      <c r="T112" s="31">
        <f t="shared" si="6"/>
        <v>0</v>
      </c>
      <c r="U112" s="18"/>
      <c r="V112" s="18"/>
      <c r="W112" s="18"/>
      <c r="X112" s="18"/>
      <c r="Y112" s="43">
        <f t="shared" si="7"/>
        <v>14.3</v>
      </c>
      <c r="Z112" s="18">
        <v>14.3</v>
      </c>
      <c r="AA112" s="18"/>
    </row>
    <row r="113" s="6" customFormat="1" ht="23" customHeight="1" spans="1:27">
      <c r="A113" s="46"/>
      <c r="B113" s="47"/>
      <c r="C113" s="22" t="s">
        <v>542</v>
      </c>
      <c r="D113" s="18" t="s">
        <v>251</v>
      </c>
      <c r="E113" s="19" t="s">
        <v>377</v>
      </c>
      <c r="F113" s="22" t="s">
        <v>253</v>
      </c>
      <c r="G113" s="22" t="s">
        <v>254</v>
      </c>
      <c r="H113" s="22" t="s">
        <v>372</v>
      </c>
      <c r="I113" s="22" t="s">
        <v>267</v>
      </c>
      <c r="J113" s="22" t="s">
        <v>543</v>
      </c>
      <c r="K113" s="22" t="s">
        <v>258</v>
      </c>
      <c r="L113" s="18" t="s">
        <v>27</v>
      </c>
      <c r="M113" s="33" t="s">
        <v>259</v>
      </c>
      <c r="N113" s="31">
        <f t="shared" si="8"/>
        <v>0</v>
      </c>
      <c r="O113" s="18">
        <f t="shared" si="9"/>
        <v>0</v>
      </c>
      <c r="P113" s="18">
        <v>0</v>
      </c>
      <c r="Q113" s="18"/>
      <c r="R113" s="18"/>
      <c r="S113" s="18"/>
      <c r="T113" s="31">
        <f t="shared" si="6"/>
        <v>0</v>
      </c>
      <c r="U113" s="18"/>
      <c r="V113" s="18"/>
      <c r="W113" s="18"/>
      <c r="X113" s="18"/>
      <c r="Y113" s="43">
        <f t="shared" si="7"/>
        <v>0</v>
      </c>
      <c r="Z113" s="18"/>
      <c r="AA113" s="18"/>
    </row>
    <row r="114" s="5" customFormat="1" ht="23" customHeight="1" spans="1:27">
      <c r="A114" s="23"/>
      <c r="B114" s="24"/>
      <c r="C114" s="22" t="s">
        <v>542</v>
      </c>
      <c r="D114" s="18" t="s">
        <v>251</v>
      </c>
      <c r="E114" s="19" t="s">
        <v>377</v>
      </c>
      <c r="F114" s="22" t="s">
        <v>253</v>
      </c>
      <c r="G114" s="22" t="s">
        <v>254</v>
      </c>
      <c r="H114" s="22" t="s">
        <v>372</v>
      </c>
      <c r="I114" s="22" t="s">
        <v>267</v>
      </c>
      <c r="J114" s="22" t="s">
        <v>543</v>
      </c>
      <c r="K114" s="22" t="s">
        <v>258</v>
      </c>
      <c r="L114" s="18" t="s">
        <v>24</v>
      </c>
      <c r="M114" s="33" t="s">
        <v>259</v>
      </c>
      <c r="N114" s="31">
        <f t="shared" si="8"/>
        <v>46.6826</v>
      </c>
      <c r="O114" s="18">
        <f t="shared" si="9"/>
        <v>46.6826</v>
      </c>
      <c r="P114" s="18">
        <v>46.6826</v>
      </c>
      <c r="Q114" s="17"/>
      <c r="R114" s="18"/>
      <c r="S114" s="18"/>
      <c r="T114" s="31">
        <f t="shared" si="6"/>
        <v>0</v>
      </c>
      <c r="U114" s="18"/>
      <c r="V114" s="18"/>
      <c r="W114" s="18"/>
      <c r="X114" s="18"/>
      <c r="Y114" s="43">
        <f t="shared" si="7"/>
        <v>46.6826</v>
      </c>
      <c r="Z114" s="18">
        <v>46.6826</v>
      </c>
      <c r="AA114" s="18"/>
    </row>
    <row r="115" ht="23" customHeight="1" spans="1:27">
      <c r="A115" s="18">
        <v>103</v>
      </c>
      <c r="B115" s="18" t="s">
        <v>541</v>
      </c>
      <c r="C115" s="18" t="s">
        <v>544</v>
      </c>
      <c r="D115" s="18" t="s">
        <v>251</v>
      </c>
      <c r="E115" s="19" t="s">
        <v>377</v>
      </c>
      <c r="F115" s="48" t="s">
        <v>384</v>
      </c>
      <c r="G115" s="20" t="s">
        <v>254</v>
      </c>
      <c r="H115" s="18" t="s">
        <v>545</v>
      </c>
      <c r="I115" s="18" t="s">
        <v>256</v>
      </c>
      <c r="J115" s="18" t="s">
        <v>546</v>
      </c>
      <c r="K115" s="18" t="s">
        <v>258</v>
      </c>
      <c r="L115" s="18" t="s">
        <v>24</v>
      </c>
      <c r="M115" s="33" t="s">
        <v>259</v>
      </c>
      <c r="N115" s="31">
        <f t="shared" si="8"/>
        <v>52.1203</v>
      </c>
      <c r="O115" s="18">
        <f t="shared" si="9"/>
        <v>52.1203</v>
      </c>
      <c r="P115" s="49">
        <v>52.1203</v>
      </c>
      <c r="Q115" s="22"/>
      <c r="R115" s="22"/>
      <c r="S115" s="22"/>
      <c r="T115" s="31">
        <f t="shared" si="6"/>
        <v>0</v>
      </c>
      <c r="U115" s="22"/>
      <c r="V115" s="22"/>
      <c r="W115" s="22"/>
      <c r="X115" s="22"/>
      <c r="Y115" s="43">
        <f t="shared" si="7"/>
        <v>52.1203</v>
      </c>
      <c r="Z115" s="18">
        <f>15.645+15.645+20.8303</f>
        <v>52.1203</v>
      </c>
      <c r="AA115" s="18"/>
    </row>
    <row r="116" ht="23" customHeight="1" spans="1:27">
      <c r="A116" s="22">
        <v>104</v>
      </c>
      <c r="B116" s="22" t="s">
        <v>541</v>
      </c>
      <c r="C116" s="18" t="s">
        <v>547</v>
      </c>
      <c r="D116" s="18" t="s">
        <v>251</v>
      </c>
      <c r="E116" s="19" t="s">
        <v>252</v>
      </c>
      <c r="F116" s="18" t="s">
        <v>468</v>
      </c>
      <c r="G116" s="18" t="s">
        <v>254</v>
      </c>
      <c r="H116" s="18" t="s">
        <v>548</v>
      </c>
      <c r="I116" s="18" t="s">
        <v>256</v>
      </c>
      <c r="J116" s="18" t="s">
        <v>549</v>
      </c>
      <c r="K116" s="18" t="s">
        <v>258</v>
      </c>
      <c r="L116" s="20" t="s">
        <v>78</v>
      </c>
      <c r="M116" s="33" t="s">
        <v>356</v>
      </c>
      <c r="N116" s="31">
        <f t="shared" si="8"/>
        <v>155.226</v>
      </c>
      <c r="O116" s="18">
        <f t="shared" si="9"/>
        <v>0</v>
      </c>
      <c r="P116" s="18"/>
      <c r="Q116" s="18"/>
      <c r="R116" s="18"/>
      <c r="S116" s="18"/>
      <c r="T116" s="31">
        <f t="shared" si="6"/>
        <v>155.226</v>
      </c>
      <c r="U116" s="18">
        <v>155.226</v>
      </c>
      <c r="V116" s="18"/>
      <c r="W116" s="18"/>
      <c r="X116" s="18"/>
      <c r="Y116" s="43">
        <f t="shared" si="7"/>
        <v>153.686</v>
      </c>
      <c r="Z116" s="18"/>
      <c r="AA116" s="18">
        <f>109.59+44.096</f>
        <v>153.686</v>
      </c>
    </row>
    <row r="117" ht="23" customHeight="1" spans="1:27">
      <c r="A117" s="24"/>
      <c r="B117" s="24"/>
      <c r="C117" s="18" t="s">
        <v>547</v>
      </c>
      <c r="D117" s="18" t="s">
        <v>251</v>
      </c>
      <c r="E117" s="19" t="s">
        <v>252</v>
      </c>
      <c r="F117" s="18" t="s">
        <v>468</v>
      </c>
      <c r="G117" s="18" t="s">
        <v>254</v>
      </c>
      <c r="H117" s="18" t="s">
        <v>548</v>
      </c>
      <c r="I117" s="18" t="s">
        <v>256</v>
      </c>
      <c r="J117" s="18" t="s">
        <v>549</v>
      </c>
      <c r="K117" s="18" t="s">
        <v>258</v>
      </c>
      <c r="L117" s="20" t="s">
        <v>21</v>
      </c>
      <c r="M117" s="33" t="s">
        <v>259</v>
      </c>
      <c r="N117" s="31">
        <f t="shared" si="8"/>
        <v>211.614</v>
      </c>
      <c r="O117" s="18">
        <f t="shared" si="9"/>
        <v>211.614</v>
      </c>
      <c r="P117" s="18">
        <v>211.614</v>
      </c>
      <c r="Q117" s="18"/>
      <c r="R117" s="18"/>
      <c r="S117" s="18"/>
      <c r="T117" s="31">
        <f t="shared" si="6"/>
        <v>0</v>
      </c>
      <c r="U117" s="18"/>
      <c r="V117" s="18"/>
      <c r="W117" s="18"/>
      <c r="X117" s="18"/>
      <c r="Y117" s="43">
        <f t="shared" si="7"/>
        <v>211.614</v>
      </c>
      <c r="Z117" s="18">
        <f>146.12+65.494</f>
        <v>211.614</v>
      </c>
      <c r="AA117" s="18"/>
    </row>
    <row r="118" ht="23" customHeight="1" spans="1:27">
      <c r="A118" s="22">
        <v>105</v>
      </c>
      <c r="B118" s="22" t="s">
        <v>541</v>
      </c>
      <c r="C118" s="18" t="s">
        <v>550</v>
      </c>
      <c r="D118" s="18" t="s">
        <v>251</v>
      </c>
      <c r="E118" s="19" t="s">
        <v>252</v>
      </c>
      <c r="F118" s="18" t="s">
        <v>265</v>
      </c>
      <c r="G118" s="18" t="s">
        <v>254</v>
      </c>
      <c r="H118" s="18" t="s">
        <v>551</v>
      </c>
      <c r="I118" s="18" t="s">
        <v>256</v>
      </c>
      <c r="J118" s="18" t="s">
        <v>552</v>
      </c>
      <c r="K118" s="18" t="s">
        <v>258</v>
      </c>
      <c r="L118" s="20" t="s">
        <v>21</v>
      </c>
      <c r="M118" s="33" t="s">
        <v>259</v>
      </c>
      <c r="N118" s="31">
        <f t="shared" si="8"/>
        <v>32.4286</v>
      </c>
      <c r="O118" s="18">
        <f t="shared" si="9"/>
        <v>32.4286</v>
      </c>
      <c r="P118" s="18">
        <v>32.4286</v>
      </c>
      <c r="Q118" s="18"/>
      <c r="R118" s="18"/>
      <c r="S118" s="18"/>
      <c r="T118" s="31">
        <f t="shared" si="6"/>
        <v>0</v>
      </c>
      <c r="U118" s="18"/>
      <c r="V118" s="18"/>
      <c r="W118" s="18"/>
      <c r="X118" s="18"/>
      <c r="Y118" s="43">
        <f t="shared" si="7"/>
        <v>32.4286</v>
      </c>
      <c r="Z118" s="18">
        <f>8.2866+13.92+6.96+3.262</f>
        <v>32.4286</v>
      </c>
      <c r="AA118" s="18"/>
    </row>
    <row r="119" ht="23" customHeight="1" spans="1:27">
      <c r="A119" s="24"/>
      <c r="B119" s="24"/>
      <c r="C119" s="18" t="s">
        <v>550</v>
      </c>
      <c r="D119" s="18" t="s">
        <v>251</v>
      </c>
      <c r="E119" s="19" t="s">
        <v>252</v>
      </c>
      <c r="F119" s="18" t="s">
        <v>265</v>
      </c>
      <c r="G119" s="18" t="s">
        <v>254</v>
      </c>
      <c r="H119" s="18" t="s">
        <v>551</v>
      </c>
      <c r="I119" s="18" t="s">
        <v>256</v>
      </c>
      <c r="J119" s="18" t="s">
        <v>552</v>
      </c>
      <c r="K119" s="18" t="s">
        <v>258</v>
      </c>
      <c r="L119" s="20" t="s">
        <v>78</v>
      </c>
      <c r="M119" s="33" t="s">
        <v>356</v>
      </c>
      <c r="N119" s="31">
        <f t="shared" si="8"/>
        <v>2.1534</v>
      </c>
      <c r="O119" s="18">
        <f t="shared" si="9"/>
        <v>0</v>
      </c>
      <c r="P119" s="18"/>
      <c r="Q119" s="18"/>
      <c r="R119" s="18"/>
      <c r="S119" s="18"/>
      <c r="T119" s="31">
        <f t="shared" si="6"/>
        <v>2.1534</v>
      </c>
      <c r="U119" s="18">
        <v>2.1534</v>
      </c>
      <c r="V119" s="18"/>
      <c r="W119" s="18"/>
      <c r="X119" s="18"/>
      <c r="Y119" s="43">
        <f t="shared" si="7"/>
        <v>2.1534</v>
      </c>
      <c r="Z119" s="18"/>
      <c r="AA119" s="18">
        <v>2.1534</v>
      </c>
    </row>
    <row r="120" ht="23" customHeight="1" spans="1:27">
      <c r="A120" s="22">
        <v>106</v>
      </c>
      <c r="B120" s="22" t="s">
        <v>541</v>
      </c>
      <c r="C120" s="18" t="s">
        <v>553</v>
      </c>
      <c r="D120" s="18" t="s">
        <v>251</v>
      </c>
      <c r="E120" s="19" t="s">
        <v>252</v>
      </c>
      <c r="F120" s="18" t="s">
        <v>265</v>
      </c>
      <c r="G120" s="18" t="s">
        <v>254</v>
      </c>
      <c r="H120" s="18" t="s">
        <v>554</v>
      </c>
      <c r="I120" s="18" t="s">
        <v>267</v>
      </c>
      <c r="J120" s="18" t="s">
        <v>555</v>
      </c>
      <c r="K120" s="18" t="s">
        <v>368</v>
      </c>
      <c r="L120" s="20" t="s">
        <v>41</v>
      </c>
      <c r="M120" s="33" t="s">
        <v>540</v>
      </c>
      <c r="N120" s="31">
        <f t="shared" si="8"/>
        <v>17.571182</v>
      </c>
      <c r="O120" s="18">
        <f t="shared" si="9"/>
        <v>17.571182</v>
      </c>
      <c r="P120" s="18"/>
      <c r="Q120" s="18">
        <v>17.571182</v>
      </c>
      <c r="R120" s="18"/>
      <c r="S120" s="18"/>
      <c r="T120" s="31">
        <f t="shared" si="6"/>
        <v>0</v>
      </c>
      <c r="U120" s="18"/>
      <c r="V120" s="18"/>
      <c r="W120" s="18"/>
      <c r="X120" s="18"/>
      <c r="Y120" s="43">
        <f t="shared" si="7"/>
        <v>17.571182</v>
      </c>
      <c r="Z120" s="18">
        <f>16+1.571182</f>
        <v>17.571182</v>
      </c>
      <c r="AA120" s="18"/>
    </row>
    <row r="121" ht="23" customHeight="1" spans="1:27">
      <c r="A121" s="24"/>
      <c r="B121" s="24"/>
      <c r="C121" s="18" t="s">
        <v>553</v>
      </c>
      <c r="D121" s="18" t="s">
        <v>251</v>
      </c>
      <c r="E121" s="19" t="s">
        <v>252</v>
      </c>
      <c r="F121" s="18" t="s">
        <v>265</v>
      </c>
      <c r="G121" s="18" t="s">
        <v>254</v>
      </c>
      <c r="H121" s="18" t="s">
        <v>554</v>
      </c>
      <c r="I121" s="18" t="s">
        <v>267</v>
      </c>
      <c r="J121" s="18" t="s">
        <v>555</v>
      </c>
      <c r="K121" s="18" t="s">
        <v>368</v>
      </c>
      <c r="L121" s="20" t="s">
        <v>21</v>
      </c>
      <c r="M121" s="33" t="s">
        <v>540</v>
      </c>
      <c r="N121" s="31">
        <f t="shared" si="8"/>
        <v>2.1</v>
      </c>
      <c r="O121" s="18">
        <f t="shared" si="9"/>
        <v>2.1</v>
      </c>
      <c r="P121" s="18"/>
      <c r="Q121" s="18">
        <v>2.1</v>
      </c>
      <c r="R121" s="18"/>
      <c r="S121" s="18"/>
      <c r="T121" s="31">
        <f t="shared" si="6"/>
        <v>0</v>
      </c>
      <c r="U121" s="18"/>
      <c r="V121" s="18"/>
      <c r="W121" s="18"/>
      <c r="X121" s="18"/>
      <c r="Y121" s="43">
        <f t="shared" si="7"/>
        <v>2.1</v>
      </c>
      <c r="Z121" s="18">
        <v>2.1</v>
      </c>
      <c r="AA121" s="18"/>
    </row>
    <row r="122" ht="23" customHeight="1" spans="1:27">
      <c r="A122" s="22">
        <v>107</v>
      </c>
      <c r="B122" s="22" t="s">
        <v>541</v>
      </c>
      <c r="C122" s="18" t="s">
        <v>556</v>
      </c>
      <c r="D122" s="18" t="s">
        <v>251</v>
      </c>
      <c r="E122" s="19" t="s">
        <v>332</v>
      </c>
      <c r="F122" s="18" t="s">
        <v>398</v>
      </c>
      <c r="G122" s="18" t="s">
        <v>254</v>
      </c>
      <c r="H122" s="18" t="s">
        <v>557</v>
      </c>
      <c r="I122" s="18" t="s">
        <v>267</v>
      </c>
      <c r="J122" s="18" t="s">
        <v>558</v>
      </c>
      <c r="K122" s="18" t="s">
        <v>258</v>
      </c>
      <c r="L122" s="20" t="s">
        <v>21</v>
      </c>
      <c r="M122" s="33" t="s">
        <v>259</v>
      </c>
      <c r="N122" s="31">
        <f t="shared" si="8"/>
        <v>51.75</v>
      </c>
      <c r="O122" s="18">
        <f t="shared" si="9"/>
        <v>51.75</v>
      </c>
      <c r="P122" s="18">
        <v>51.75</v>
      </c>
      <c r="Q122" s="18"/>
      <c r="R122" s="18"/>
      <c r="S122" s="18"/>
      <c r="T122" s="31">
        <f t="shared" si="6"/>
        <v>0</v>
      </c>
      <c r="U122" s="18"/>
      <c r="V122" s="18"/>
      <c r="W122" s="18"/>
      <c r="X122" s="18"/>
      <c r="Y122" s="43">
        <f t="shared" si="7"/>
        <v>51.75</v>
      </c>
      <c r="Z122" s="18">
        <f>40.25+11.5</f>
        <v>51.75</v>
      </c>
      <c r="AA122" s="18"/>
    </row>
    <row r="123" ht="23" customHeight="1" spans="1:27">
      <c r="A123" s="24"/>
      <c r="B123" s="24"/>
      <c r="C123" s="18" t="s">
        <v>556</v>
      </c>
      <c r="D123" s="18" t="s">
        <v>251</v>
      </c>
      <c r="E123" s="19" t="s">
        <v>332</v>
      </c>
      <c r="F123" s="18" t="s">
        <v>398</v>
      </c>
      <c r="G123" s="18" t="s">
        <v>254</v>
      </c>
      <c r="H123" s="18" t="s">
        <v>557</v>
      </c>
      <c r="I123" s="18" t="s">
        <v>267</v>
      </c>
      <c r="J123" s="18" t="s">
        <v>558</v>
      </c>
      <c r="K123" s="18" t="s">
        <v>368</v>
      </c>
      <c r="L123" s="20" t="s">
        <v>369</v>
      </c>
      <c r="M123" s="33" t="s">
        <v>370</v>
      </c>
      <c r="N123" s="31">
        <f t="shared" si="8"/>
        <v>5.75</v>
      </c>
      <c r="O123" s="18">
        <f t="shared" si="9"/>
        <v>0</v>
      </c>
      <c r="P123" s="18"/>
      <c r="Q123" s="18"/>
      <c r="R123" s="18"/>
      <c r="S123" s="18"/>
      <c r="T123" s="31">
        <f t="shared" si="6"/>
        <v>5.75</v>
      </c>
      <c r="U123" s="18"/>
      <c r="V123" s="18">
        <v>5.75</v>
      </c>
      <c r="W123" s="18"/>
      <c r="X123" s="18"/>
      <c r="Y123" s="43">
        <f t="shared" si="7"/>
        <v>0</v>
      </c>
      <c r="Z123" s="18"/>
      <c r="AA123" s="18"/>
    </row>
    <row r="124" ht="23" customHeight="1" spans="1:27">
      <c r="A124" s="18">
        <v>108</v>
      </c>
      <c r="B124" s="18" t="s">
        <v>541</v>
      </c>
      <c r="C124" s="18" t="s">
        <v>559</v>
      </c>
      <c r="D124" s="18" t="s">
        <v>251</v>
      </c>
      <c r="E124" s="19" t="s">
        <v>317</v>
      </c>
      <c r="F124" s="18" t="s">
        <v>273</v>
      </c>
      <c r="G124" s="18" t="s">
        <v>560</v>
      </c>
      <c r="H124" s="18" t="s">
        <v>561</v>
      </c>
      <c r="I124" s="18" t="s">
        <v>267</v>
      </c>
      <c r="J124" s="18" t="s">
        <v>562</v>
      </c>
      <c r="K124" s="18" t="s">
        <v>258</v>
      </c>
      <c r="L124" s="20" t="s">
        <v>21</v>
      </c>
      <c r="M124" s="33" t="s">
        <v>259</v>
      </c>
      <c r="N124" s="31">
        <f t="shared" si="8"/>
        <v>27.278</v>
      </c>
      <c r="O124" s="18">
        <f t="shared" si="9"/>
        <v>27.278</v>
      </c>
      <c r="P124" s="20">
        <v>27.278</v>
      </c>
      <c r="Q124" s="18"/>
      <c r="R124" s="18"/>
      <c r="S124" s="18"/>
      <c r="T124" s="31">
        <f t="shared" si="6"/>
        <v>0</v>
      </c>
      <c r="U124" s="18"/>
      <c r="V124" s="18"/>
      <c r="W124" s="18"/>
      <c r="X124" s="18"/>
      <c r="Y124" s="43">
        <f t="shared" si="7"/>
        <v>27.278</v>
      </c>
      <c r="Z124" s="18">
        <v>27.278</v>
      </c>
      <c r="AA124" s="18"/>
    </row>
    <row r="125" ht="23" customHeight="1" spans="1:27">
      <c r="A125" s="18">
        <v>109</v>
      </c>
      <c r="B125" s="18" t="s">
        <v>541</v>
      </c>
      <c r="C125" s="18" t="s">
        <v>563</v>
      </c>
      <c r="D125" s="18" t="s">
        <v>251</v>
      </c>
      <c r="E125" s="19" t="s">
        <v>252</v>
      </c>
      <c r="F125" s="18" t="s">
        <v>273</v>
      </c>
      <c r="G125" s="18" t="s">
        <v>254</v>
      </c>
      <c r="H125" s="18" t="s">
        <v>564</v>
      </c>
      <c r="I125" s="18" t="s">
        <v>267</v>
      </c>
      <c r="J125" s="18" t="s">
        <v>565</v>
      </c>
      <c r="K125" s="18" t="s">
        <v>368</v>
      </c>
      <c r="L125" s="20" t="s">
        <v>21</v>
      </c>
      <c r="M125" s="33" t="s">
        <v>540</v>
      </c>
      <c r="N125" s="31">
        <f t="shared" si="8"/>
        <v>88.377287</v>
      </c>
      <c r="O125" s="18">
        <f t="shared" si="9"/>
        <v>88.377287</v>
      </c>
      <c r="P125" s="18"/>
      <c r="Q125" s="18">
        <v>88.377287</v>
      </c>
      <c r="R125" s="18"/>
      <c r="S125" s="18"/>
      <c r="T125" s="31">
        <f t="shared" si="6"/>
        <v>0</v>
      </c>
      <c r="U125" s="18"/>
      <c r="V125" s="18"/>
      <c r="W125" s="18"/>
      <c r="X125" s="18"/>
      <c r="Y125" s="43">
        <f t="shared" si="7"/>
        <v>88.377287</v>
      </c>
      <c r="Z125" s="18">
        <f>62.86+17.96+7.557287</f>
        <v>88.377287</v>
      </c>
      <c r="AA125" s="18"/>
    </row>
    <row r="126" ht="23" customHeight="1" spans="1:27">
      <c r="A126" s="22">
        <v>110</v>
      </c>
      <c r="B126" s="22" t="s">
        <v>541</v>
      </c>
      <c r="C126" s="18" t="s">
        <v>566</v>
      </c>
      <c r="D126" s="18" t="s">
        <v>251</v>
      </c>
      <c r="E126" s="19" t="s">
        <v>317</v>
      </c>
      <c r="F126" s="18" t="s">
        <v>277</v>
      </c>
      <c r="G126" s="18" t="s">
        <v>254</v>
      </c>
      <c r="H126" s="18" t="s">
        <v>567</v>
      </c>
      <c r="I126" s="18" t="s">
        <v>267</v>
      </c>
      <c r="J126" s="18" t="s">
        <v>568</v>
      </c>
      <c r="K126" s="18" t="s">
        <v>258</v>
      </c>
      <c r="L126" s="20" t="s">
        <v>21</v>
      </c>
      <c r="M126" s="33" t="s">
        <v>259</v>
      </c>
      <c r="N126" s="31">
        <f t="shared" si="8"/>
        <v>190.656</v>
      </c>
      <c r="O126" s="18">
        <f t="shared" si="9"/>
        <v>190.656</v>
      </c>
      <c r="P126" s="18">
        <v>190.656</v>
      </c>
      <c r="Q126" s="18"/>
      <c r="R126" s="18"/>
      <c r="S126" s="18"/>
      <c r="T126" s="31">
        <f t="shared" si="6"/>
        <v>0</v>
      </c>
      <c r="U126" s="18"/>
      <c r="V126" s="18"/>
      <c r="W126" s="18"/>
      <c r="X126" s="18"/>
      <c r="Y126" s="43">
        <f t="shared" si="7"/>
        <v>190.656</v>
      </c>
      <c r="Z126" s="18">
        <f>71.496+119.16</f>
        <v>190.656</v>
      </c>
      <c r="AA126" s="18"/>
    </row>
    <row r="127" ht="23" customHeight="1" spans="1:27">
      <c r="A127" s="24"/>
      <c r="B127" s="24"/>
      <c r="C127" s="18" t="s">
        <v>566</v>
      </c>
      <c r="D127" s="18" t="s">
        <v>251</v>
      </c>
      <c r="E127" s="19" t="s">
        <v>317</v>
      </c>
      <c r="F127" s="18" t="s">
        <v>277</v>
      </c>
      <c r="G127" s="18" t="s">
        <v>254</v>
      </c>
      <c r="H127" s="18" t="s">
        <v>567</v>
      </c>
      <c r="I127" s="18" t="s">
        <v>267</v>
      </c>
      <c r="J127" s="18" t="s">
        <v>568</v>
      </c>
      <c r="K127" s="18" t="s">
        <v>368</v>
      </c>
      <c r="L127" s="20" t="s">
        <v>369</v>
      </c>
      <c r="M127" s="33" t="s">
        <v>370</v>
      </c>
      <c r="N127" s="31">
        <f t="shared" si="8"/>
        <v>47.7555</v>
      </c>
      <c r="O127" s="18">
        <f t="shared" si="9"/>
        <v>0</v>
      </c>
      <c r="P127" s="18"/>
      <c r="Q127" s="18"/>
      <c r="R127" s="18"/>
      <c r="S127" s="18"/>
      <c r="T127" s="31">
        <f t="shared" si="6"/>
        <v>47.7555</v>
      </c>
      <c r="U127" s="18"/>
      <c r="V127" s="18">
        <v>47.7555</v>
      </c>
      <c r="W127" s="18"/>
      <c r="X127" s="18"/>
      <c r="Y127" s="43">
        <f t="shared" si="7"/>
        <v>0</v>
      </c>
      <c r="Z127" s="18"/>
      <c r="AA127" s="18"/>
    </row>
    <row r="128" ht="23" customHeight="1" spans="1:27">
      <c r="A128" s="22">
        <v>111</v>
      </c>
      <c r="B128" s="22" t="s">
        <v>541</v>
      </c>
      <c r="C128" s="18" t="s">
        <v>569</v>
      </c>
      <c r="D128" s="18" t="s">
        <v>251</v>
      </c>
      <c r="E128" s="19" t="s">
        <v>252</v>
      </c>
      <c r="F128" s="18" t="s">
        <v>277</v>
      </c>
      <c r="G128" s="18" t="s">
        <v>254</v>
      </c>
      <c r="H128" s="18" t="s">
        <v>570</v>
      </c>
      <c r="I128" s="18" t="s">
        <v>267</v>
      </c>
      <c r="J128" s="18" t="s">
        <v>571</v>
      </c>
      <c r="K128" s="18" t="s">
        <v>258</v>
      </c>
      <c r="L128" s="20" t="s">
        <v>21</v>
      </c>
      <c r="M128" s="33" t="s">
        <v>259</v>
      </c>
      <c r="N128" s="31">
        <f t="shared" si="8"/>
        <v>116.172</v>
      </c>
      <c r="O128" s="18">
        <f t="shared" si="9"/>
        <v>116.172</v>
      </c>
      <c r="P128" s="18">
        <v>116.172</v>
      </c>
      <c r="Q128" s="18"/>
      <c r="R128" s="18"/>
      <c r="S128" s="18"/>
      <c r="T128" s="31">
        <f t="shared" si="6"/>
        <v>0</v>
      </c>
      <c r="U128" s="18"/>
      <c r="V128" s="18"/>
      <c r="W128" s="18"/>
      <c r="X128" s="18"/>
      <c r="Y128" s="43">
        <f t="shared" si="7"/>
        <v>116.172</v>
      </c>
      <c r="Z128" s="18">
        <f>43.572+72.6</f>
        <v>116.172</v>
      </c>
      <c r="AA128" s="18"/>
    </row>
    <row r="129" ht="23" customHeight="1" spans="1:27">
      <c r="A129" s="24"/>
      <c r="B129" s="24"/>
      <c r="C129" s="18" t="s">
        <v>569</v>
      </c>
      <c r="D129" s="18" t="s">
        <v>251</v>
      </c>
      <c r="E129" s="19" t="s">
        <v>252</v>
      </c>
      <c r="F129" s="18" t="s">
        <v>277</v>
      </c>
      <c r="G129" s="18" t="s">
        <v>254</v>
      </c>
      <c r="H129" s="18" t="s">
        <v>570</v>
      </c>
      <c r="I129" s="18" t="s">
        <v>267</v>
      </c>
      <c r="J129" s="18" t="s">
        <v>571</v>
      </c>
      <c r="K129" s="18" t="s">
        <v>368</v>
      </c>
      <c r="L129" s="20" t="s">
        <v>369</v>
      </c>
      <c r="M129" s="33" t="s">
        <v>370</v>
      </c>
      <c r="N129" s="31">
        <f t="shared" si="8"/>
        <v>29.1537</v>
      </c>
      <c r="O129" s="18">
        <f t="shared" si="9"/>
        <v>0</v>
      </c>
      <c r="P129" s="18"/>
      <c r="Q129" s="18"/>
      <c r="R129" s="18"/>
      <c r="S129" s="18"/>
      <c r="T129" s="31">
        <f t="shared" si="6"/>
        <v>29.1537</v>
      </c>
      <c r="U129" s="18"/>
      <c r="V129" s="18">
        <v>29.1537</v>
      </c>
      <c r="W129" s="18"/>
      <c r="X129" s="18"/>
      <c r="Y129" s="43">
        <f t="shared" si="7"/>
        <v>0</v>
      </c>
      <c r="Z129" s="18"/>
      <c r="AA129" s="18"/>
    </row>
    <row r="130" ht="23" customHeight="1" spans="1:27">
      <c r="A130" s="18">
        <v>112</v>
      </c>
      <c r="B130" s="18" t="s">
        <v>572</v>
      </c>
      <c r="C130" s="18" t="s">
        <v>573</v>
      </c>
      <c r="D130" s="18" t="s">
        <v>251</v>
      </c>
      <c r="E130" s="19" t="s">
        <v>252</v>
      </c>
      <c r="F130" s="18" t="s">
        <v>253</v>
      </c>
      <c r="G130" s="18" t="s">
        <v>254</v>
      </c>
      <c r="H130" s="18" t="s">
        <v>372</v>
      </c>
      <c r="I130" s="18" t="s">
        <v>267</v>
      </c>
      <c r="J130" s="18" t="s">
        <v>574</v>
      </c>
      <c r="K130" s="18" t="s">
        <v>258</v>
      </c>
      <c r="L130" s="20" t="s">
        <v>21</v>
      </c>
      <c r="M130" s="33" t="s">
        <v>259</v>
      </c>
      <c r="N130" s="31">
        <f t="shared" si="8"/>
        <v>348.3606</v>
      </c>
      <c r="O130" s="18">
        <f t="shared" si="9"/>
        <v>348.3606</v>
      </c>
      <c r="P130" s="18">
        <v>348.3606</v>
      </c>
      <c r="Q130" s="18"/>
      <c r="R130" s="18"/>
      <c r="S130" s="18"/>
      <c r="T130" s="31">
        <f t="shared" si="6"/>
        <v>0</v>
      </c>
      <c r="U130" s="18"/>
      <c r="V130" s="18"/>
      <c r="W130" s="18"/>
      <c r="X130" s="18"/>
      <c r="Y130" s="43">
        <f t="shared" si="7"/>
        <v>348.3606</v>
      </c>
      <c r="Z130" s="18">
        <f>257.096+46.6214+44.6432</f>
        <v>348.3606</v>
      </c>
      <c r="AA130" s="18"/>
    </row>
    <row r="131" ht="23" customHeight="1" spans="1:27">
      <c r="A131" s="22">
        <v>113</v>
      </c>
      <c r="B131" s="22" t="s">
        <v>572</v>
      </c>
      <c r="C131" s="18" t="s">
        <v>575</v>
      </c>
      <c r="D131" s="18" t="s">
        <v>302</v>
      </c>
      <c r="E131" s="19" t="s">
        <v>337</v>
      </c>
      <c r="F131" s="18" t="s">
        <v>318</v>
      </c>
      <c r="G131" s="18" t="s">
        <v>338</v>
      </c>
      <c r="H131" s="18" t="s">
        <v>576</v>
      </c>
      <c r="I131" s="18" t="s">
        <v>267</v>
      </c>
      <c r="J131" s="18" t="s">
        <v>577</v>
      </c>
      <c r="K131" s="18" t="s">
        <v>368</v>
      </c>
      <c r="L131" s="20" t="s">
        <v>32</v>
      </c>
      <c r="M131" s="33" t="s">
        <v>540</v>
      </c>
      <c r="N131" s="31">
        <f t="shared" si="8"/>
        <v>51.69</v>
      </c>
      <c r="O131" s="18">
        <f t="shared" si="9"/>
        <v>51.69</v>
      </c>
      <c r="P131" s="18"/>
      <c r="Q131" s="18">
        <v>51.69</v>
      </c>
      <c r="R131" s="18"/>
      <c r="S131" s="18"/>
      <c r="T131" s="31">
        <f t="shared" si="6"/>
        <v>0</v>
      </c>
      <c r="U131" s="18"/>
      <c r="V131" s="18"/>
      <c r="W131" s="18"/>
      <c r="X131" s="18"/>
      <c r="Y131" s="43">
        <f t="shared" si="7"/>
        <v>51.69</v>
      </c>
      <c r="Z131" s="18">
        <f>41.907+9.783</f>
        <v>51.69</v>
      </c>
      <c r="AA131" s="18"/>
    </row>
    <row r="132" ht="23" customHeight="1" spans="1:27">
      <c r="A132" s="24"/>
      <c r="B132" s="24"/>
      <c r="C132" s="18" t="s">
        <v>575</v>
      </c>
      <c r="D132" s="18" t="s">
        <v>302</v>
      </c>
      <c r="E132" s="19" t="s">
        <v>337</v>
      </c>
      <c r="F132" s="18" t="s">
        <v>318</v>
      </c>
      <c r="G132" s="18" t="s">
        <v>338</v>
      </c>
      <c r="H132" s="18" t="s">
        <v>576</v>
      </c>
      <c r="I132" s="18" t="s">
        <v>267</v>
      </c>
      <c r="J132" s="18" t="s">
        <v>577</v>
      </c>
      <c r="K132" s="18" t="s">
        <v>368</v>
      </c>
      <c r="L132" s="20" t="s">
        <v>21</v>
      </c>
      <c r="M132" s="33" t="s">
        <v>540</v>
      </c>
      <c r="N132" s="31">
        <f t="shared" si="8"/>
        <v>88</v>
      </c>
      <c r="O132" s="18">
        <f t="shared" si="9"/>
        <v>88</v>
      </c>
      <c r="P132" s="18"/>
      <c r="Q132" s="18">
        <v>88</v>
      </c>
      <c r="R132" s="18"/>
      <c r="S132" s="18"/>
      <c r="T132" s="31">
        <f t="shared" si="6"/>
        <v>0</v>
      </c>
      <c r="U132" s="18"/>
      <c r="V132" s="18"/>
      <c r="W132" s="18"/>
      <c r="X132" s="18"/>
      <c r="Y132" s="43">
        <f t="shared" si="7"/>
        <v>88</v>
      </c>
      <c r="Z132" s="18">
        <f>55.876+27.938+4.186</f>
        <v>88</v>
      </c>
      <c r="AA132" s="18"/>
    </row>
    <row r="133" ht="23" customHeight="1" spans="1:27">
      <c r="A133" s="18">
        <v>114</v>
      </c>
      <c r="B133" s="18" t="s">
        <v>572</v>
      </c>
      <c r="C133" s="18" t="s">
        <v>578</v>
      </c>
      <c r="D133" s="18" t="s">
        <v>251</v>
      </c>
      <c r="E133" s="19" t="s">
        <v>252</v>
      </c>
      <c r="F133" s="18" t="s">
        <v>265</v>
      </c>
      <c r="G133" s="18" t="s">
        <v>254</v>
      </c>
      <c r="H133" s="18" t="s">
        <v>579</v>
      </c>
      <c r="I133" s="18" t="s">
        <v>267</v>
      </c>
      <c r="J133" s="18" t="s">
        <v>580</v>
      </c>
      <c r="K133" s="18" t="s">
        <v>258</v>
      </c>
      <c r="L133" s="20" t="s">
        <v>21</v>
      </c>
      <c r="M133" s="33" t="s">
        <v>259</v>
      </c>
      <c r="N133" s="31">
        <f t="shared" si="8"/>
        <v>346.4893</v>
      </c>
      <c r="O133" s="18">
        <f t="shared" si="9"/>
        <v>346.4893</v>
      </c>
      <c r="P133" s="18">
        <v>346.4893</v>
      </c>
      <c r="Q133" s="18"/>
      <c r="R133" s="18"/>
      <c r="S133" s="18"/>
      <c r="T133" s="31">
        <f t="shared" si="6"/>
        <v>0</v>
      </c>
      <c r="U133" s="18"/>
      <c r="V133" s="18"/>
      <c r="W133" s="18"/>
      <c r="X133" s="18"/>
      <c r="Y133" s="43">
        <f t="shared" si="7"/>
        <v>346.4893</v>
      </c>
      <c r="Z133" s="18">
        <f>104.13+208.26+34.0993</f>
        <v>346.4893</v>
      </c>
      <c r="AA133" s="18"/>
    </row>
    <row r="134" ht="23" customHeight="1" spans="1:27">
      <c r="A134" s="22">
        <v>115</v>
      </c>
      <c r="B134" s="22" t="s">
        <v>572</v>
      </c>
      <c r="C134" s="18" t="s">
        <v>581</v>
      </c>
      <c r="D134" s="18" t="s">
        <v>251</v>
      </c>
      <c r="E134" s="19" t="s">
        <v>332</v>
      </c>
      <c r="F134" s="18" t="s">
        <v>398</v>
      </c>
      <c r="G134" s="18" t="s">
        <v>254</v>
      </c>
      <c r="H134" s="18" t="s">
        <v>399</v>
      </c>
      <c r="I134" s="18" t="s">
        <v>267</v>
      </c>
      <c r="J134" s="18" t="s">
        <v>582</v>
      </c>
      <c r="K134" s="18" t="s">
        <v>258</v>
      </c>
      <c r="L134" s="20" t="s">
        <v>21</v>
      </c>
      <c r="M134" s="33" t="s">
        <v>259</v>
      </c>
      <c r="N134" s="31">
        <f t="shared" si="8"/>
        <v>29.33</v>
      </c>
      <c r="O134" s="18">
        <f t="shared" si="9"/>
        <v>29.33</v>
      </c>
      <c r="P134" s="18">
        <v>29.33</v>
      </c>
      <c r="Q134" s="18"/>
      <c r="R134" s="18"/>
      <c r="S134" s="18"/>
      <c r="T134" s="31">
        <f t="shared" si="6"/>
        <v>0</v>
      </c>
      <c r="U134" s="18"/>
      <c r="V134" s="18"/>
      <c r="W134" s="18"/>
      <c r="X134" s="18"/>
      <c r="Y134" s="43">
        <f t="shared" si="7"/>
        <v>29.33</v>
      </c>
      <c r="Z134" s="18">
        <f>12.57+16.76</f>
        <v>29.33</v>
      </c>
      <c r="AA134" s="18"/>
    </row>
    <row r="135" ht="23" customHeight="1" spans="1:27">
      <c r="A135" s="24"/>
      <c r="B135" s="24"/>
      <c r="C135" s="18" t="s">
        <v>581</v>
      </c>
      <c r="D135" s="18" t="s">
        <v>251</v>
      </c>
      <c r="E135" s="19" t="s">
        <v>332</v>
      </c>
      <c r="F135" s="18" t="s">
        <v>398</v>
      </c>
      <c r="G135" s="18" t="s">
        <v>254</v>
      </c>
      <c r="H135" s="18" t="s">
        <v>399</v>
      </c>
      <c r="I135" s="18" t="s">
        <v>267</v>
      </c>
      <c r="J135" s="18" t="s">
        <v>582</v>
      </c>
      <c r="K135" s="18" t="s">
        <v>368</v>
      </c>
      <c r="L135" s="20" t="s">
        <v>369</v>
      </c>
      <c r="M135" s="33" t="s">
        <v>370</v>
      </c>
      <c r="N135" s="31">
        <f t="shared" si="8"/>
        <v>12.57</v>
      </c>
      <c r="O135" s="18">
        <f t="shared" si="9"/>
        <v>0</v>
      </c>
      <c r="P135" s="18"/>
      <c r="Q135" s="18"/>
      <c r="R135" s="18"/>
      <c r="S135" s="18"/>
      <c r="T135" s="31">
        <f t="shared" ref="T135:T198" si="10">U135+V135+W135+X135</f>
        <v>12.57</v>
      </c>
      <c r="U135" s="18"/>
      <c r="V135" s="18">
        <v>12.57</v>
      </c>
      <c r="W135" s="18"/>
      <c r="X135" s="18"/>
      <c r="Y135" s="43">
        <f t="shared" ref="Y135:Y198" si="11">Z135+AA135</f>
        <v>0</v>
      </c>
      <c r="Z135" s="18"/>
      <c r="AA135" s="18"/>
    </row>
    <row r="136" ht="23" customHeight="1" spans="1:27">
      <c r="A136" s="18">
        <v>116</v>
      </c>
      <c r="B136" s="18" t="s">
        <v>572</v>
      </c>
      <c r="C136" s="18" t="s">
        <v>583</v>
      </c>
      <c r="D136" s="18" t="s">
        <v>251</v>
      </c>
      <c r="E136" s="19" t="s">
        <v>332</v>
      </c>
      <c r="F136" s="18" t="s">
        <v>273</v>
      </c>
      <c r="G136" s="18" t="s">
        <v>254</v>
      </c>
      <c r="H136" s="18" t="s">
        <v>584</v>
      </c>
      <c r="I136" s="18" t="s">
        <v>267</v>
      </c>
      <c r="J136" s="18" t="s">
        <v>585</v>
      </c>
      <c r="K136" s="18" t="s">
        <v>258</v>
      </c>
      <c r="L136" s="20" t="s">
        <v>21</v>
      </c>
      <c r="M136" s="33" t="s">
        <v>259</v>
      </c>
      <c r="N136" s="31">
        <f t="shared" si="8"/>
        <v>8.88962</v>
      </c>
      <c r="O136" s="18">
        <f t="shared" si="9"/>
        <v>8.88962</v>
      </c>
      <c r="P136" s="20">
        <v>8.88962</v>
      </c>
      <c r="Q136" s="18"/>
      <c r="R136" s="18"/>
      <c r="S136" s="18"/>
      <c r="T136" s="31">
        <f t="shared" si="10"/>
        <v>0</v>
      </c>
      <c r="U136" s="18"/>
      <c r="V136" s="18"/>
      <c r="W136" s="18"/>
      <c r="X136" s="18"/>
      <c r="Y136" s="43">
        <f t="shared" si="11"/>
        <v>8.88962</v>
      </c>
      <c r="Z136" s="18">
        <f>6.2506+2.63902</f>
        <v>8.88962</v>
      </c>
      <c r="AA136" s="18"/>
    </row>
    <row r="137" ht="23" customHeight="1" spans="1:27">
      <c r="A137" s="18">
        <v>117</v>
      </c>
      <c r="B137" s="18" t="s">
        <v>572</v>
      </c>
      <c r="C137" s="18" t="s">
        <v>586</v>
      </c>
      <c r="D137" s="18" t="s">
        <v>251</v>
      </c>
      <c r="E137" s="19" t="s">
        <v>377</v>
      </c>
      <c r="F137" s="18" t="s">
        <v>273</v>
      </c>
      <c r="G137" s="18" t="s">
        <v>254</v>
      </c>
      <c r="H137" s="18" t="s">
        <v>587</v>
      </c>
      <c r="I137" s="18" t="s">
        <v>256</v>
      </c>
      <c r="J137" s="18" t="s">
        <v>588</v>
      </c>
      <c r="K137" s="18" t="s">
        <v>258</v>
      </c>
      <c r="L137" s="20" t="s">
        <v>21</v>
      </c>
      <c r="M137" s="33" t="s">
        <v>259</v>
      </c>
      <c r="N137" s="31">
        <f t="shared" si="8"/>
        <v>94.1966</v>
      </c>
      <c r="O137" s="18">
        <f t="shared" si="9"/>
        <v>94.1966</v>
      </c>
      <c r="P137" s="20">
        <v>94.1966</v>
      </c>
      <c r="Q137" s="18"/>
      <c r="R137" s="18"/>
      <c r="S137" s="18"/>
      <c r="T137" s="31">
        <f t="shared" si="10"/>
        <v>0</v>
      </c>
      <c r="U137" s="18"/>
      <c r="V137" s="18"/>
      <c r="W137" s="18"/>
      <c r="X137" s="18"/>
      <c r="Y137" s="43">
        <f t="shared" si="11"/>
        <v>94.1966</v>
      </c>
      <c r="Z137" s="18">
        <f>65.9376+28.259</f>
        <v>94.1966</v>
      </c>
      <c r="AA137" s="18"/>
    </row>
    <row r="138" ht="23" customHeight="1" spans="1:27">
      <c r="A138" s="18">
        <v>118</v>
      </c>
      <c r="B138" s="18" t="s">
        <v>572</v>
      </c>
      <c r="C138" s="18" t="s">
        <v>589</v>
      </c>
      <c r="D138" s="18" t="s">
        <v>302</v>
      </c>
      <c r="E138" s="19" t="s">
        <v>519</v>
      </c>
      <c r="F138" s="18" t="s">
        <v>349</v>
      </c>
      <c r="G138" s="18" t="s">
        <v>345</v>
      </c>
      <c r="H138" s="18" t="s">
        <v>590</v>
      </c>
      <c r="I138" s="18" t="s">
        <v>256</v>
      </c>
      <c r="J138" s="18" t="s">
        <v>591</v>
      </c>
      <c r="K138" s="18" t="s">
        <v>368</v>
      </c>
      <c r="L138" s="20" t="s">
        <v>21</v>
      </c>
      <c r="M138" s="33" t="s">
        <v>540</v>
      </c>
      <c r="N138" s="31">
        <f t="shared" si="8"/>
        <v>199.16</v>
      </c>
      <c r="O138" s="18">
        <f t="shared" si="9"/>
        <v>199.16</v>
      </c>
      <c r="P138" s="18"/>
      <c r="Q138" s="18">
        <v>199.16</v>
      </c>
      <c r="R138" s="18"/>
      <c r="S138" s="18"/>
      <c r="T138" s="31">
        <f t="shared" si="10"/>
        <v>0</v>
      </c>
      <c r="U138" s="18"/>
      <c r="V138" s="18"/>
      <c r="W138" s="18"/>
      <c r="X138" s="18"/>
      <c r="Y138" s="43">
        <f t="shared" si="11"/>
        <v>199.16</v>
      </c>
      <c r="Z138" s="18">
        <f>59.7+139.46</f>
        <v>199.16</v>
      </c>
      <c r="AA138" s="18"/>
    </row>
    <row r="139" ht="23" customHeight="1" spans="1:27">
      <c r="A139" s="22">
        <v>119</v>
      </c>
      <c r="B139" s="22" t="s">
        <v>572</v>
      </c>
      <c r="C139" s="18" t="s">
        <v>592</v>
      </c>
      <c r="D139" s="18" t="s">
        <v>251</v>
      </c>
      <c r="E139" s="19" t="s">
        <v>332</v>
      </c>
      <c r="F139" s="18" t="s">
        <v>349</v>
      </c>
      <c r="G139" s="18" t="s">
        <v>254</v>
      </c>
      <c r="H139" s="18" t="s">
        <v>590</v>
      </c>
      <c r="I139" s="18" t="s">
        <v>256</v>
      </c>
      <c r="J139" s="18" t="s">
        <v>593</v>
      </c>
      <c r="K139" s="18" t="s">
        <v>258</v>
      </c>
      <c r="L139" s="20" t="s">
        <v>21</v>
      </c>
      <c r="M139" s="33" t="s">
        <v>259</v>
      </c>
      <c r="N139" s="31">
        <f t="shared" si="8"/>
        <v>65.33</v>
      </c>
      <c r="O139" s="18">
        <f t="shared" si="9"/>
        <v>65.33</v>
      </c>
      <c r="P139" s="18">
        <v>65.33</v>
      </c>
      <c r="Q139" s="18"/>
      <c r="R139" s="18"/>
      <c r="S139" s="18"/>
      <c r="T139" s="31">
        <f t="shared" si="10"/>
        <v>0</v>
      </c>
      <c r="U139" s="18"/>
      <c r="V139" s="18"/>
      <c r="W139" s="18"/>
      <c r="X139" s="18"/>
      <c r="Y139" s="43">
        <f t="shared" si="11"/>
        <v>65.33</v>
      </c>
      <c r="Z139" s="18">
        <f>23.07+30.76+11.5</f>
        <v>65.33</v>
      </c>
      <c r="AA139" s="18"/>
    </row>
    <row r="140" ht="23" customHeight="1" spans="1:27">
      <c r="A140" s="24"/>
      <c r="B140" s="24"/>
      <c r="C140" s="18" t="s">
        <v>592</v>
      </c>
      <c r="D140" s="18" t="s">
        <v>251</v>
      </c>
      <c r="E140" s="19" t="s">
        <v>332</v>
      </c>
      <c r="F140" s="18" t="s">
        <v>349</v>
      </c>
      <c r="G140" s="18" t="s">
        <v>254</v>
      </c>
      <c r="H140" s="18" t="s">
        <v>590</v>
      </c>
      <c r="I140" s="18" t="s">
        <v>256</v>
      </c>
      <c r="J140" s="18" t="s">
        <v>593</v>
      </c>
      <c r="K140" s="18" t="s">
        <v>368</v>
      </c>
      <c r="L140" s="20" t="s">
        <v>369</v>
      </c>
      <c r="M140" s="33" t="s">
        <v>370</v>
      </c>
      <c r="N140" s="31">
        <f t="shared" si="8"/>
        <v>11.57</v>
      </c>
      <c r="O140" s="18">
        <f t="shared" si="9"/>
        <v>0</v>
      </c>
      <c r="P140" s="18"/>
      <c r="Q140" s="18"/>
      <c r="R140" s="18"/>
      <c r="S140" s="18"/>
      <c r="T140" s="31">
        <f t="shared" si="10"/>
        <v>11.57</v>
      </c>
      <c r="U140" s="18"/>
      <c r="V140" s="18">
        <v>11.57</v>
      </c>
      <c r="W140" s="18"/>
      <c r="X140" s="18"/>
      <c r="Y140" s="43">
        <f t="shared" si="11"/>
        <v>0</v>
      </c>
      <c r="Z140" s="18"/>
      <c r="AA140" s="18"/>
    </row>
    <row r="141" ht="23" customHeight="1" spans="1:27">
      <c r="A141" s="18">
        <v>120</v>
      </c>
      <c r="B141" s="18" t="s">
        <v>572</v>
      </c>
      <c r="C141" s="18" t="s">
        <v>594</v>
      </c>
      <c r="D141" s="18" t="s">
        <v>251</v>
      </c>
      <c r="E141" s="19" t="s">
        <v>252</v>
      </c>
      <c r="F141" s="18" t="s">
        <v>437</v>
      </c>
      <c r="G141" s="18" t="s">
        <v>254</v>
      </c>
      <c r="H141" s="18" t="s">
        <v>438</v>
      </c>
      <c r="I141" s="18" t="s">
        <v>256</v>
      </c>
      <c r="J141" s="18" t="s">
        <v>595</v>
      </c>
      <c r="K141" s="18" t="s">
        <v>258</v>
      </c>
      <c r="L141" s="20" t="s">
        <v>21</v>
      </c>
      <c r="M141" s="33" t="s">
        <v>259</v>
      </c>
      <c r="N141" s="31">
        <f t="shared" si="8"/>
        <v>120.2503</v>
      </c>
      <c r="O141" s="18">
        <f t="shared" si="9"/>
        <v>120.2503</v>
      </c>
      <c r="P141" s="18">
        <v>120.2503</v>
      </c>
      <c r="Q141" s="18"/>
      <c r="R141" s="18"/>
      <c r="S141" s="18"/>
      <c r="T141" s="31">
        <f t="shared" si="10"/>
        <v>0</v>
      </c>
      <c r="U141" s="18"/>
      <c r="V141" s="18"/>
      <c r="W141" s="18"/>
      <c r="X141" s="18"/>
      <c r="Y141" s="43">
        <f t="shared" si="11"/>
        <v>120.2503</v>
      </c>
      <c r="Z141" s="18">
        <v>120.2503</v>
      </c>
      <c r="AA141" s="18"/>
    </row>
    <row r="142" ht="23" customHeight="1" spans="1:27">
      <c r="A142" s="18">
        <v>121</v>
      </c>
      <c r="B142" s="18" t="s">
        <v>572</v>
      </c>
      <c r="C142" s="18" t="s">
        <v>596</v>
      </c>
      <c r="D142" s="18" t="s">
        <v>251</v>
      </c>
      <c r="E142" s="19" t="s">
        <v>377</v>
      </c>
      <c r="F142" s="18" t="s">
        <v>437</v>
      </c>
      <c r="G142" s="18" t="s">
        <v>254</v>
      </c>
      <c r="H142" s="18" t="s">
        <v>597</v>
      </c>
      <c r="I142" s="18" t="s">
        <v>267</v>
      </c>
      <c r="J142" s="18" t="s">
        <v>598</v>
      </c>
      <c r="K142" s="18" t="s">
        <v>258</v>
      </c>
      <c r="L142" s="20" t="s">
        <v>21</v>
      </c>
      <c r="M142" s="33" t="s">
        <v>259</v>
      </c>
      <c r="N142" s="31">
        <f t="shared" si="8"/>
        <v>59.85</v>
      </c>
      <c r="O142" s="18">
        <f t="shared" si="9"/>
        <v>59.85</v>
      </c>
      <c r="P142" s="18">
        <v>59.85</v>
      </c>
      <c r="Q142" s="18"/>
      <c r="R142" s="18"/>
      <c r="S142" s="18"/>
      <c r="T142" s="31">
        <f t="shared" si="10"/>
        <v>0</v>
      </c>
      <c r="U142" s="18"/>
      <c r="V142" s="18"/>
      <c r="W142" s="18"/>
      <c r="X142" s="18"/>
      <c r="Y142" s="43">
        <f t="shared" si="11"/>
        <v>59.85</v>
      </c>
      <c r="Z142" s="18">
        <v>59.85</v>
      </c>
      <c r="AA142" s="18"/>
    </row>
    <row r="143" ht="23" customHeight="1" spans="1:27">
      <c r="A143" s="22">
        <v>122</v>
      </c>
      <c r="B143" s="22" t="s">
        <v>572</v>
      </c>
      <c r="C143" s="18" t="s">
        <v>599</v>
      </c>
      <c r="D143" s="18" t="s">
        <v>251</v>
      </c>
      <c r="E143" s="19" t="s">
        <v>377</v>
      </c>
      <c r="F143" s="18" t="s">
        <v>437</v>
      </c>
      <c r="G143" s="18" t="s">
        <v>254</v>
      </c>
      <c r="H143" s="18" t="s">
        <v>600</v>
      </c>
      <c r="I143" s="18" t="s">
        <v>256</v>
      </c>
      <c r="J143" s="18" t="s">
        <v>601</v>
      </c>
      <c r="K143" s="18" t="s">
        <v>258</v>
      </c>
      <c r="L143" s="20" t="s">
        <v>21</v>
      </c>
      <c r="M143" s="33" t="s">
        <v>259</v>
      </c>
      <c r="N143" s="31">
        <f t="shared" si="8"/>
        <v>59.9878</v>
      </c>
      <c r="O143" s="18">
        <f t="shared" si="9"/>
        <v>59.9878</v>
      </c>
      <c r="P143" s="18">
        <v>59.9878</v>
      </c>
      <c r="Q143" s="18"/>
      <c r="R143" s="18"/>
      <c r="S143" s="18"/>
      <c r="T143" s="31">
        <f t="shared" si="10"/>
        <v>0</v>
      </c>
      <c r="U143" s="18"/>
      <c r="V143" s="18"/>
      <c r="W143" s="18"/>
      <c r="X143" s="18"/>
      <c r="Y143" s="43">
        <f t="shared" si="11"/>
        <v>59.9878</v>
      </c>
      <c r="Z143" s="18">
        <f>19.11+25.48+15.3978</f>
        <v>59.9878</v>
      </c>
      <c r="AA143" s="18"/>
    </row>
    <row r="144" ht="23" customHeight="1" spans="1:27">
      <c r="A144" s="18">
        <v>123</v>
      </c>
      <c r="B144" s="18" t="s">
        <v>602</v>
      </c>
      <c r="C144" s="18" t="s">
        <v>603</v>
      </c>
      <c r="D144" s="18" t="s">
        <v>251</v>
      </c>
      <c r="E144" s="19" t="s">
        <v>252</v>
      </c>
      <c r="F144" s="18" t="s">
        <v>253</v>
      </c>
      <c r="G144" s="18" t="s">
        <v>254</v>
      </c>
      <c r="H144" s="18" t="s">
        <v>604</v>
      </c>
      <c r="I144" s="18" t="s">
        <v>267</v>
      </c>
      <c r="J144" s="18" t="s">
        <v>605</v>
      </c>
      <c r="K144" s="18" t="s">
        <v>258</v>
      </c>
      <c r="L144" s="20" t="s">
        <v>21</v>
      </c>
      <c r="M144" s="33" t="s">
        <v>259</v>
      </c>
      <c r="N144" s="31">
        <f t="shared" si="8"/>
        <v>186.2</v>
      </c>
      <c r="O144" s="18">
        <f t="shared" si="9"/>
        <v>186.2</v>
      </c>
      <c r="P144" s="18">
        <v>186.2</v>
      </c>
      <c r="Q144" s="18"/>
      <c r="R144" s="18"/>
      <c r="S144" s="18"/>
      <c r="T144" s="31">
        <f t="shared" si="10"/>
        <v>0</v>
      </c>
      <c r="U144" s="18"/>
      <c r="V144" s="18"/>
      <c r="W144" s="18"/>
      <c r="X144" s="18"/>
      <c r="Y144" s="43">
        <f t="shared" si="11"/>
        <v>186.2</v>
      </c>
      <c r="Z144" s="18">
        <f>55.86+74.48+37.268+18.592</f>
        <v>186.2</v>
      </c>
      <c r="AA144" s="18"/>
    </row>
    <row r="145" ht="23" customHeight="1" spans="1:27">
      <c r="A145" s="22">
        <v>124</v>
      </c>
      <c r="B145" s="22" t="s">
        <v>602</v>
      </c>
      <c r="C145" s="18" t="s">
        <v>606</v>
      </c>
      <c r="D145" s="18" t="s">
        <v>251</v>
      </c>
      <c r="E145" s="19" t="s">
        <v>332</v>
      </c>
      <c r="F145" s="18" t="s">
        <v>473</v>
      </c>
      <c r="G145" s="18" t="s">
        <v>254</v>
      </c>
      <c r="H145" s="18" t="s">
        <v>607</v>
      </c>
      <c r="I145" s="18" t="s">
        <v>267</v>
      </c>
      <c r="J145" s="18" t="s">
        <v>608</v>
      </c>
      <c r="K145" s="18" t="s">
        <v>258</v>
      </c>
      <c r="L145" s="20" t="s">
        <v>21</v>
      </c>
      <c r="M145" s="33" t="s">
        <v>259</v>
      </c>
      <c r="N145" s="31">
        <f t="shared" si="8"/>
        <v>27.546284</v>
      </c>
      <c r="O145" s="18">
        <f t="shared" si="9"/>
        <v>27.546284</v>
      </c>
      <c r="P145" s="18">
        <v>27.546284</v>
      </c>
      <c r="Q145" s="18"/>
      <c r="R145" s="18"/>
      <c r="S145" s="18"/>
      <c r="T145" s="31">
        <f t="shared" si="10"/>
        <v>0</v>
      </c>
      <c r="U145" s="18"/>
      <c r="V145" s="18"/>
      <c r="W145" s="18"/>
      <c r="X145" s="18"/>
      <c r="Y145" s="43">
        <f t="shared" si="11"/>
        <v>27.546284</v>
      </c>
      <c r="Z145" s="18">
        <f>8.82+11.76+4.41+2.556284</f>
        <v>27.546284</v>
      </c>
      <c r="AA145" s="18"/>
    </row>
    <row r="146" ht="23" customHeight="1" spans="1:27">
      <c r="A146" s="18">
        <v>125</v>
      </c>
      <c r="B146" s="18" t="s">
        <v>602</v>
      </c>
      <c r="C146" s="18" t="s">
        <v>609</v>
      </c>
      <c r="D146" s="18" t="s">
        <v>251</v>
      </c>
      <c r="E146" s="19" t="s">
        <v>252</v>
      </c>
      <c r="F146" s="18" t="s">
        <v>265</v>
      </c>
      <c r="G146" s="18" t="s">
        <v>254</v>
      </c>
      <c r="H146" s="18" t="s">
        <v>324</v>
      </c>
      <c r="I146" s="18" t="s">
        <v>267</v>
      </c>
      <c r="J146" s="18" t="s">
        <v>610</v>
      </c>
      <c r="K146" s="18" t="s">
        <v>258</v>
      </c>
      <c r="L146" s="20" t="s">
        <v>21</v>
      </c>
      <c r="M146" s="33" t="s">
        <v>259</v>
      </c>
      <c r="N146" s="31">
        <f t="shared" ref="N146:N209" si="12">O146+T146</f>
        <v>21.8031</v>
      </c>
      <c r="O146" s="18">
        <f t="shared" ref="O146:O209" si="13">SUM(P146:S146)</f>
        <v>21.8031</v>
      </c>
      <c r="P146" s="18">
        <v>21.8031</v>
      </c>
      <c r="Q146" s="18"/>
      <c r="R146" s="18"/>
      <c r="S146" s="18"/>
      <c r="T146" s="31">
        <f t="shared" si="10"/>
        <v>0</v>
      </c>
      <c r="U146" s="18"/>
      <c r="V146" s="18"/>
      <c r="W146" s="18"/>
      <c r="X146" s="18"/>
      <c r="Y146" s="43">
        <f t="shared" si="11"/>
        <v>21.8031</v>
      </c>
      <c r="Z146" s="18">
        <f>6.3+13.0871+2.416</f>
        <v>21.8031</v>
      </c>
      <c r="AA146" s="18"/>
    </row>
    <row r="147" ht="23" customHeight="1" spans="1:27">
      <c r="A147" s="18">
        <v>126</v>
      </c>
      <c r="B147" s="18" t="s">
        <v>602</v>
      </c>
      <c r="C147" s="18" t="s">
        <v>611</v>
      </c>
      <c r="D147" s="18" t="s">
        <v>251</v>
      </c>
      <c r="E147" s="19" t="s">
        <v>252</v>
      </c>
      <c r="F147" s="18" t="s">
        <v>265</v>
      </c>
      <c r="G147" s="18" t="s">
        <v>254</v>
      </c>
      <c r="H147" s="18" t="s">
        <v>612</v>
      </c>
      <c r="I147" s="18" t="s">
        <v>267</v>
      </c>
      <c r="J147" s="18" t="s">
        <v>613</v>
      </c>
      <c r="K147" s="18" t="s">
        <v>258</v>
      </c>
      <c r="L147" s="18" t="s">
        <v>27</v>
      </c>
      <c r="M147" s="33" t="s">
        <v>259</v>
      </c>
      <c r="N147" s="31">
        <f t="shared" si="12"/>
        <v>10.7977</v>
      </c>
      <c r="O147" s="18">
        <f t="shared" si="13"/>
        <v>10.7977</v>
      </c>
      <c r="P147" s="18">
        <v>10.7977</v>
      </c>
      <c r="Q147" s="18"/>
      <c r="R147" s="18"/>
      <c r="S147" s="18"/>
      <c r="T147" s="31">
        <f t="shared" si="10"/>
        <v>0</v>
      </c>
      <c r="U147" s="18"/>
      <c r="V147" s="18"/>
      <c r="W147" s="18"/>
      <c r="X147" s="18"/>
      <c r="Y147" s="43">
        <f t="shared" si="11"/>
        <v>10.7977</v>
      </c>
      <c r="Z147" s="18">
        <f>3.15+6.5038+1.1439</f>
        <v>10.7977</v>
      </c>
      <c r="AA147" s="18"/>
    </row>
    <row r="148" ht="23" customHeight="1" spans="1:27">
      <c r="A148" s="18">
        <v>127</v>
      </c>
      <c r="B148" s="18" t="s">
        <v>602</v>
      </c>
      <c r="C148" s="18" t="s">
        <v>614</v>
      </c>
      <c r="D148" s="18" t="s">
        <v>302</v>
      </c>
      <c r="E148" s="19" t="s">
        <v>344</v>
      </c>
      <c r="F148" s="18" t="s">
        <v>437</v>
      </c>
      <c r="G148" s="18" t="s">
        <v>345</v>
      </c>
      <c r="H148" s="18" t="s">
        <v>615</v>
      </c>
      <c r="I148" s="18" t="s">
        <v>267</v>
      </c>
      <c r="J148" s="18" t="s">
        <v>616</v>
      </c>
      <c r="K148" s="18" t="s">
        <v>368</v>
      </c>
      <c r="L148" s="20" t="s">
        <v>21</v>
      </c>
      <c r="M148" s="33" t="s">
        <v>540</v>
      </c>
      <c r="N148" s="31">
        <f t="shared" si="12"/>
        <v>13.72</v>
      </c>
      <c r="O148" s="18">
        <f t="shared" si="13"/>
        <v>13.72</v>
      </c>
      <c r="P148" s="18"/>
      <c r="Q148" s="18">
        <v>13.72</v>
      </c>
      <c r="R148" s="18"/>
      <c r="S148" s="18"/>
      <c r="T148" s="31">
        <f t="shared" si="10"/>
        <v>0</v>
      </c>
      <c r="U148" s="18"/>
      <c r="V148" s="18"/>
      <c r="W148" s="18"/>
      <c r="X148" s="18"/>
      <c r="Y148" s="43">
        <f t="shared" si="11"/>
        <v>13.72</v>
      </c>
      <c r="Z148" s="18">
        <f>4.1+6.87+2.75</f>
        <v>13.72</v>
      </c>
      <c r="AA148" s="18"/>
    </row>
    <row r="149" ht="23" customHeight="1" spans="1:27">
      <c r="A149" s="18">
        <v>128</v>
      </c>
      <c r="B149" s="18" t="s">
        <v>602</v>
      </c>
      <c r="C149" s="18" t="s">
        <v>617</v>
      </c>
      <c r="D149" s="18" t="s">
        <v>251</v>
      </c>
      <c r="E149" s="19" t="s">
        <v>252</v>
      </c>
      <c r="F149" s="18" t="s">
        <v>437</v>
      </c>
      <c r="G149" s="18" t="s">
        <v>254</v>
      </c>
      <c r="H149" s="18" t="s">
        <v>618</v>
      </c>
      <c r="I149" s="18" t="s">
        <v>267</v>
      </c>
      <c r="J149" s="18" t="s">
        <v>619</v>
      </c>
      <c r="K149" s="18" t="s">
        <v>258</v>
      </c>
      <c r="L149" s="18" t="s">
        <v>32</v>
      </c>
      <c r="M149" s="33" t="s">
        <v>259</v>
      </c>
      <c r="N149" s="31">
        <f t="shared" si="12"/>
        <v>127.0953</v>
      </c>
      <c r="O149" s="18">
        <f t="shared" si="13"/>
        <v>127.0953</v>
      </c>
      <c r="P149" s="18">
        <v>127.0953</v>
      </c>
      <c r="Q149" s="18"/>
      <c r="R149" s="18"/>
      <c r="S149" s="18"/>
      <c r="T149" s="31">
        <f t="shared" si="10"/>
        <v>0</v>
      </c>
      <c r="U149" s="18"/>
      <c r="V149" s="18"/>
      <c r="W149" s="18"/>
      <c r="X149" s="18"/>
      <c r="Y149" s="43">
        <f t="shared" si="11"/>
        <v>127.0953</v>
      </c>
      <c r="Z149" s="18">
        <f>39.4+52.55+13.13+22.0153</f>
        <v>127.0953</v>
      </c>
      <c r="AA149" s="18"/>
    </row>
    <row r="150" ht="23" customHeight="1" spans="1:27">
      <c r="A150" s="22">
        <v>129</v>
      </c>
      <c r="B150" s="21" t="s">
        <v>602</v>
      </c>
      <c r="C150" s="18" t="s">
        <v>620</v>
      </c>
      <c r="D150" s="18" t="s">
        <v>251</v>
      </c>
      <c r="E150" s="19" t="s">
        <v>317</v>
      </c>
      <c r="F150" s="18" t="s">
        <v>437</v>
      </c>
      <c r="G150" s="18" t="s">
        <v>254</v>
      </c>
      <c r="H150" s="18" t="s">
        <v>621</v>
      </c>
      <c r="I150" s="18" t="s">
        <v>267</v>
      </c>
      <c r="J150" s="18" t="s">
        <v>622</v>
      </c>
      <c r="K150" s="18" t="s">
        <v>258</v>
      </c>
      <c r="L150" s="18" t="s">
        <v>21</v>
      </c>
      <c r="M150" s="33" t="s">
        <v>259</v>
      </c>
      <c r="N150" s="31">
        <f t="shared" si="12"/>
        <v>49.97103</v>
      </c>
      <c r="O150" s="18">
        <f t="shared" si="13"/>
        <v>49.97103</v>
      </c>
      <c r="P150" s="17">
        <v>49.97103</v>
      </c>
      <c r="Q150" s="17"/>
      <c r="R150" s="17"/>
      <c r="S150" s="17"/>
      <c r="T150" s="31">
        <f t="shared" si="10"/>
        <v>0</v>
      </c>
      <c r="U150" s="17"/>
      <c r="V150" s="17"/>
      <c r="W150" s="17"/>
      <c r="X150" s="17"/>
      <c r="Y150" s="43">
        <f t="shared" si="11"/>
        <v>49.97103</v>
      </c>
      <c r="Z150" s="17">
        <v>49.97103</v>
      </c>
      <c r="AA150" s="17"/>
    </row>
    <row r="151" ht="23" customHeight="1" spans="1:27">
      <c r="A151" s="47"/>
      <c r="B151" s="46"/>
      <c r="C151" s="18" t="s">
        <v>620</v>
      </c>
      <c r="D151" s="18" t="s">
        <v>251</v>
      </c>
      <c r="E151" s="19" t="s">
        <v>317</v>
      </c>
      <c r="F151" s="18" t="s">
        <v>437</v>
      </c>
      <c r="G151" s="18" t="s">
        <v>254</v>
      </c>
      <c r="H151" s="18" t="s">
        <v>621</v>
      </c>
      <c r="I151" s="18" t="s">
        <v>267</v>
      </c>
      <c r="J151" s="18" t="s">
        <v>622</v>
      </c>
      <c r="K151" s="18" t="s">
        <v>258</v>
      </c>
      <c r="L151" s="18" t="s">
        <v>24</v>
      </c>
      <c r="M151" s="33" t="s">
        <v>259</v>
      </c>
      <c r="N151" s="31">
        <f t="shared" si="12"/>
        <v>7.1087</v>
      </c>
      <c r="O151" s="18">
        <f t="shared" si="13"/>
        <v>7.1087</v>
      </c>
      <c r="P151" s="17">
        <v>7.1087</v>
      </c>
      <c r="Q151" s="17"/>
      <c r="R151" s="17"/>
      <c r="S151" s="17"/>
      <c r="T151" s="31">
        <f t="shared" si="10"/>
        <v>0</v>
      </c>
      <c r="U151" s="17"/>
      <c r="V151" s="17"/>
      <c r="W151" s="17"/>
      <c r="X151" s="17"/>
      <c r="Y151" s="43">
        <f t="shared" si="11"/>
        <v>7.1087</v>
      </c>
      <c r="Z151" s="17">
        <v>7.1087</v>
      </c>
      <c r="AA151" s="17"/>
    </row>
    <row r="152" ht="23" customHeight="1" spans="1:27">
      <c r="A152" s="47"/>
      <c r="B152" s="46"/>
      <c r="C152" s="18" t="s">
        <v>620</v>
      </c>
      <c r="D152" s="18" t="s">
        <v>251</v>
      </c>
      <c r="E152" s="19" t="s">
        <v>317</v>
      </c>
      <c r="F152" s="18" t="s">
        <v>437</v>
      </c>
      <c r="G152" s="18" t="s">
        <v>254</v>
      </c>
      <c r="H152" s="18" t="s">
        <v>621</v>
      </c>
      <c r="I152" s="18" t="s">
        <v>267</v>
      </c>
      <c r="J152" s="18" t="s">
        <v>622</v>
      </c>
      <c r="K152" s="18" t="s">
        <v>258</v>
      </c>
      <c r="L152" s="18" t="s">
        <v>27</v>
      </c>
      <c r="M152" s="33" t="s">
        <v>259</v>
      </c>
      <c r="N152" s="31">
        <f t="shared" si="12"/>
        <v>35.5671</v>
      </c>
      <c r="O152" s="18">
        <f t="shared" si="13"/>
        <v>35.5671</v>
      </c>
      <c r="P152" s="17">
        <v>35.5671</v>
      </c>
      <c r="Q152" s="17"/>
      <c r="R152" s="17"/>
      <c r="S152" s="17"/>
      <c r="T152" s="31">
        <f t="shared" si="10"/>
        <v>0</v>
      </c>
      <c r="U152" s="17"/>
      <c r="V152" s="17"/>
      <c r="W152" s="17"/>
      <c r="X152" s="17"/>
      <c r="Y152" s="43">
        <f t="shared" si="11"/>
        <v>35.5671</v>
      </c>
      <c r="Z152" s="17">
        <v>35.5671</v>
      </c>
      <c r="AA152" s="17"/>
    </row>
    <row r="153" ht="23" customHeight="1" spans="1:27">
      <c r="A153" s="47"/>
      <c r="B153" s="46"/>
      <c r="C153" s="18" t="s">
        <v>620</v>
      </c>
      <c r="D153" s="18" t="s">
        <v>251</v>
      </c>
      <c r="E153" s="19" t="s">
        <v>317</v>
      </c>
      <c r="F153" s="18" t="s">
        <v>437</v>
      </c>
      <c r="G153" s="18" t="s">
        <v>254</v>
      </c>
      <c r="H153" s="18" t="s">
        <v>621</v>
      </c>
      <c r="I153" s="18" t="s">
        <v>267</v>
      </c>
      <c r="J153" s="18" t="s">
        <v>622</v>
      </c>
      <c r="K153" s="18" t="s">
        <v>258</v>
      </c>
      <c r="L153" s="18" t="s">
        <v>32</v>
      </c>
      <c r="M153" s="33" t="s">
        <v>259</v>
      </c>
      <c r="N153" s="31">
        <f t="shared" si="12"/>
        <v>2.4268</v>
      </c>
      <c r="O153" s="18">
        <f t="shared" si="13"/>
        <v>2.4268</v>
      </c>
      <c r="P153" s="17">
        <v>2.4268</v>
      </c>
      <c r="Q153" s="17"/>
      <c r="R153" s="17"/>
      <c r="S153" s="17"/>
      <c r="T153" s="31">
        <f t="shared" si="10"/>
        <v>0</v>
      </c>
      <c r="U153" s="17"/>
      <c r="V153" s="17"/>
      <c r="W153" s="17"/>
      <c r="X153" s="17"/>
      <c r="Y153" s="43">
        <f t="shared" si="11"/>
        <v>2.4268</v>
      </c>
      <c r="Z153" s="17">
        <v>2.4268</v>
      </c>
      <c r="AA153" s="17"/>
    </row>
    <row r="154" ht="23" customHeight="1" spans="1:27">
      <c r="A154" s="47"/>
      <c r="B154" s="46"/>
      <c r="C154" s="18" t="s">
        <v>620</v>
      </c>
      <c r="D154" s="18" t="s">
        <v>251</v>
      </c>
      <c r="E154" s="19" t="s">
        <v>317</v>
      </c>
      <c r="F154" s="18" t="s">
        <v>437</v>
      </c>
      <c r="G154" s="18" t="s">
        <v>254</v>
      </c>
      <c r="H154" s="18" t="s">
        <v>621</v>
      </c>
      <c r="I154" s="18" t="s">
        <v>267</v>
      </c>
      <c r="J154" s="18" t="s">
        <v>622</v>
      </c>
      <c r="K154" s="18" t="s">
        <v>258</v>
      </c>
      <c r="L154" s="18" t="s">
        <v>623</v>
      </c>
      <c r="M154" s="33" t="s">
        <v>259</v>
      </c>
      <c r="N154" s="31">
        <f t="shared" si="12"/>
        <v>61.89</v>
      </c>
      <c r="O154" s="18">
        <f t="shared" si="13"/>
        <v>61.89</v>
      </c>
      <c r="P154" s="17">
        <v>61.89</v>
      </c>
      <c r="Q154" s="17"/>
      <c r="R154" s="17"/>
      <c r="S154" s="17"/>
      <c r="T154" s="31">
        <f t="shared" si="10"/>
        <v>0</v>
      </c>
      <c r="U154" s="17"/>
      <c r="V154" s="17"/>
      <c r="W154" s="17"/>
      <c r="X154" s="17"/>
      <c r="Y154" s="43">
        <f t="shared" si="11"/>
        <v>61.89</v>
      </c>
      <c r="Z154" s="17">
        <v>61.89</v>
      </c>
      <c r="AA154" s="17"/>
    </row>
    <row r="155" ht="23" customHeight="1" spans="1:27">
      <c r="A155" s="47"/>
      <c r="B155" s="46"/>
      <c r="C155" s="18" t="s">
        <v>620</v>
      </c>
      <c r="D155" s="18" t="s">
        <v>251</v>
      </c>
      <c r="E155" s="19" t="s">
        <v>317</v>
      </c>
      <c r="F155" s="18" t="s">
        <v>437</v>
      </c>
      <c r="G155" s="18" t="s">
        <v>254</v>
      </c>
      <c r="H155" s="18" t="s">
        <v>621</v>
      </c>
      <c r="I155" s="18" t="s">
        <v>267</v>
      </c>
      <c r="J155" s="18" t="s">
        <v>622</v>
      </c>
      <c r="K155" s="18" t="s">
        <v>258</v>
      </c>
      <c r="L155" s="18" t="s">
        <v>41</v>
      </c>
      <c r="M155" s="33" t="s">
        <v>259</v>
      </c>
      <c r="N155" s="31">
        <f t="shared" si="12"/>
        <v>4.7</v>
      </c>
      <c r="O155" s="18">
        <f t="shared" si="13"/>
        <v>4.7</v>
      </c>
      <c r="P155" s="17">
        <v>4.7</v>
      </c>
      <c r="Q155" s="17"/>
      <c r="R155" s="17"/>
      <c r="S155" s="17"/>
      <c r="T155" s="31">
        <f t="shared" si="10"/>
        <v>0</v>
      </c>
      <c r="U155" s="17"/>
      <c r="V155" s="17"/>
      <c r="W155" s="17"/>
      <c r="X155" s="17"/>
      <c r="Y155" s="43">
        <f t="shared" si="11"/>
        <v>4.7</v>
      </c>
      <c r="Z155" s="17">
        <v>4.7</v>
      </c>
      <c r="AA155" s="17"/>
    </row>
    <row r="156" s="5" customFormat="1" ht="23" customHeight="1" spans="1:27">
      <c r="A156" s="47"/>
      <c r="B156" s="46"/>
      <c r="C156" s="18" t="s">
        <v>620</v>
      </c>
      <c r="D156" s="18" t="s">
        <v>251</v>
      </c>
      <c r="E156" s="19" t="s">
        <v>317</v>
      </c>
      <c r="F156" s="18" t="s">
        <v>437</v>
      </c>
      <c r="G156" s="18" t="s">
        <v>254</v>
      </c>
      <c r="H156" s="18" t="s">
        <v>621</v>
      </c>
      <c r="I156" s="18" t="s">
        <v>267</v>
      </c>
      <c r="J156" s="18" t="s">
        <v>622</v>
      </c>
      <c r="K156" s="18" t="s">
        <v>368</v>
      </c>
      <c r="L156" s="18" t="s">
        <v>21</v>
      </c>
      <c r="M156" s="33" t="s">
        <v>540</v>
      </c>
      <c r="N156" s="31">
        <f t="shared" si="12"/>
        <v>47.9728</v>
      </c>
      <c r="O156" s="18">
        <f t="shared" si="13"/>
        <v>47.9728</v>
      </c>
      <c r="P156" s="17"/>
      <c r="Q156" s="5">
        <v>47.9728</v>
      </c>
      <c r="R156" s="17"/>
      <c r="S156" s="17"/>
      <c r="T156" s="31">
        <f t="shared" si="10"/>
        <v>0</v>
      </c>
      <c r="U156" s="17"/>
      <c r="V156" s="17"/>
      <c r="W156" s="17"/>
      <c r="X156" s="17"/>
      <c r="Y156" s="43">
        <f t="shared" si="11"/>
        <v>47.9728</v>
      </c>
      <c r="Z156" s="17">
        <v>47.9728</v>
      </c>
      <c r="AA156" s="17"/>
    </row>
    <row r="157" ht="23" customHeight="1" spans="1:27">
      <c r="A157" s="24"/>
      <c r="B157" s="23"/>
      <c r="C157" s="18" t="s">
        <v>620</v>
      </c>
      <c r="D157" s="18" t="s">
        <v>251</v>
      </c>
      <c r="E157" s="19" t="s">
        <v>317</v>
      </c>
      <c r="F157" s="18" t="s">
        <v>437</v>
      </c>
      <c r="G157" s="18" t="s">
        <v>254</v>
      </c>
      <c r="H157" s="18" t="s">
        <v>621</v>
      </c>
      <c r="I157" s="18" t="s">
        <v>267</v>
      </c>
      <c r="J157" s="18" t="s">
        <v>622</v>
      </c>
      <c r="K157" s="18" t="s">
        <v>258</v>
      </c>
      <c r="L157" s="20" t="s">
        <v>78</v>
      </c>
      <c r="M157" s="33" t="s">
        <v>356</v>
      </c>
      <c r="N157" s="31">
        <f t="shared" si="12"/>
        <v>8.87357</v>
      </c>
      <c r="O157" s="18">
        <f t="shared" si="13"/>
        <v>0</v>
      </c>
      <c r="P157" s="17"/>
      <c r="Q157" s="17"/>
      <c r="R157" s="17"/>
      <c r="S157" s="17"/>
      <c r="T157" s="31">
        <f t="shared" si="10"/>
        <v>8.87357</v>
      </c>
      <c r="U157" s="17">
        <v>8.87357</v>
      </c>
      <c r="V157" s="17"/>
      <c r="W157" s="17"/>
      <c r="X157" s="17"/>
      <c r="Y157" s="43">
        <f t="shared" si="11"/>
        <v>8.37417</v>
      </c>
      <c r="Z157" s="17"/>
      <c r="AA157" s="17">
        <v>8.37417</v>
      </c>
    </row>
    <row r="158" ht="23" customHeight="1" spans="1:27">
      <c r="A158" s="18">
        <v>130</v>
      </c>
      <c r="B158" s="18" t="s">
        <v>602</v>
      </c>
      <c r="C158" s="18" t="s">
        <v>624</v>
      </c>
      <c r="D158" s="18" t="s">
        <v>302</v>
      </c>
      <c r="E158" s="19" t="s">
        <v>303</v>
      </c>
      <c r="F158" s="18" t="s">
        <v>304</v>
      </c>
      <c r="G158" s="18" t="s">
        <v>304</v>
      </c>
      <c r="H158" s="20" t="s">
        <v>299</v>
      </c>
      <c r="I158" s="18" t="s">
        <v>267</v>
      </c>
      <c r="J158" s="18" t="s">
        <v>625</v>
      </c>
      <c r="K158" s="18" t="s">
        <v>368</v>
      </c>
      <c r="L158" s="20" t="s">
        <v>21</v>
      </c>
      <c r="M158" s="33" t="s">
        <v>540</v>
      </c>
      <c r="N158" s="31">
        <f t="shared" si="12"/>
        <v>109.0514</v>
      </c>
      <c r="O158" s="18">
        <f t="shared" si="13"/>
        <v>109.0514</v>
      </c>
      <c r="P158" s="18"/>
      <c r="Q158" s="18">
        <v>109.0514</v>
      </c>
      <c r="R158" s="18"/>
      <c r="S158" s="18"/>
      <c r="T158" s="31">
        <f t="shared" si="10"/>
        <v>0</v>
      </c>
      <c r="U158" s="18"/>
      <c r="V158" s="18"/>
      <c r="W158" s="18"/>
      <c r="X158" s="18"/>
      <c r="Y158" s="43">
        <f t="shared" si="11"/>
        <v>109.0514</v>
      </c>
      <c r="Z158" s="18">
        <v>109.0514</v>
      </c>
      <c r="AA158" s="18"/>
    </row>
    <row r="159" ht="23" customHeight="1" spans="1:27">
      <c r="A159" s="18">
        <v>131</v>
      </c>
      <c r="B159" s="18" t="s">
        <v>602</v>
      </c>
      <c r="C159" s="18" t="s">
        <v>626</v>
      </c>
      <c r="D159" s="18" t="s">
        <v>310</v>
      </c>
      <c r="E159" s="19" t="s">
        <v>311</v>
      </c>
      <c r="F159" s="18" t="s">
        <v>254</v>
      </c>
      <c r="G159" s="18" t="s">
        <v>254</v>
      </c>
      <c r="H159" s="18" t="s">
        <v>299</v>
      </c>
      <c r="I159" s="18" t="s">
        <v>267</v>
      </c>
      <c r="J159" s="18" t="s">
        <v>627</v>
      </c>
      <c r="K159" s="18" t="s">
        <v>258</v>
      </c>
      <c r="L159" s="18" t="s">
        <v>623</v>
      </c>
      <c r="M159" s="33" t="s">
        <v>259</v>
      </c>
      <c r="N159" s="31">
        <f t="shared" si="12"/>
        <v>104.4</v>
      </c>
      <c r="O159" s="18">
        <f t="shared" si="13"/>
        <v>104.4</v>
      </c>
      <c r="P159" s="18">
        <v>104.4</v>
      </c>
      <c r="Q159" s="18"/>
      <c r="R159" s="18"/>
      <c r="S159" s="18"/>
      <c r="T159" s="31">
        <f t="shared" si="10"/>
        <v>0</v>
      </c>
      <c r="U159" s="18"/>
      <c r="V159" s="18"/>
      <c r="W159" s="18"/>
      <c r="X159" s="18"/>
      <c r="Y159" s="43">
        <f t="shared" si="11"/>
        <v>104.4</v>
      </c>
      <c r="Z159" s="18">
        <v>104.4</v>
      </c>
      <c r="AA159" s="18"/>
    </row>
    <row r="160" ht="23" customHeight="1" spans="1:27">
      <c r="A160" s="18">
        <v>132</v>
      </c>
      <c r="B160" s="18" t="s">
        <v>602</v>
      </c>
      <c r="C160" s="18" t="s">
        <v>628</v>
      </c>
      <c r="D160" s="18" t="s">
        <v>310</v>
      </c>
      <c r="E160" s="19" t="s">
        <v>456</v>
      </c>
      <c r="F160" s="18" t="s">
        <v>254</v>
      </c>
      <c r="G160" s="18" t="s">
        <v>254</v>
      </c>
      <c r="H160" s="18" t="s">
        <v>265</v>
      </c>
      <c r="I160" s="18" t="s">
        <v>267</v>
      </c>
      <c r="J160" s="18" t="s">
        <v>458</v>
      </c>
      <c r="K160" s="18" t="s">
        <v>258</v>
      </c>
      <c r="L160" s="18" t="s">
        <v>623</v>
      </c>
      <c r="M160" s="33" t="s">
        <v>259</v>
      </c>
      <c r="N160" s="31">
        <f t="shared" si="12"/>
        <v>4.5</v>
      </c>
      <c r="O160" s="18">
        <f t="shared" si="13"/>
        <v>4.5</v>
      </c>
      <c r="P160" s="18">
        <v>4.5</v>
      </c>
      <c r="Q160" s="18"/>
      <c r="R160" s="18"/>
      <c r="S160" s="18"/>
      <c r="T160" s="31">
        <f t="shared" si="10"/>
        <v>0</v>
      </c>
      <c r="U160" s="18"/>
      <c r="V160" s="18"/>
      <c r="W160" s="18"/>
      <c r="X160" s="18"/>
      <c r="Y160" s="43">
        <f t="shared" si="11"/>
        <v>4.5</v>
      </c>
      <c r="Z160" s="18">
        <v>4.5</v>
      </c>
      <c r="AA160" s="18"/>
    </row>
    <row r="161" ht="23" customHeight="1" spans="1:27">
      <c r="A161" s="18">
        <v>133</v>
      </c>
      <c r="B161" s="18" t="s">
        <v>602</v>
      </c>
      <c r="C161" s="18" t="s">
        <v>629</v>
      </c>
      <c r="D161" s="18" t="s">
        <v>310</v>
      </c>
      <c r="E161" s="19" t="s">
        <v>456</v>
      </c>
      <c r="F161" s="18" t="s">
        <v>254</v>
      </c>
      <c r="G161" s="18" t="s">
        <v>254</v>
      </c>
      <c r="H161" s="18" t="s">
        <v>460</v>
      </c>
      <c r="I161" s="18" t="s">
        <v>267</v>
      </c>
      <c r="J161" s="18" t="s">
        <v>458</v>
      </c>
      <c r="K161" s="18" t="s">
        <v>258</v>
      </c>
      <c r="L161" s="18" t="s">
        <v>623</v>
      </c>
      <c r="M161" s="33" t="s">
        <v>259</v>
      </c>
      <c r="N161" s="31">
        <f t="shared" si="12"/>
        <v>3.78</v>
      </c>
      <c r="O161" s="18">
        <f t="shared" si="13"/>
        <v>3.78</v>
      </c>
      <c r="P161" s="18">
        <v>3.78</v>
      </c>
      <c r="Q161" s="18"/>
      <c r="R161" s="18"/>
      <c r="S161" s="18"/>
      <c r="T161" s="31">
        <f t="shared" si="10"/>
        <v>0</v>
      </c>
      <c r="U161" s="18"/>
      <c r="V161" s="18"/>
      <c r="W161" s="18"/>
      <c r="X161" s="18"/>
      <c r="Y161" s="43">
        <f t="shared" si="11"/>
        <v>3.78</v>
      </c>
      <c r="Z161" s="18">
        <v>3.78</v>
      </c>
      <c r="AA161" s="18"/>
    </row>
    <row r="162" ht="23" customHeight="1" spans="1:27">
      <c r="A162" s="18">
        <v>134</v>
      </c>
      <c r="B162" s="18" t="s">
        <v>602</v>
      </c>
      <c r="C162" s="18" t="s">
        <v>630</v>
      </c>
      <c r="D162" s="18" t="s">
        <v>310</v>
      </c>
      <c r="E162" s="19" t="s">
        <v>456</v>
      </c>
      <c r="F162" s="18" t="s">
        <v>254</v>
      </c>
      <c r="G162" s="18" t="s">
        <v>254</v>
      </c>
      <c r="H162" s="18" t="s">
        <v>384</v>
      </c>
      <c r="I162" s="18" t="s">
        <v>267</v>
      </c>
      <c r="J162" s="18" t="s">
        <v>458</v>
      </c>
      <c r="K162" s="18" t="s">
        <v>258</v>
      </c>
      <c r="L162" s="18" t="s">
        <v>623</v>
      </c>
      <c r="M162" s="33" t="s">
        <v>259</v>
      </c>
      <c r="N162" s="31">
        <f t="shared" si="12"/>
        <v>21.195</v>
      </c>
      <c r="O162" s="18">
        <f t="shared" si="13"/>
        <v>21.195</v>
      </c>
      <c r="P162" s="18">
        <v>21.195</v>
      </c>
      <c r="Q162" s="18"/>
      <c r="R162" s="18"/>
      <c r="S162" s="18"/>
      <c r="T162" s="31">
        <f t="shared" si="10"/>
        <v>0</v>
      </c>
      <c r="U162" s="18"/>
      <c r="V162" s="18"/>
      <c r="W162" s="18"/>
      <c r="X162" s="18"/>
      <c r="Y162" s="43">
        <f t="shared" si="11"/>
        <v>21.195</v>
      </c>
      <c r="Z162" s="18">
        <v>21.195</v>
      </c>
      <c r="AA162" s="18"/>
    </row>
    <row r="163" ht="23" customHeight="1" spans="1:27">
      <c r="A163" s="18">
        <v>135</v>
      </c>
      <c r="B163" s="18" t="s">
        <v>602</v>
      </c>
      <c r="C163" s="18" t="s">
        <v>631</v>
      </c>
      <c r="D163" s="18" t="s">
        <v>310</v>
      </c>
      <c r="E163" s="19" t="s">
        <v>456</v>
      </c>
      <c r="F163" s="18" t="s">
        <v>254</v>
      </c>
      <c r="G163" s="18" t="s">
        <v>254</v>
      </c>
      <c r="H163" s="18" t="s">
        <v>398</v>
      </c>
      <c r="I163" s="18" t="s">
        <v>267</v>
      </c>
      <c r="J163" s="18" t="s">
        <v>458</v>
      </c>
      <c r="K163" s="18" t="s">
        <v>258</v>
      </c>
      <c r="L163" s="18" t="s">
        <v>623</v>
      </c>
      <c r="M163" s="33" t="s">
        <v>259</v>
      </c>
      <c r="N163" s="31">
        <f t="shared" si="12"/>
        <v>7.56</v>
      </c>
      <c r="O163" s="18">
        <f t="shared" si="13"/>
        <v>7.56</v>
      </c>
      <c r="P163" s="18">
        <v>7.56</v>
      </c>
      <c r="Q163" s="18"/>
      <c r="R163" s="18"/>
      <c r="S163" s="18"/>
      <c r="T163" s="31">
        <f t="shared" si="10"/>
        <v>0</v>
      </c>
      <c r="U163" s="18"/>
      <c r="V163" s="18"/>
      <c r="W163" s="18"/>
      <c r="X163" s="18"/>
      <c r="Y163" s="43">
        <f t="shared" si="11"/>
        <v>7.56</v>
      </c>
      <c r="Z163" s="18">
        <v>7.56</v>
      </c>
      <c r="AA163" s="18"/>
    </row>
    <row r="164" ht="23" customHeight="1" spans="1:27">
      <c r="A164" s="18">
        <v>136</v>
      </c>
      <c r="B164" s="18" t="s">
        <v>602</v>
      </c>
      <c r="C164" s="18" t="s">
        <v>632</v>
      </c>
      <c r="D164" s="18" t="s">
        <v>310</v>
      </c>
      <c r="E164" s="19" t="s">
        <v>456</v>
      </c>
      <c r="F164" s="18" t="s">
        <v>254</v>
      </c>
      <c r="G164" s="18" t="s">
        <v>254</v>
      </c>
      <c r="H164" s="18" t="s">
        <v>289</v>
      </c>
      <c r="I164" s="18" t="s">
        <v>267</v>
      </c>
      <c r="J164" s="18" t="s">
        <v>458</v>
      </c>
      <c r="K164" s="18" t="s">
        <v>258</v>
      </c>
      <c r="L164" s="18" t="s">
        <v>623</v>
      </c>
      <c r="M164" s="33" t="s">
        <v>259</v>
      </c>
      <c r="N164" s="31">
        <f t="shared" si="12"/>
        <v>16.875</v>
      </c>
      <c r="O164" s="18">
        <f t="shared" si="13"/>
        <v>16.875</v>
      </c>
      <c r="P164" s="18">
        <v>16.875</v>
      </c>
      <c r="Q164" s="18"/>
      <c r="R164" s="18"/>
      <c r="S164" s="18"/>
      <c r="T164" s="31">
        <f t="shared" si="10"/>
        <v>0</v>
      </c>
      <c r="U164" s="18"/>
      <c r="V164" s="18"/>
      <c r="W164" s="18"/>
      <c r="X164" s="18"/>
      <c r="Y164" s="43">
        <f t="shared" si="11"/>
        <v>16.875</v>
      </c>
      <c r="Z164" s="18">
        <v>16.875</v>
      </c>
      <c r="AA164" s="18"/>
    </row>
    <row r="165" ht="23" customHeight="1" spans="1:27">
      <c r="A165" s="18">
        <v>137</v>
      </c>
      <c r="B165" s="18" t="s">
        <v>602</v>
      </c>
      <c r="C165" s="18" t="s">
        <v>633</v>
      </c>
      <c r="D165" s="18" t="s">
        <v>310</v>
      </c>
      <c r="E165" s="19" t="s">
        <v>456</v>
      </c>
      <c r="F165" s="18" t="s">
        <v>254</v>
      </c>
      <c r="G165" s="18" t="s">
        <v>254</v>
      </c>
      <c r="H165" s="18" t="s">
        <v>433</v>
      </c>
      <c r="I165" s="18" t="s">
        <v>267</v>
      </c>
      <c r="J165" s="18" t="s">
        <v>458</v>
      </c>
      <c r="K165" s="18" t="s">
        <v>258</v>
      </c>
      <c r="L165" s="18" t="s">
        <v>623</v>
      </c>
      <c r="M165" s="33" t="s">
        <v>259</v>
      </c>
      <c r="N165" s="31">
        <f t="shared" si="12"/>
        <v>38.7</v>
      </c>
      <c r="O165" s="18">
        <f t="shared" si="13"/>
        <v>38.7</v>
      </c>
      <c r="P165" s="18">
        <v>38.7</v>
      </c>
      <c r="Q165" s="18"/>
      <c r="R165" s="18"/>
      <c r="S165" s="18"/>
      <c r="T165" s="31">
        <f t="shared" si="10"/>
        <v>0</v>
      </c>
      <c r="U165" s="18"/>
      <c r="V165" s="18"/>
      <c r="W165" s="18"/>
      <c r="X165" s="18"/>
      <c r="Y165" s="43">
        <f t="shared" si="11"/>
        <v>38.7</v>
      </c>
      <c r="Z165" s="18">
        <v>38.7</v>
      </c>
      <c r="AA165" s="18"/>
    </row>
    <row r="166" ht="23" customHeight="1" spans="1:27">
      <c r="A166" s="18">
        <v>138</v>
      </c>
      <c r="B166" s="18" t="s">
        <v>602</v>
      </c>
      <c r="C166" s="18" t="s">
        <v>634</v>
      </c>
      <c r="D166" s="18" t="s">
        <v>310</v>
      </c>
      <c r="E166" s="19" t="s">
        <v>456</v>
      </c>
      <c r="F166" s="18" t="s">
        <v>254</v>
      </c>
      <c r="G166" s="18" t="s">
        <v>254</v>
      </c>
      <c r="H166" s="18" t="s">
        <v>318</v>
      </c>
      <c r="I166" s="18" t="s">
        <v>267</v>
      </c>
      <c r="J166" s="18" t="s">
        <v>458</v>
      </c>
      <c r="K166" s="18" t="s">
        <v>258</v>
      </c>
      <c r="L166" s="18" t="s">
        <v>623</v>
      </c>
      <c r="M166" s="33" t="s">
        <v>259</v>
      </c>
      <c r="N166" s="31">
        <f t="shared" si="12"/>
        <v>38.205</v>
      </c>
      <c r="O166" s="18">
        <f t="shared" si="13"/>
        <v>38.205</v>
      </c>
      <c r="P166" s="18">
        <v>38.205</v>
      </c>
      <c r="Q166" s="18"/>
      <c r="R166" s="18"/>
      <c r="S166" s="18"/>
      <c r="T166" s="31">
        <f t="shared" si="10"/>
        <v>0</v>
      </c>
      <c r="U166" s="18"/>
      <c r="V166" s="18"/>
      <c r="W166" s="18"/>
      <c r="X166" s="18"/>
      <c r="Y166" s="43">
        <f t="shared" si="11"/>
        <v>38.205</v>
      </c>
      <c r="Z166" s="18">
        <v>38.205</v>
      </c>
      <c r="AA166" s="18"/>
    </row>
    <row r="167" ht="23" customHeight="1" spans="1:27">
      <c r="A167" s="18">
        <v>139</v>
      </c>
      <c r="B167" s="18" t="s">
        <v>602</v>
      </c>
      <c r="C167" s="18" t="s">
        <v>635</v>
      </c>
      <c r="D167" s="18" t="s">
        <v>310</v>
      </c>
      <c r="E167" s="19" t="s">
        <v>456</v>
      </c>
      <c r="F167" s="18" t="s">
        <v>254</v>
      </c>
      <c r="G167" s="18" t="s">
        <v>254</v>
      </c>
      <c r="H167" s="18" t="s">
        <v>437</v>
      </c>
      <c r="I167" s="18" t="s">
        <v>267</v>
      </c>
      <c r="J167" s="18" t="s">
        <v>458</v>
      </c>
      <c r="K167" s="18" t="s">
        <v>258</v>
      </c>
      <c r="L167" s="18" t="s">
        <v>623</v>
      </c>
      <c r="M167" s="33" t="s">
        <v>259</v>
      </c>
      <c r="N167" s="31">
        <f t="shared" si="12"/>
        <v>23.175</v>
      </c>
      <c r="O167" s="18">
        <f t="shared" si="13"/>
        <v>23.175</v>
      </c>
      <c r="P167" s="18">
        <v>23.175</v>
      </c>
      <c r="Q167" s="18"/>
      <c r="R167" s="18"/>
      <c r="S167" s="18"/>
      <c r="T167" s="31">
        <f t="shared" si="10"/>
        <v>0</v>
      </c>
      <c r="U167" s="18"/>
      <c r="V167" s="18"/>
      <c r="W167" s="18"/>
      <c r="X167" s="18"/>
      <c r="Y167" s="43">
        <f t="shared" si="11"/>
        <v>23.175</v>
      </c>
      <c r="Z167" s="18">
        <v>23.175</v>
      </c>
      <c r="AA167" s="18"/>
    </row>
    <row r="168" ht="23" customHeight="1" spans="1:27">
      <c r="A168" s="18">
        <v>140</v>
      </c>
      <c r="B168" s="18" t="s">
        <v>602</v>
      </c>
      <c r="C168" s="18" t="s">
        <v>636</v>
      </c>
      <c r="D168" s="18" t="s">
        <v>310</v>
      </c>
      <c r="E168" s="19" t="s">
        <v>456</v>
      </c>
      <c r="F168" s="18" t="s">
        <v>254</v>
      </c>
      <c r="G168" s="18" t="s">
        <v>254</v>
      </c>
      <c r="H168" s="18" t="s">
        <v>468</v>
      </c>
      <c r="I168" s="18" t="s">
        <v>267</v>
      </c>
      <c r="J168" s="18" t="s">
        <v>458</v>
      </c>
      <c r="K168" s="18" t="s">
        <v>258</v>
      </c>
      <c r="L168" s="18" t="s">
        <v>623</v>
      </c>
      <c r="M168" s="33" t="s">
        <v>259</v>
      </c>
      <c r="N168" s="31">
        <f t="shared" si="12"/>
        <v>66.645</v>
      </c>
      <c r="O168" s="18">
        <f t="shared" si="13"/>
        <v>66.645</v>
      </c>
      <c r="P168" s="18">
        <v>66.645</v>
      </c>
      <c r="Q168" s="18"/>
      <c r="R168" s="18"/>
      <c r="S168" s="18"/>
      <c r="T168" s="31">
        <f t="shared" si="10"/>
        <v>0</v>
      </c>
      <c r="U168" s="18"/>
      <c r="V168" s="18"/>
      <c r="W168" s="18"/>
      <c r="X168" s="18"/>
      <c r="Y168" s="43">
        <f t="shared" si="11"/>
        <v>66.645</v>
      </c>
      <c r="Z168" s="18">
        <v>66.645</v>
      </c>
      <c r="AA168" s="18"/>
    </row>
    <row r="169" ht="23" customHeight="1" spans="1:27">
      <c r="A169" s="18">
        <v>141</v>
      </c>
      <c r="B169" s="18" t="s">
        <v>602</v>
      </c>
      <c r="C169" s="18" t="s">
        <v>637</v>
      </c>
      <c r="D169" s="18" t="s">
        <v>310</v>
      </c>
      <c r="E169" s="19" t="s">
        <v>456</v>
      </c>
      <c r="F169" s="18" t="s">
        <v>254</v>
      </c>
      <c r="G169" s="18" t="s">
        <v>254</v>
      </c>
      <c r="H169" s="18" t="s">
        <v>333</v>
      </c>
      <c r="I169" s="18" t="s">
        <v>267</v>
      </c>
      <c r="J169" s="18" t="s">
        <v>458</v>
      </c>
      <c r="K169" s="18" t="s">
        <v>258</v>
      </c>
      <c r="L169" s="18" t="s">
        <v>623</v>
      </c>
      <c r="M169" s="33" t="s">
        <v>259</v>
      </c>
      <c r="N169" s="31">
        <f t="shared" si="12"/>
        <v>17.205</v>
      </c>
      <c r="O169" s="18">
        <f t="shared" si="13"/>
        <v>17.205</v>
      </c>
      <c r="P169" s="18">
        <v>17.205</v>
      </c>
      <c r="Q169" s="18"/>
      <c r="R169" s="18"/>
      <c r="S169" s="18"/>
      <c r="T169" s="31">
        <f t="shared" si="10"/>
        <v>0</v>
      </c>
      <c r="U169" s="18"/>
      <c r="V169" s="18"/>
      <c r="W169" s="18"/>
      <c r="X169" s="18"/>
      <c r="Y169" s="43">
        <f t="shared" si="11"/>
        <v>17.205</v>
      </c>
      <c r="Z169" s="18">
        <v>17.205</v>
      </c>
      <c r="AA169" s="18"/>
    </row>
    <row r="170" ht="23" customHeight="1" spans="1:27">
      <c r="A170" s="18">
        <v>142</v>
      </c>
      <c r="B170" s="18" t="s">
        <v>602</v>
      </c>
      <c r="C170" s="18" t="s">
        <v>638</v>
      </c>
      <c r="D170" s="18" t="s">
        <v>310</v>
      </c>
      <c r="E170" s="19" t="s">
        <v>456</v>
      </c>
      <c r="F170" s="18" t="s">
        <v>254</v>
      </c>
      <c r="G170" s="18" t="s">
        <v>254</v>
      </c>
      <c r="H170" s="18" t="s">
        <v>471</v>
      </c>
      <c r="I170" s="18" t="s">
        <v>267</v>
      </c>
      <c r="J170" s="18" t="s">
        <v>458</v>
      </c>
      <c r="K170" s="18" t="s">
        <v>258</v>
      </c>
      <c r="L170" s="18" t="s">
        <v>623</v>
      </c>
      <c r="M170" s="33" t="s">
        <v>259</v>
      </c>
      <c r="N170" s="31">
        <f t="shared" si="12"/>
        <v>28.485</v>
      </c>
      <c r="O170" s="18">
        <f t="shared" si="13"/>
        <v>28.485</v>
      </c>
      <c r="P170" s="18">
        <v>28.485</v>
      </c>
      <c r="Q170" s="18"/>
      <c r="R170" s="18"/>
      <c r="S170" s="18"/>
      <c r="T170" s="31">
        <f t="shared" si="10"/>
        <v>0</v>
      </c>
      <c r="U170" s="18"/>
      <c r="V170" s="18"/>
      <c r="W170" s="18"/>
      <c r="X170" s="18"/>
      <c r="Y170" s="43">
        <f t="shared" si="11"/>
        <v>28.485</v>
      </c>
      <c r="Z170" s="18">
        <v>28.485</v>
      </c>
      <c r="AA170" s="18"/>
    </row>
    <row r="171" ht="23" customHeight="1" spans="1:27">
      <c r="A171" s="18">
        <v>143</v>
      </c>
      <c r="B171" s="18" t="s">
        <v>602</v>
      </c>
      <c r="C171" s="18" t="s">
        <v>639</v>
      </c>
      <c r="D171" s="18" t="s">
        <v>310</v>
      </c>
      <c r="E171" s="19" t="s">
        <v>456</v>
      </c>
      <c r="F171" s="18" t="s">
        <v>254</v>
      </c>
      <c r="G171" s="18" t="s">
        <v>254</v>
      </c>
      <c r="H171" s="18" t="s">
        <v>473</v>
      </c>
      <c r="I171" s="18" t="s">
        <v>267</v>
      </c>
      <c r="J171" s="18" t="s">
        <v>458</v>
      </c>
      <c r="K171" s="18" t="s">
        <v>258</v>
      </c>
      <c r="L171" s="18" t="s">
        <v>623</v>
      </c>
      <c r="M171" s="33" t="s">
        <v>259</v>
      </c>
      <c r="N171" s="31">
        <f t="shared" si="12"/>
        <v>16.35</v>
      </c>
      <c r="O171" s="18">
        <f t="shared" si="13"/>
        <v>16.35</v>
      </c>
      <c r="P171" s="18">
        <v>16.35</v>
      </c>
      <c r="Q171" s="18"/>
      <c r="R171" s="18"/>
      <c r="S171" s="18"/>
      <c r="T171" s="31">
        <f t="shared" si="10"/>
        <v>0</v>
      </c>
      <c r="U171" s="18"/>
      <c r="V171" s="18"/>
      <c r="W171" s="18"/>
      <c r="X171" s="18"/>
      <c r="Y171" s="43">
        <f t="shared" si="11"/>
        <v>16.35</v>
      </c>
      <c r="Z171" s="18">
        <v>16.35</v>
      </c>
      <c r="AA171" s="18"/>
    </row>
    <row r="172" ht="23" customHeight="1" spans="1:27">
      <c r="A172" s="18">
        <v>144</v>
      </c>
      <c r="B172" s="18" t="s">
        <v>602</v>
      </c>
      <c r="C172" s="18" t="s">
        <v>640</v>
      </c>
      <c r="D172" s="18" t="s">
        <v>310</v>
      </c>
      <c r="E172" s="19" t="s">
        <v>456</v>
      </c>
      <c r="F172" s="18" t="s">
        <v>254</v>
      </c>
      <c r="G172" s="18" t="s">
        <v>254</v>
      </c>
      <c r="H172" s="18" t="s">
        <v>286</v>
      </c>
      <c r="I172" s="18" t="s">
        <v>267</v>
      </c>
      <c r="J172" s="18" t="s">
        <v>458</v>
      </c>
      <c r="K172" s="18" t="s">
        <v>258</v>
      </c>
      <c r="L172" s="18" t="s">
        <v>623</v>
      </c>
      <c r="M172" s="33" t="s">
        <v>259</v>
      </c>
      <c r="N172" s="31">
        <f t="shared" si="12"/>
        <v>14.415</v>
      </c>
      <c r="O172" s="18">
        <f t="shared" si="13"/>
        <v>14.415</v>
      </c>
      <c r="P172" s="18">
        <v>14.415</v>
      </c>
      <c r="Q172" s="18"/>
      <c r="R172" s="18"/>
      <c r="S172" s="18"/>
      <c r="T172" s="31">
        <f t="shared" si="10"/>
        <v>0</v>
      </c>
      <c r="U172" s="18"/>
      <c r="V172" s="18"/>
      <c r="W172" s="18"/>
      <c r="X172" s="18"/>
      <c r="Y172" s="43">
        <f t="shared" si="11"/>
        <v>14.415</v>
      </c>
      <c r="Z172" s="18">
        <v>14.415</v>
      </c>
      <c r="AA172" s="18"/>
    </row>
    <row r="173" ht="23" customHeight="1" spans="1:27">
      <c r="A173" s="18">
        <v>145</v>
      </c>
      <c r="B173" s="18" t="s">
        <v>602</v>
      </c>
      <c r="C173" s="18" t="s">
        <v>641</v>
      </c>
      <c r="D173" s="18" t="s">
        <v>310</v>
      </c>
      <c r="E173" s="19" t="s">
        <v>456</v>
      </c>
      <c r="F173" s="18" t="s">
        <v>254</v>
      </c>
      <c r="G173" s="18" t="s">
        <v>254</v>
      </c>
      <c r="H173" s="18" t="s">
        <v>349</v>
      </c>
      <c r="I173" s="18" t="s">
        <v>267</v>
      </c>
      <c r="J173" s="18" t="s">
        <v>458</v>
      </c>
      <c r="K173" s="18" t="s">
        <v>258</v>
      </c>
      <c r="L173" s="18" t="s">
        <v>623</v>
      </c>
      <c r="M173" s="33" t="s">
        <v>259</v>
      </c>
      <c r="N173" s="31">
        <f t="shared" si="12"/>
        <v>26.88</v>
      </c>
      <c r="O173" s="18">
        <f t="shared" si="13"/>
        <v>26.88</v>
      </c>
      <c r="P173" s="18">
        <v>26.88</v>
      </c>
      <c r="Q173" s="18"/>
      <c r="R173" s="18"/>
      <c r="S173" s="18"/>
      <c r="T173" s="31">
        <f t="shared" si="10"/>
        <v>0</v>
      </c>
      <c r="U173" s="18"/>
      <c r="V173" s="18"/>
      <c r="W173" s="18"/>
      <c r="X173" s="18"/>
      <c r="Y173" s="43">
        <f t="shared" si="11"/>
        <v>26.88</v>
      </c>
      <c r="Z173" s="18">
        <v>26.88</v>
      </c>
      <c r="AA173" s="18"/>
    </row>
    <row r="174" ht="23" customHeight="1" spans="1:27">
      <c r="A174" s="18">
        <v>146</v>
      </c>
      <c r="B174" s="18" t="s">
        <v>602</v>
      </c>
      <c r="C174" s="18" t="s">
        <v>642</v>
      </c>
      <c r="D174" s="18" t="s">
        <v>310</v>
      </c>
      <c r="E174" s="19" t="s">
        <v>456</v>
      </c>
      <c r="F174" s="18" t="s">
        <v>254</v>
      </c>
      <c r="G174" s="18" t="s">
        <v>254</v>
      </c>
      <c r="H174" s="18" t="s">
        <v>420</v>
      </c>
      <c r="I174" s="18" t="s">
        <v>267</v>
      </c>
      <c r="J174" s="18" t="s">
        <v>458</v>
      </c>
      <c r="K174" s="18" t="s">
        <v>258</v>
      </c>
      <c r="L174" s="18" t="s">
        <v>623</v>
      </c>
      <c r="M174" s="33" t="s">
        <v>259</v>
      </c>
      <c r="N174" s="31">
        <f t="shared" si="12"/>
        <v>48.99</v>
      </c>
      <c r="O174" s="18">
        <f t="shared" si="13"/>
        <v>48.99</v>
      </c>
      <c r="P174" s="18">
        <v>48.99</v>
      </c>
      <c r="Q174" s="18"/>
      <c r="R174" s="18"/>
      <c r="S174" s="18"/>
      <c r="T174" s="31">
        <f t="shared" si="10"/>
        <v>0</v>
      </c>
      <c r="U174" s="18"/>
      <c r="V174" s="18"/>
      <c r="W174" s="18"/>
      <c r="X174" s="18"/>
      <c r="Y174" s="43">
        <f t="shared" si="11"/>
        <v>48.99</v>
      </c>
      <c r="Z174" s="18">
        <v>48.99</v>
      </c>
      <c r="AA174" s="18"/>
    </row>
    <row r="175" ht="23" customHeight="1" spans="1:27">
      <c r="A175" s="18">
        <v>147</v>
      </c>
      <c r="B175" s="18" t="s">
        <v>602</v>
      </c>
      <c r="C175" s="18" t="s">
        <v>643</v>
      </c>
      <c r="D175" s="18" t="s">
        <v>310</v>
      </c>
      <c r="E175" s="19" t="s">
        <v>456</v>
      </c>
      <c r="F175" s="18" t="s">
        <v>254</v>
      </c>
      <c r="G175" s="18" t="s">
        <v>254</v>
      </c>
      <c r="H175" s="18" t="s">
        <v>478</v>
      </c>
      <c r="I175" s="18" t="s">
        <v>267</v>
      </c>
      <c r="J175" s="18" t="s">
        <v>458</v>
      </c>
      <c r="K175" s="18" t="s">
        <v>258</v>
      </c>
      <c r="L175" s="18" t="s">
        <v>623</v>
      </c>
      <c r="M175" s="33" t="s">
        <v>259</v>
      </c>
      <c r="N175" s="31">
        <f t="shared" si="12"/>
        <v>24.525</v>
      </c>
      <c r="O175" s="18">
        <f t="shared" si="13"/>
        <v>24.525</v>
      </c>
      <c r="P175" s="18">
        <v>24.525</v>
      </c>
      <c r="Q175" s="18"/>
      <c r="R175" s="18"/>
      <c r="S175" s="18"/>
      <c r="T175" s="31">
        <f t="shared" si="10"/>
        <v>0</v>
      </c>
      <c r="U175" s="18"/>
      <c r="V175" s="18"/>
      <c r="W175" s="18"/>
      <c r="X175" s="18"/>
      <c r="Y175" s="43">
        <f t="shared" si="11"/>
        <v>24.525</v>
      </c>
      <c r="Z175" s="18">
        <v>24.525</v>
      </c>
      <c r="AA175" s="18"/>
    </row>
    <row r="176" ht="23" customHeight="1" spans="1:27">
      <c r="A176" s="18">
        <v>148</v>
      </c>
      <c r="B176" s="18" t="s">
        <v>602</v>
      </c>
      <c r="C176" s="18" t="s">
        <v>644</v>
      </c>
      <c r="D176" s="18" t="s">
        <v>310</v>
      </c>
      <c r="E176" s="19" t="s">
        <v>456</v>
      </c>
      <c r="F176" s="18" t="s">
        <v>254</v>
      </c>
      <c r="G176" s="18" t="s">
        <v>254</v>
      </c>
      <c r="H176" s="18" t="s">
        <v>273</v>
      </c>
      <c r="I176" s="18" t="s">
        <v>267</v>
      </c>
      <c r="J176" s="18" t="s">
        <v>458</v>
      </c>
      <c r="K176" s="18" t="s">
        <v>258</v>
      </c>
      <c r="L176" s="18" t="s">
        <v>623</v>
      </c>
      <c r="M176" s="33" t="s">
        <v>259</v>
      </c>
      <c r="N176" s="31">
        <f t="shared" si="12"/>
        <v>25.59</v>
      </c>
      <c r="O176" s="18">
        <f t="shared" si="13"/>
        <v>25.59</v>
      </c>
      <c r="P176" s="18">
        <v>25.59</v>
      </c>
      <c r="Q176" s="18"/>
      <c r="R176" s="18"/>
      <c r="S176" s="18"/>
      <c r="T176" s="31">
        <f t="shared" si="10"/>
        <v>0</v>
      </c>
      <c r="U176" s="18"/>
      <c r="V176" s="18"/>
      <c r="W176" s="18"/>
      <c r="X176" s="18"/>
      <c r="Y176" s="43">
        <f t="shared" si="11"/>
        <v>25.59</v>
      </c>
      <c r="Z176" s="18">
        <v>25.59</v>
      </c>
      <c r="AA176" s="18"/>
    </row>
    <row r="177" ht="23" customHeight="1" spans="1:27">
      <c r="A177" s="18">
        <v>149</v>
      </c>
      <c r="B177" s="18" t="s">
        <v>602</v>
      </c>
      <c r="C177" s="18" t="s">
        <v>645</v>
      </c>
      <c r="D177" s="18" t="s">
        <v>310</v>
      </c>
      <c r="E177" s="19" t="s">
        <v>456</v>
      </c>
      <c r="F177" s="18" t="s">
        <v>254</v>
      </c>
      <c r="G177" s="18" t="s">
        <v>254</v>
      </c>
      <c r="H177" s="18" t="s">
        <v>481</v>
      </c>
      <c r="I177" s="18" t="s">
        <v>267</v>
      </c>
      <c r="J177" s="18" t="s">
        <v>458</v>
      </c>
      <c r="K177" s="18" t="s">
        <v>258</v>
      </c>
      <c r="L177" s="18" t="s">
        <v>623</v>
      </c>
      <c r="M177" s="33" t="s">
        <v>259</v>
      </c>
      <c r="N177" s="31">
        <f t="shared" si="12"/>
        <v>4.5</v>
      </c>
      <c r="O177" s="18">
        <f t="shared" si="13"/>
        <v>4.5</v>
      </c>
      <c r="P177" s="18">
        <v>4.5</v>
      </c>
      <c r="Q177" s="18"/>
      <c r="R177" s="18"/>
      <c r="S177" s="18"/>
      <c r="T177" s="31">
        <f t="shared" si="10"/>
        <v>0</v>
      </c>
      <c r="U177" s="18"/>
      <c r="V177" s="18"/>
      <c r="W177" s="18"/>
      <c r="X177" s="18"/>
      <c r="Y177" s="43">
        <f t="shared" si="11"/>
        <v>4.5</v>
      </c>
      <c r="Z177" s="18">
        <v>4.5</v>
      </c>
      <c r="AA177" s="18"/>
    </row>
    <row r="178" ht="23" customHeight="1" spans="1:27">
      <c r="A178" s="18">
        <v>150</v>
      </c>
      <c r="B178" s="18" t="s">
        <v>602</v>
      </c>
      <c r="C178" s="18" t="s">
        <v>646</v>
      </c>
      <c r="D178" s="18" t="s">
        <v>310</v>
      </c>
      <c r="E178" s="19" t="s">
        <v>456</v>
      </c>
      <c r="F178" s="18" t="s">
        <v>254</v>
      </c>
      <c r="G178" s="18" t="s">
        <v>254</v>
      </c>
      <c r="H178" s="18" t="s">
        <v>277</v>
      </c>
      <c r="I178" s="18" t="s">
        <v>267</v>
      </c>
      <c r="J178" s="18" t="s">
        <v>458</v>
      </c>
      <c r="K178" s="18" t="s">
        <v>258</v>
      </c>
      <c r="L178" s="18" t="s">
        <v>623</v>
      </c>
      <c r="M178" s="33" t="s">
        <v>259</v>
      </c>
      <c r="N178" s="31">
        <f t="shared" si="12"/>
        <v>27.375</v>
      </c>
      <c r="O178" s="18">
        <f t="shared" si="13"/>
        <v>27.375</v>
      </c>
      <c r="P178" s="18">
        <v>27.375</v>
      </c>
      <c r="Q178" s="18"/>
      <c r="R178" s="18"/>
      <c r="S178" s="18"/>
      <c r="T178" s="31">
        <f t="shared" si="10"/>
        <v>0</v>
      </c>
      <c r="U178" s="18"/>
      <c r="V178" s="18"/>
      <c r="W178" s="18"/>
      <c r="X178" s="18"/>
      <c r="Y178" s="43">
        <f t="shared" si="11"/>
        <v>27.375</v>
      </c>
      <c r="Z178" s="18">
        <v>27.375</v>
      </c>
      <c r="AA178" s="18"/>
    </row>
    <row r="179" ht="23" customHeight="1" spans="1:27">
      <c r="A179" s="18">
        <v>151</v>
      </c>
      <c r="B179" s="18" t="s">
        <v>602</v>
      </c>
      <c r="C179" s="18" t="s">
        <v>647</v>
      </c>
      <c r="D179" s="18" t="s">
        <v>310</v>
      </c>
      <c r="E179" s="19" t="s">
        <v>456</v>
      </c>
      <c r="F179" s="18" t="s">
        <v>254</v>
      </c>
      <c r="G179" s="18" t="s">
        <v>254</v>
      </c>
      <c r="H179" s="18" t="s">
        <v>261</v>
      </c>
      <c r="I179" s="18" t="s">
        <v>267</v>
      </c>
      <c r="J179" s="18" t="s">
        <v>458</v>
      </c>
      <c r="K179" s="18" t="s">
        <v>258</v>
      </c>
      <c r="L179" s="18" t="s">
        <v>623</v>
      </c>
      <c r="M179" s="33" t="s">
        <v>259</v>
      </c>
      <c r="N179" s="31">
        <f t="shared" si="12"/>
        <v>31.815</v>
      </c>
      <c r="O179" s="18">
        <f t="shared" si="13"/>
        <v>31.815</v>
      </c>
      <c r="P179" s="18">
        <v>31.815</v>
      </c>
      <c r="Q179" s="18"/>
      <c r="R179" s="18"/>
      <c r="S179" s="18"/>
      <c r="T179" s="31">
        <f t="shared" si="10"/>
        <v>0</v>
      </c>
      <c r="U179" s="18"/>
      <c r="V179" s="18"/>
      <c r="W179" s="18"/>
      <c r="X179" s="18"/>
      <c r="Y179" s="43">
        <f t="shared" si="11"/>
        <v>31.815</v>
      </c>
      <c r="Z179" s="18">
        <v>31.815</v>
      </c>
      <c r="AA179" s="18"/>
    </row>
    <row r="180" ht="23" customHeight="1" spans="1:27">
      <c r="A180" s="18">
        <v>152</v>
      </c>
      <c r="B180" s="18" t="s">
        <v>602</v>
      </c>
      <c r="C180" s="18" t="s">
        <v>648</v>
      </c>
      <c r="D180" s="18" t="s">
        <v>310</v>
      </c>
      <c r="E180" s="19" t="s">
        <v>456</v>
      </c>
      <c r="F180" s="18" t="s">
        <v>254</v>
      </c>
      <c r="G180" s="18" t="s">
        <v>254</v>
      </c>
      <c r="H180" s="18" t="s">
        <v>253</v>
      </c>
      <c r="I180" s="18" t="s">
        <v>267</v>
      </c>
      <c r="J180" s="18" t="s">
        <v>458</v>
      </c>
      <c r="K180" s="18" t="s">
        <v>258</v>
      </c>
      <c r="L180" s="18" t="s">
        <v>623</v>
      </c>
      <c r="M180" s="33" t="s">
        <v>259</v>
      </c>
      <c r="N180" s="31">
        <f t="shared" si="12"/>
        <v>16.515</v>
      </c>
      <c r="O180" s="18">
        <f t="shared" si="13"/>
        <v>16.515</v>
      </c>
      <c r="P180" s="18">
        <v>16.515</v>
      </c>
      <c r="Q180" s="18"/>
      <c r="R180" s="18"/>
      <c r="S180" s="18"/>
      <c r="T180" s="31">
        <f t="shared" si="10"/>
        <v>0</v>
      </c>
      <c r="U180" s="18"/>
      <c r="V180" s="18"/>
      <c r="W180" s="18"/>
      <c r="X180" s="18"/>
      <c r="Y180" s="43">
        <f t="shared" si="11"/>
        <v>16.515</v>
      </c>
      <c r="Z180" s="18">
        <v>16.515</v>
      </c>
      <c r="AA180" s="18"/>
    </row>
    <row r="181" ht="23" customHeight="1" spans="1:27">
      <c r="A181" s="18">
        <v>153</v>
      </c>
      <c r="B181" s="18" t="s">
        <v>602</v>
      </c>
      <c r="C181" s="18" t="s">
        <v>649</v>
      </c>
      <c r="D181" s="18" t="s">
        <v>310</v>
      </c>
      <c r="E181" s="19" t="s">
        <v>456</v>
      </c>
      <c r="F181" s="18" t="s">
        <v>254</v>
      </c>
      <c r="G181" s="18" t="s">
        <v>254</v>
      </c>
      <c r="H181" s="18" t="s">
        <v>380</v>
      </c>
      <c r="I181" s="18" t="s">
        <v>267</v>
      </c>
      <c r="J181" s="18" t="s">
        <v>458</v>
      </c>
      <c r="K181" s="18" t="s">
        <v>258</v>
      </c>
      <c r="L181" s="18" t="s">
        <v>623</v>
      </c>
      <c r="M181" s="33" t="s">
        <v>259</v>
      </c>
      <c r="N181" s="31">
        <f t="shared" si="12"/>
        <v>13.485</v>
      </c>
      <c r="O181" s="18">
        <f t="shared" si="13"/>
        <v>13.485</v>
      </c>
      <c r="P181" s="18">
        <v>13.485</v>
      </c>
      <c r="Q181" s="18"/>
      <c r="R181" s="18"/>
      <c r="S181" s="18"/>
      <c r="T181" s="31">
        <f t="shared" si="10"/>
        <v>0</v>
      </c>
      <c r="U181" s="18"/>
      <c r="V181" s="18"/>
      <c r="W181" s="18"/>
      <c r="X181" s="18"/>
      <c r="Y181" s="43">
        <f t="shared" si="11"/>
        <v>13.485</v>
      </c>
      <c r="Z181" s="18">
        <v>13.485</v>
      </c>
      <c r="AA181" s="18"/>
    </row>
    <row r="182" ht="23" customHeight="1" spans="1:27">
      <c r="A182" s="18">
        <v>154</v>
      </c>
      <c r="B182" s="18" t="s">
        <v>602</v>
      </c>
      <c r="C182" s="18" t="s">
        <v>650</v>
      </c>
      <c r="D182" s="18" t="s">
        <v>310</v>
      </c>
      <c r="E182" s="19" t="s">
        <v>456</v>
      </c>
      <c r="F182" s="18" t="s">
        <v>254</v>
      </c>
      <c r="G182" s="18" t="s">
        <v>254</v>
      </c>
      <c r="H182" s="18" t="s">
        <v>487</v>
      </c>
      <c r="I182" s="18" t="s">
        <v>267</v>
      </c>
      <c r="J182" s="18" t="s">
        <v>458</v>
      </c>
      <c r="K182" s="18" t="s">
        <v>258</v>
      </c>
      <c r="L182" s="18" t="s">
        <v>623</v>
      </c>
      <c r="M182" s="33" t="s">
        <v>259</v>
      </c>
      <c r="N182" s="31">
        <f t="shared" si="12"/>
        <v>3.78</v>
      </c>
      <c r="O182" s="18">
        <f t="shared" si="13"/>
        <v>3.78</v>
      </c>
      <c r="P182" s="18">
        <v>3.78</v>
      </c>
      <c r="Q182" s="18"/>
      <c r="R182" s="18"/>
      <c r="S182" s="18"/>
      <c r="T182" s="31">
        <f t="shared" si="10"/>
        <v>0</v>
      </c>
      <c r="U182" s="18"/>
      <c r="V182" s="18"/>
      <c r="W182" s="18"/>
      <c r="X182" s="18"/>
      <c r="Y182" s="43">
        <f t="shared" si="11"/>
        <v>3.78</v>
      </c>
      <c r="Z182" s="18">
        <v>3.78</v>
      </c>
      <c r="AA182" s="18"/>
    </row>
    <row r="183" ht="23" customHeight="1" spans="1:27">
      <c r="A183" s="18">
        <v>155</v>
      </c>
      <c r="B183" s="18" t="s">
        <v>602</v>
      </c>
      <c r="C183" s="18" t="s">
        <v>651</v>
      </c>
      <c r="D183" s="18" t="s">
        <v>310</v>
      </c>
      <c r="E183" s="19" t="s">
        <v>456</v>
      </c>
      <c r="F183" s="18" t="s">
        <v>254</v>
      </c>
      <c r="G183" s="18" t="s">
        <v>254</v>
      </c>
      <c r="H183" s="18" t="s">
        <v>359</v>
      </c>
      <c r="I183" s="18" t="s">
        <v>267</v>
      </c>
      <c r="J183" s="18" t="s">
        <v>458</v>
      </c>
      <c r="K183" s="18" t="s">
        <v>258</v>
      </c>
      <c r="L183" s="18" t="s">
        <v>623</v>
      </c>
      <c r="M183" s="33" t="s">
        <v>259</v>
      </c>
      <c r="N183" s="31">
        <f t="shared" si="12"/>
        <v>10.29</v>
      </c>
      <c r="O183" s="18">
        <f t="shared" si="13"/>
        <v>10.29</v>
      </c>
      <c r="P183" s="18">
        <v>10.29</v>
      </c>
      <c r="Q183" s="18"/>
      <c r="R183" s="18"/>
      <c r="S183" s="18"/>
      <c r="T183" s="31">
        <f t="shared" si="10"/>
        <v>0</v>
      </c>
      <c r="U183" s="18"/>
      <c r="V183" s="18"/>
      <c r="W183" s="18"/>
      <c r="X183" s="18"/>
      <c r="Y183" s="43">
        <f t="shared" si="11"/>
        <v>10.29</v>
      </c>
      <c r="Z183" s="18">
        <v>10.29</v>
      </c>
      <c r="AA183" s="18"/>
    </row>
    <row r="184" ht="23" customHeight="1" spans="1:27">
      <c r="A184" s="18">
        <v>156</v>
      </c>
      <c r="B184" s="18" t="s">
        <v>602</v>
      </c>
      <c r="C184" s="18" t="s">
        <v>652</v>
      </c>
      <c r="D184" s="18" t="s">
        <v>310</v>
      </c>
      <c r="E184" s="19" t="s">
        <v>456</v>
      </c>
      <c r="F184" s="18" t="s">
        <v>254</v>
      </c>
      <c r="G184" s="18" t="s">
        <v>254</v>
      </c>
      <c r="H184" s="18" t="s">
        <v>490</v>
      </c>
      <c r="I184" s="18" t="s">
        <v>267</v>
      </c>
      <c r="J184" s="18" t="s">
        <v>458</v>
      </c>
      <c r="K184" s="18" t="s">
        <v>258</v>
      </c>
      <c r="L184" s="18" t="s">
        <v>623</v>
      </c>
      <c r="M184" s="33" t="s">
        <v>259</v>
      </c>
      <c r="N184" s="31">
        <f t="shared" si="12"/>
        <v>2.025</v>
      </c>
      <c r="O184" s="18">
        <f t="shared" si="13"/>
        <v>2.025</v>
      </c>
      <c r="P184" s="18">
        <v>2.025</v>
      </c>
      <c r="Q184" s="18"/>
      <c r="R184" s="18"/>
      <c r="S184" s="18"/>
      <c r="T184" s="31">
        <f t="shared" si="10"/>
        <v>0</v>
      </c>
      <c r="U184" s="18"/>
      <c r="V184" s="18"/>
      <c r="W184" s="18"/>
      <c r="X184" s="18"/>
      <c r="Y184" s="43">
        <f t="shared" si="11"/>
        <v>2.025</v>
      </c>
      <c r="Z184" s="18">
        <v>2.025</v>
      </c>
      <c r="AA184" s="18"/>
    </row>
    <row r="185" ht="23" customHeight="1" spans="1:27">
      <c r="A185" s="18">
        <v>157</v>
      </c>
      <c r="B185" s="18" t="s">
        <v>602</v>
      </c>
      <c r="C185" s="18" t="s">
        <v>653</v>
      </c>
      <c r="D185" s="18" t="s">
        <v>310</v>
      </c>
      <c r="E185" s="19" t="s">
        <v>456</v>
      </c>
      <c r="F185" s="18" t="s">
        <v>492</v>
      </c>
      <c r="G185" s="18" t="s">
        <v>492</v>
      </c>
      <c r="H185" s="18" t="s">
        <v>299</v>
      </c>
      <c r="I185" s="18" t="s">
        <v>267</v>
      </c>
      <c r="J185" s="18" t="s">
        <v>458</v>
      </c>
      <c r="K185" s="18" t="s">
        <v>258</v>
      </c>
      <c r="L185" s="18" t="s">
        <v>623</v>
      </c>
      <c r="M185" s="33" t="s">
        <v>259</v>
      </c>
      <c r="N185" s="31">
        <f t="shared" si="12"/>
        <v>36.9</v>
      </c>
      <c r="O185" s="18">
        <f t="shared" si="13"/>
        <v>36.9</v>
      </c>
      <c r="P185" s="18">
        <v>36.9</v>
      </c>
      <c r="Q185" s="18"/>
      <c r="R185" s="18"/>
      <c r="S185" s="18"/>
      <c r="T185" s="31">
        <f t="shared" si="10"/>
        <v>0</v>
      </c>
      <c r="U185" s="18"/>
      <c r="V185" s="18"/>
      <c r="W185" s="18"/>
      <c r="X185" s="18"/>
      <c r="Y185" s="43">
        <f t="shared" si="11"/>
        <v>36.9</v>
      </c>
      <c r="Z185" s="18">
        <v>36.9</v>
      </c>
      <c r="AA185" s="18"/>
    </row>
    <row r="186" ht="23" customHeight="1" spans="1:27">
      <c r="A186" s="18">
        <v>158</v>
      </c>
      <c r="B186" s="18" t="s">
        <v>602</v>
      </c>
      <c r="C186" s="18" t="s">
        <v>654</v>
      </c>
      <c r="D186" s="18" t="s">
        <v>310</v>
      </c>
      <c r="E186" s="19" t="s">
        <v>456</v>
      </c>
      <c r="F186" s="18" t="s">
        <v>494</v>
      </c>
      <c r="G186" s="18" t="s">
        <v>494</v>
      </c>
      <c r="H186" s="18" t="s">
        <v>299</v>
      </c>
      <c r="I186" s="18" t="s">
        <v>267</v>
      </c>
      <c r="J186" s="18" t="s">
        <v>458</v>
      </c>
      <c r="K186" s="18" t="s">
        <v>258</v>
      </c>
      <c r="L186" s="18" t="s">
        <v>623</v>
      </c>
      <c r="M186" s="33" t="s">
        <v>259</v>
      </c>
      <c r="N186" s="31">
        <f t="shared" si="12"/>
        <v>66.75</v>
      </c>
      <c r="O186" s="18">
        <f t="shared" si="13"/>
        <v>66.75</v>
      </c>
      <c r="P186" s="18">
        <v>66.75</v>
      </c>
      <c r="Q186" s="18"/>
      <c r="R186" s="18"/>
      <c r="S186" s="18"/>
      <c r="T186" s="31">
        <f t="shared" si="10"/>
        <v>0</v>
      </c>
      <c r="U186" s="18"/>
      <c r="V186" s="18"/>
      <c r="W186" s="18"/>
      <c r="X186" s="18"/>
      <c r="Y186" s="43">
        <f t="shared" si="11"/>
        <v>66.75</v>
      </c>
      <c r="Z186" s="18">
        <v>66.75</v>
      </c>
      <c r="AA186" s="18"/>
    </row>
    <row r="187" ht="23" customHeight="1" spans="1:27">
      <c r="A187" s="18">
        <v>159</v>
      </c>
      <c r="B187" s="18" t="s">
        <v>602</v>
      </c>
      <c r="C187" s="18" t="s">
        <v>655</v>
      </c>
      <c r="D187" s="18" t="s">
        <v>310</v>
      </c>
      <c r="E187" s="19" t="s">
        <v>456</v>
      </c>
      <c r="F187" s="18" t="s">
        <v>496</v>
      </c>
      <c r="G187" s="18" t="s">
        <v>304</v>
      </c>
      <c r="H187" s="18" t="s">
        <v>299</v>
      </c>
      <c r="I187" s="18" t="s">
        <v>267</v>
      </c>
      <c r="J187" s="18" t="s">
        <v>458</v>
      </c>
      <c r="K187" s="18" t="s">
        <v>258</v>
      </c>
      <c r="L187" s="18" t="s">
        <v>623</v>
      </c>
      <c r="M187" s="33" t="s">
        <v>259</v>
      </c>
      <c r="N187" s="31">
        <f t="shared" si="12"/>
        <v>264.6</v>
      </c>
      <c r="O187" s="18">
        <f t="shared" si="13"/>
        <v>264.6</v>
      </c>
      <c r="P187" s="18">
        <v>264.6</v>
      </c>
      <c r="Q187" s="18"/>
      <c r="R187" s="18"/>
      <c r="S187" s="18"/>
      <c r="T187" s="31">
        <f t="shared" si="10"/>
        <v>0</v>
      </c>
      <c r="U187" s="18"/>
      <c r="V187" s="18"/>
      <c r="W187" s="18"/>
      <c r="X187" s="18"/>
      <c r="Y187" s="43">
        <f t="shared" si="11"/>
        <v>264.6</v>
      </c>
      <c r="Z187" s="18">
        <v>264.6</v>
      </c>
      <c r="AA187" s="18"/>
    </row>
    <row r="188" ht="23" customHeight="1" spans="1:27">
      <c r="A188" s="18">
        <v>160</v>
      </c>
      <c r="B188" s="18" t="s">
        <v>656</v>
      </c>
      <c r="C188" s="18" t="s">
        <v>657</v>
      </c>
      <c r="D188" s="18" t="s">
        <v>302</v>
      </c>
      <c r="E188" s="19" t="s">
        <v>337</v>
      </c>
      <c r="F188" s="18" t="s">
        <v>359</v>
      </c>
      <c r="G188" s="18" t="s">
        <v>338</v>
      </c>
      <c r="H188" s="18" t="s">
        <v>658</v>
      </c>
      <c r="I188" s="18" t="s">
        <v>267</v>
      </c>
      <c r="J188" s="50" t="s">
        <v>659</v>
      </c>
      <c r="K188" s="18" t="s">
        <v>660</v>
      </c>
      <c r="L188" s="18" t="s">
        <v>661</v>
      </c>
      <c r="M188" s="33" t="s">
        <v>662</v>
      </c>
      <c r="N188" s="31">
        <f t="shared" si="12"/>
        <v>133.7</v>
      </c>
      <c r="O188" s="18">
        <f t="shared" si="13"/>
        <v>133.7</v>
      </c>
      <c r="P188" s="18"/>
      <c r="Q188" s="18"/>
      <c r="R188" s="18">
        <v>133.7</v>
      </c>
      <c r="S188" s="18"/>
      <c r="T188" s="31">
        <f t="shared" si="10"/>
        <v>0</v>
      </c>
      <c r="U188" s="18"/>
      <c r="V188" s="18"/>
      <c r="W188" s="18"/>
      <c r="X188" s="18"/>
      <c r="Y188" s="43">
        <f t="shared" si="11"/>
        <v>133.7</v>
      </c>
      <c r="Z188" s="18">
        <f>106.96+26.74</f>
        <v>133.7</v>
      </c>
      <c r="AA188" s="18"/>
    </row>
    <row r="189" ht="23" customHeight="1" spans="1:27">
      <c r="A189" s="18">
        <v>161</v>
      </c>
      <c r="B189" s="18" t="s">
        <v>656</v>
      </c>
      <c r="C189" s="18" t="s">
        <v>663</v>
      </c>
      <c r="D189" s="18" t="s">
        <v>302</v>
      </c>
      <c r="E189" s="19" t="s">
        <v>337</v>
      </c>
      <c r="F189" s="18" t="s">
        <v>261</v>
      </c>
      <c r="G189" s="18" t="s">
        <v>338</v>
      </c>
      <c r="H189" s="18" t="s">
        <v>664</v>
      </c>
      <c r="I189" s="18" t="s">
        <v>267</v>
      </c>
      <c r="J189" s="18" t="s">
        <v>665</v>
      </c>
      <c r="K189" s="18" t="s">
        <v>660</v>
      </c>
      <c r="L189" s="18" t="s">
        <v>661</v>
      </c>
      <c r="M189" s="33" t="s">
        <v>662</v>
      </c>
      <c r="N189" s="31">
        <f t="shared" si="12"/>
        <v>21.3441</v>
      </c>
      <c r="O189" s="18">
        <f t="shared" si="13"/>
        <v>21.3441</v>
      </c>
      <c r="P189" s="18"/>
      <c r="Q189" s="18"/>
      <c r="R189" s="18">
        <v>21.3441</v>
      </c>
      <c r="S189" s="18"/>
      <c r="T189" s="31">
        <f t="shared" si="10"/>
        <v>0</v>
      </c>
      <c r="U189" s="18"/>
      <c r="V189" s="18"/>
      <c r="W189" s="18"/>
      <c r="X189" s="18"/>
      <c r="Y189" s="43">
        <f t="shared" si="11"/>
        <v>21.3441</v>
      </c>
      <c r="Z189" s="18">
        <v>21.3441</v>
      </c>
      <c r="AA189" s="18"/>
    </row>
    <row r="190" ht="23" customHeight="1" spans="1:27">
      <c r="A190" s="18">
        <v>162</v>
      </c>
      <c r="B190" s="18" t="s">
        <v>656</v>
      </c>
      <c r="C190" s="18" t="s">
        <v>666</v>
      </c>
      <c r="D190" s="18" t="s">
        <v>251</v>
      </c>
      <c r="E190" s="19" t="s">
        <v>377</v>
      </c>
      <c r="F190" s="18" t="s">
        <v>253</v>
      </c>
      <c r="G190" s="18" t="s">
        <v>254</v>
      </c>
      <c r="H190" s="18" t="s">
        <v>372</v>
      </c>
      <c r="I190" s="18" t="s">
        <v>267</v>
      </c>
      <c r="J190" s="18" t="s">
        <v>667</v>
      </c>
      <c r="K190" s="18" t="s">
        <v>660</v>
      </c>
      <c r="L190" s="18" t="s">
        <v>661</v>
      </c>
      <c r="M190" s="33" t="s">
        <v>662</v>
      </c>
      <c r="N190" s="31">
        <f t="shared" si="12"/>
        <v>13.494103</v>
      </c>
      <c r="O190" s="18">
        <f t="shared" si="13"/>
        <v>13.494103</v>
      </c>
      <c r="P190" s="18"/>
      <c r="Q190" s="18"/>
      <c r="R190" s="18">
        <v>13.494103</v>
      </c>
      <c r="S190" s="18"/>
      <c r="T190" s="31">
        <f t="shared" si="10"/>
        <v>0</v>
      </c>
      <c r="U190" s="18"/>
      <c r="V190" s="18"/>
      <c r="W190" s="18"/>
      <c r="X190" s="18"/>
      <c r="Y190" s="43">
        <f t="shared" si="11"/>
        <v>13.494103</v>
      </c>
      <c r="Z190" s="18">
        <f>13.494103</f>
        <v>13.494103</v>
      </c>
      <c r="AA190" s="18"/>
    </row>
    <row r="191" ht="23" customHeight="1" spans="1:27">
      <c r="A191" s="18">
        <v>163</v>
      </c>
      <c r="B191" s="18" t="s">
        <v>656</v>
      </c>
      <c r="C191" s="18" t="s">
        <v>668</v>
      </c>
      <c r="D191" s="18" t="s">
        <v>251</v>
      </c>
      <c r="E191" s="19" t="s">
        <v>252</v>
      </c>
      <c r="F191" s="18" t="s">
        <v>253</v>
      </c>
      <c r="G191" s="18" t="s">
        <v>254</v>
      </c>
      <c r="H191" s="18" t="s">
        <v>604</v>
      </c>
      <c r="I191" s="18" t="s">
        <v>267</v>
      </c>
      <c r="J191" s="18" t="s">
        <v>669</v>
      </c>
      <c r="K191" s="18" t="s">
        <v>660</v>
      </c>
      <c r="L191" s="18" t="s">
        <v>661</v>
      </c>
      <c r="M191" s="33" t="s">
        <v>662</v>
      </c>
      <c r="N191" s="31">
        <f t="shared" si="12"/>
        <v>86.7762</v>
      </c>
      <c r="O191" s="18">
        <f t="shared" si="13"/>
        <v>86.7762</v>
      </c>
      <c r="P191" s="18"/>
      <c r="Q191" s="18"/>
      <c r="R191" s="18">
        <v>86.7762</v>
      </c>
      <c r="S191" s="18"/>
      <c r="T191" s="31">
        <f t="shared" si="10"/>
        <v>0</v>
      </c>
      <c r="U191" s="18"/>
      <c r="V191" s="18"/>
      <c r="W191" s="18"/>
      <c r="X191" s="18"/>
      <c r="Y191" s="43">
        <f t="shared" si="11"/>
        <v>86.7762</v>
      </c>
      <c r="Z191" s="18">
        <f>26.88+35.742+24.1542</f>
        <v>86.7762</v>
      </c>
      <c r="AA191" s="18"/>
    </row>
    <row r="192" ht="23" customHeight="1" spans="1:27">
      <c r="A192" s="18">
        <v>164</v>
      </c>
      <c r="B192" s="18" t="s">
        <v>656</v>
      </c>
      <c r="C192" s="18" t="s">
        <v>670</v>
      </c>
      <c r="D192" s="18" t="s">
        <v>302</v>
      </c>
      <c r="E192" s="19" t="s">
        <v>337</v>
      </c>
      <c r="F192" s="18" t="s">
        <v>253</v>
      </c>
      <c r="G192" s="18" t="s">
        <v>338</v>
      </c>
      <c r="H192" s="18" t="s">
        <v>671</v>
      </c>
      <c r="I192" s="18" t="s">
        <v>267</v>
      </c>
      <c r="J192" s="18" t="s">
        <v>672</v>
      </c>
      <c r="K192" s="18" t="s">
        <v>660</v>
      </c>
      <c r="L192" s="18" t="s">
        <v>661</v>
      </c>
      <c r="M192" s="33" t="s">
        <v>662</v>
      </c>
      <c r="N192" s="31">
        <f t="shared" si="12"/>
        <v>45.6834</v>
      </c>
      <c r="O192" s="18">
        <f t="shared" si="13"/>
        <v>45.6834</v>
      </c>
      <c r="P192" s="18"/>
      <c r="Q192" s="18"/>
      <c r="R192" s="18">
        <v>45.6834</v>
      </c>
      <c r="S192" s="18"/>
      <c r="T192" s="31">
        <f t="shared" si="10"/>
        <v>0</v>
      </c>
      <c r="U192" s="18"/>
      <c r="V192" s="18"/>
      <c r="W192" s="18"/>
      <c r="X192" s="18"/>
      <c r="Y192" s="43">
        <f t="shared" si="11"/>
        <v>45.6834</v>
      </c>
      <c r="Z192" s="18">
        <f>45.6834</f>
        <v>45.6834</v>
      </c>
      <c r="AA192" s="18"/>
    </row>
    <row r="193" ht="23" customHeight="1" spans="1:27">
      <c r="A193" s="18">
        <v>165</v>
      </c>
      <c r="B193" s="18" t="s">
        <v>656</v>
      </c>
      <c r="C193" s="18" t="s">
        <v>673</v>
      </c>
      <c r="D193" s="18" t="s">
        <v>302</v>
      </c>
      <c r="E193" s="19" t="s">
        <v>519</v>
      </c>
      <c r="F193" s="18" t="s">
        <v>253</v>
      </c>
      <c r="G193" s="18" t="s">
        <v>345</v>
      </c>
      <c r="H193" s="18" t="s">
        <v>671</v>
      </c>
      <c r="I193" s="18" t="s">
        <v>267</v>
      </c>
      <c r="J193" s="18" t="s">
        <v>674</v>
      </c>
      <c r="K193" s="18" t="s">
        <v>660</v>
      </c>
      <c r="L193" s="18" t="s">
        <v>661</v>
      </c>
      <c r="M193" s="33" t="s">
        <v>662</v>
      </c>
      <c r="N193" s="31">
        <f t="shared" si="12"/>
        <v>36.41</v>
      </c>
      <c r="O193" s="18">
        <f t="shared" si="13"/>
        <v>36.41</v>
      </c>
      <c r="P193" s="18"/>
      <c r="Q193" s="18"/>
      <c r="R193" s="18">
        <v>36.41</v>
      </c>
      <c r="S193" s="18"/>
      <c r="T193" s="31">
        <f t="shared" si="10"/>
        <v>0</v>
      </c>
      <c r="U193" s="18"/>
      <c r="V193" s="18"/>
      <c r="W193" s="18"/>
      <c r="X193" s="18"/>
      <c r="Y193" s="43">
        <f t="shared" si="11"/>
        <v>36.41</v>
      </c>
      <c r="Z193" s="18">
        <f>25.55+9.7677+1.0923</f>
        <v>36.41</v>
      </c>
      <c r="AA193" s="18"/>
    </row>
    <row r="194" ht="23" customHeight="1" spans="1:27">
      <c r="A194" s="18">
        <v>166</v>
      </c>
      <c r="B194" s="18" t="s">
        <v>656</v>
      </c>
      <c r="C194" s="18" t="s">
        <v>675</v>
      </c>
      <c r="D194" s="18" t="s">
        <v>251</v>
      </c>
      <c r="E194" s="19" t="s">
        <v>252</v>
      </c>
      <c r="F194" s="18" t="s">
        <v>380</v>
      </c>
      <c r="G194" s="18" t="s">
        <v>254</v>
      </c>
      <c r="H194" s="18" t="s">
        <v>676</v>
      </c>
      <c r="I194" s="18" t="s">
        <v>256</v>
      </c>
      <c r="J194" s="18" t="s">
        <v>677</v>
      </c>
      <c r="K194" s="18" t="s">
        <v>660</v>
      </c>
      <c r="L194" s="18" t="s">
        <v>661</v>
      </c>
      <c r="M194" s="33" t="s">
        <v>662</v>
      </c>
      <c r="N194" s="31">
        <f t="shared" si="12"/>
        <v>34.3</v>
      </c>
      <c r="O194" s="18">
        <f t="shared" si="13"/>
        <v>34.3</v>
      </c>
      <c r="P194" s="18"/>
      <c r="Q194" s="18"/>
      <c r="R194" s="18">
        <v>34.3</v>
      </c>
      <c r="S194" s="18"/>
      <c r="T194" s="31">
        <f t="shared" si="10"/>
        <v>0</v>
      </c>
      <c r="U194" s="18"/>
      <c r="V194" s="18"/>
      <c r="W194" s="18"/>
      <c r="X194" s="18"/>
      <c r="Y194" s="43">
        <f t="shared" si="11"/>
        <v>34.3</v>
      </c>
      <c r="Z194" s="18">
        <f>33.271+1.029</f>
        <v>34.3</v>
      </c>
      <c r="AA194" s="18"/>
    </row>
    <row r="195" ht="23" customHeight="1" spans="1:27">
      <c r="A195" s="18">
        <v>167</v>
      </c>
      <c r="B195" s="18" t="s">
        <v>656</v>
      </c>
      <c r="C195" s="18" t="s">
        <v>678</v>
      </c>
      <c r="D195" s="18" t="s">
        <v>251</v>
      </c>
      <c r="E195" s="19" t="s">
        <v>252</v>
      </c>
      <c r="F195" s="18" t="s">
        <v>380</v>
      </c>
      <c r="G195" s="18" t="s">
        <v>254</v>
      </c>
      <c r="H195" s="18" t="s">
        <v>511</v>
      </c>
      <c r="I195" s="18" t="s">
        <v>256</v>
      </c>
      <c r="J195" s="18" t="s">
        <v>679</v>
      </c>
      <c r="K195" s="18" t="s">
        <v>660</v>
      </c>
      <c r="L195" s="18" t="s">
        <v>661</v>
      </c>
      <c r="M195" s="33" t="s">
        <v>662</v>
      </c>
      <c r="N195" s="31">
        <f t="shared" si="12"/>
        <v>31.820628</v>
      </c>
      <c r="O195" s="18">
        <f t="shared" si="13"/>
        <v>31.820628</v>
      </c>
      <c r="P195" s="18"/>
      <c r="Q195" s="18"/>
      <c r="R195" s="18">
        <v>31.820628</v>
      </c>
      <c r="S195" s="18"/>
      <c r="T195" s="31">
        <f t="shared" si="10"/>
        <v>0</v>
      </c>
      <c r="U195" s="18"/>
      <c r="V195" s="18"/>
      <c r="W195" s="18"/>
      <c r="X195" s="18"/>
      <c r="Y195" s="43">
        <f t="shared" si="11"/>
        <v>31.820628</v>
      </c>
      <c r="Z195" s="18">
        <f>25.7959+5.070109+0.954619</f>
        <v>31.820628</v>
      </c>
      <c r="AA195" s="18"/>
    </row>
    <row r="196" ht="23" customHeight="1" spans="1:27">
      <c r="A196" s="18"/>
      <c r="B196" s="18" t="s">
        <v>680</v>
      </c>
      <c r="C196" s="18" t="s">
        <v>681</v>
      </c>
      <c r="D196" s="18" t="s">
        <v>251</v>
      </c>
      <c r="E196" s="19" t="s">
        <v>252</v>
      </c>
      <c r="F196" s="18" t="s">
        <v>380</v>
      </c>
      <c r="G196" s="18" t="s">
        <v>254</v>
      </c>
      <c r="H196" s="18" t="s">
        <v>511</v>
      </c>
      <c r="I196" s="18" t="s">
        <v>256</v>
      </c>
      <c r="J196" s="18" t="s">
        <v>682</v>
      </c>
      <c r="K196" s="18" t="s">
        <v>660</v>
      </c>
      <c r="L196" s="18" t="s">
        <v>661</v>
      </c>
      <c r="M196" s="33" t="s">
        <v>662</v>
      </c>
      <c r="N196" s="31">
        <f t="shared" si="12"/>
        <v>0</v>
      </c>
      <c r="O196" s="18">
        <f t="shared" si="13"/>
        <v>0</v>
      </c>
      <c r="P196" s="18"/>
      <c r="Q196" s="18"/>
      <c r="R196" s="20">
        <v>0</v>
      </c>
      <c r="S196" s="18"/>
      <c r="T196" s="31">
        <f t="shared" si="10"/>
        <v>0</v>
      </c>
      <c r="U196" s="18"/>
      <c r="V196" s="18"/>
      <c r="W196" s="18"/>
      <c r="X196" s="18"/>
      <c r="Y196" s="43">
        <f t="shared" si="11"/>
        <v>0</v>
      </c>
      <c r="Z196" s="18">
        <v>0</v>
      </c>
      <c r="AA196" s="18"/>
    </row>
    <row r="197" ht="23" customHeight="1" spans="1:27">
      <c r="A197" s="18">
        <v>168</v>
      </c>
      <c r="B197" s="18" t="s">
        <v>656</v>
      </c>
      <c r="C197" s="18" t="s">
        <v>683</v>
      </c>
      <c r="D197" s="18" t="s">
        <v>302</v>
      </c>
      <c r="E197" s="19" t="s">
        <v>337</v>
      </c>
      <c r="F197" s="18" t="s">
        <v>384</v>
      </c>
      <c r="G197" s="18" t="s">
        <v>338</v>
      </c>
      <c r="H197" s="18" t="s">
        <v>684</v>
      </c>
      <c r="I197" s="18" t="s">
        <v>267</v>
      </c>
      <c r="J197" s="18" t="s">
        <v>685</v>
      </c>
      <c r="K197" s="18" t="s">
        <v>660</v>
      </c>
      <c r="L197" s="18" t="s">
        <v>661</v>
      </c>
      <c r="M197" s="33" t="s">
        <v>662</v>
      </c>
      <c r="N197" s="31">
        <f t="shared" si="12"/>
        <v>95.55</v>
      </c>
      <c r="O197" s="18">
        <f t="shared" si="13"/>
        <v>95.55</v>
      </c>
      <c r="P197" s="18"/>
      <c r="Q197" s="18"/>
      <c r="R197" s="18">
        <v>95.55</v>
      </c>
      <c r="S197" s="18"/>
      <c r="T197" s="31">
        <f t="shared" si="10"/>
        <v>0</v>
      </c>
      <c r="U197" s="18"/>
      <c r="V197" s="18"/>
      <c r="W197" s="18"/>
      <c r="X197" s="18"/>
      <c r="Y197" s="43">
        <f t="shared" si="11"/>
        <v>95.55</v>
      </c>
      <c r="Z197" s="18">
        <v>95.55</v>
      </c>
      <c r="AA197" s="18"/>
    </row>
    <row r="198" ht="23" customHeight="1" spans="1:27">
      <c r="A198" s="18">
        <v>169</v>
      </c>
      <c r="B198" s="18" t="s">
        <v>656</v>
      </c>
      <c r="C198" s="18" t="s">
        <v>686</v>
      </c>
      <c r="D198" s="18" t="s">
        <v>251</v>
      </c>
      <c r="E198" s="19" t="s">
        <v>317</v>
      </c>
      <c r="F198" s="18" t="s">
        <v>468</v>
      </c>
      <c r="G198" s="18" t="s">
        <v>254</v>
      </c>
      <c r="H198" s="18" t="s">
        <v>687</v>
      </c>
      <c r="I198" s="18" t="s">
        <v>256</v>
      </c>
      <c r="J198" s="18" t="s">
        <v>688</v>
      </c>
      <c r="K198" s="18" t="s">
        <v>660</v>
      </c>
      <c r="L198" s="18" t="s">
        <v>661</v>
      </c>
      <c r="M198" s="33" t="s">
        <v>662</v>
      </c>
      <c r="N198" s="31">
        <f t="shared" si="12"/>
        <v>166.438264</v>
      </c>
      <c r="O198" s="18">
        <f t="shared" si="13"/>
        <v>166.438264</v>
      </c>
      <c r="P198" s="18"/>
      <c r="Q198" s="18"/>
      <c r="R198" s="18">
        <v>166.438264</v>
      </c>
      <c r="S198" s="18"/>
      <c r="T198" s="31">
        <f t="shared" si="10"/>
        <v>0</v>
      </c>
      <c r="U198" s="18"/>
      <c r="V198" s="18"/>
      <c r="W198" s="18"/>
      <c r="X198" s="18"/>
      <c r="Y198" s="43">
        <f t="shared" si="11"/>
        <v>166.438264</v>
      </c>
      <c r="Z198" s="18">
        <f>116.767+44.666964+5.0043</f>
        <v>166.438264</v>
      </c>
      <c r="AA198" s="18"/>
    </row>
    <row r="199" ht="23" customHeight="1" spans="1:27">
      <c r="A199" s="22">
        <v>170</v>
      </c>
      <c r="B199" s="22" t="s">
        <v>656</v>
      </c>
      <c r="C199" s="18" t="s">
        <v>689</v>
      </c>
      <c r="D199" s="18" t="s">
        <v>251</v>
      </c>
      <c r="E199" s="19" t="s">
        <v>332</v>
      </c>
      <c r="F199" s="18" t="s">
        <v>473</v>
      </c>
      <c r="G199" s="18" t="s">
        <v>254</v>
      </c>
      <c r="H199" s="18" t="s">
        <v>690</v>
      </c>
      <c r="I199" s="18" t="s">
        <v>256</v>
      </c>
      <c r="J199" s="18" t="s">
        <v>691</v>
      </c>
      <c r="K199" s="18" t="s">
        <v>660</v>
      </c>
      <c r="L199" s="18" t="s">
        <v>661</v>
      </c>
      <c r="M199" s="33" t="s">
        <v>662</v>
      </c>
      <c r="N199" s="31">
        <f t="shared" si="12"/>
        <v>66.385</v>
      </c>
      <c r="O199" s="18">
        <f t="shared" si="13"/>
        <v>66.385</v>
      </c>
      <c r="P199" s="18"/>
      <c r="Q199" s="18"/>
      <c r="R199" s="18">
        <v>66.385</v>
      </c>
      <c r="S199" s="18"/>
      <c r="T199" s="31">
        <f t="shared" ref="T199:T262" si="14">U199+V199+W199+X199</f>
        <v>0</v>
      </c>
      <c r="U199" s="18"/>
      <c r="V199" s="18"/>
      <c r="W199" s="18"/>
      <c r="X199" s="18"/>
      <c r="Y199" s="43">
        <f t="shared" ref="Y199:Y232" si="15">Z199+AA199</f>
        <v>66.385</v>
      </c>
      <c r="Z199" s="18">
        <f>42.955+23.43</f>
        <v>66.385</v>
      </c>
      <c r="AA199" s="18"/>
    </row>
    <row r="200" ht="23" customHeight="1" spans="1:27">
      <c r="A200" s="24"/>
      <c r="B200" s="24"/>
      <c r="C200" s="18" t="s">
        <v>689</v>
      </c>
      <c r="D200" s="18" t="s">
        <v>251</v>
      </c>
      <c r="E200" s="19" t="s">
        <v>332</v>
      </c>
      <c r="F200" s="18" t="s">
        <v>473</v>
      </c>
      <c r="G200" s="18" t="s">
        <v>254</v>
      </c>
      <c r="H200" s="18" t="s">
        <v>690</v>
      </c>
      <c r="I200" s="18" t="s">
        <v>256</v>
      </c>
      <c r="J200" s="18" t="s">
        <v>691</v>
      </c>
      <c r="K200" s="18" t="s">
        <v>368</v>
      </c>
      <c r="L200" s="20" t="s">
        <v>369</v>
      </c>
      <c r="M200" s="33" t="s">
        <v>370</v>
      </c>
      <c r="N200" s="31">
        <f t="shared" si="12"/>
        <v>11.715</v>
      </c>
      <c r="O200" s="18">
        <f t="shared" si="13"/>
        <v>0</v>
      </c>
      <c r="P200" s="18"/>
      <c r="Q200" s="18"/>
      <c r="R200" s="18"/>
      <c r="S200" s="18"/>
      <c r="T200" s="31">
        <f t="shared" si="14"/>
        <v>11.715</v>
      </c>
      <c r="U200" s="18"/>
      <c r="V200" s="18">
        <v>11.715</v>
      </c>
      <c r="W200" s="18"/>
      <c r="X200" s="18"/>
      <c r="Y200" s="43">
        <f t="shared" si="15"/>
        <v>0</v>
      </c>
      <c r="Z200" s="18"/>
      <c r="AA200" s="18"/>
    </row>
    <row r="201" ht="23" customHeight="1" spans="1:27">
      <c r="A201" s="18">
        <v>171</v>
      </c>
      <c r="B201" s="18" t="s">
        <v>656</v>
      </c>
      <c r="C201" s="18" t="s">
        <v>692</v>
      </c>
      <c r="D201" s="18" t="s">
        <v>251</v>
      </c>
      <c r="E201" s="19" t="s">
        <v>332</v>
      </c>
      <c r="F201" s="18" t="s">
        <v>473</v>
      </c>
      <c r="G201" s="18" t="s">
        <v>254</v>
      </c>
      <c r="H201" s="18" t="s">
        <v>693</v>
      </c>
      <c r="I201" s="18" t="s">
        <v>694</v>
      </c>
      <c r="J201" s="18" t="s">
        <v>695</v>
      </c>
      <c r="K201" s="18" t="s">
        <v>660</v>
      </c>
      <c r="L201" s="18" t="s">
        <v>661</v>
      </c>
      <c r="M201" s="33" t="s">
        <v>662</v>
      </c>
      <c r="N201" s="31">
        <f t="shared" si="12"/>
        <v>49.48515</v>
      </c>
      <c r="O201" s="18">
        <f t="shared" si="13"/>
        <v>49.48515</v>
      </c>
      <c r="P201" s="18"/>
      <c r="Q201" s="18"/>
      <c r="R201" s="18">
        <v>49.48515</v>
      </c>
      <c r="S201" s="18"/>
      <c r="T201" s="31">
        <f t="shared" si="14"/>
        <v>0</v>
      </c>
      <c r="U201" s="18"/>
      <c r="V201" s="18"/>
      <c r="W201" s="18"/>
      <c r="X201" s="18"/>
      <c r="Y201" s="43">
        <f t="shared" si="15"/>
        <v>49.48515</v>
      </c>
      <c r="Z201" s="18">
        <f>15.5979+7.79895+20.7972+5.2911</f>
        <v>49.48515</v>
      </c>
      <c r="AA201" s="18"/>
    </row>
    <row r="202" ht="23" customHeight="1" spans="1:27">
      <c r="A202" s="18">
        <v>172</v>
      </c>
      <c r="B202" s="18" t="s">
        <v>656</v>
      </c>
      <c r="C202" s="18" t="s">
        <v>696</v>
      </c>
      <c r="D202" s="18" t="s">
        <v>251</v>
      </c>
      <c r="E202" s="19" t="s">
        <v>252</v>
      </c>
      <c r="F202" s="18" t="s">
        <v>265</v>
      </c>
      <c r="G202" s="18" t="s">
        <v>254</v>
      </c>
      <c r="H202" s="18" t="s">
        <v>697</v>
      </c>
      <c r="I202" s="18" t="s">
        <v>256</v>
      </c>
      <c r="J202" s="18" t="s">
        <v>555</v>
      </c>
      <c r="K202" s="18" t="s">
        <v>660</v>
      </c>
      <c r="L202" s="18" t="s">
        <v>661</v>
      </c>
      <c r="M202" s="33" t="s">
        <v>662</v>
      </c>
      <c r="N202" s="31">
        <f t="shared" si="12"/>
        <v>19.92971</v>
      </c>
      <c r="O202" s="18">
        <f t="shared" si="13"/>
        <v>19.92971</v>
      </c>
      <c r="P202" s="18"/>
      <c r="Q202" s="18"/>
      <c r="R202" s="18">
        <v>19.92971</v>
      </c>
      <c r="S202" s="18"/>
      <c r="T202" s="31">
        <f t="shared" si="14"/>
        <v>0</v>
      </c>
      <c r="U202" s="18"/>
      <c r="V202" s="18"/>
      <c r="W202" s="18"/>
      <c r="X202" s="18"/>
      <c r="Y202" s="43">
        <f t="shared" si="15"/>
        <v>19.92971</v>
      </c>
      <c r="Z202" s="18">
        <f>18+1.92971</f>
        <v>19.92971</v>
      </c>
      <c r="AA202" s="18"/>
    </row>
    <row r="203" ht="23" customHeight="1" spans="1:27">
      <c r="A203" s="22">
        <v>173</v>
      </c>
      <c r="B203" s="22" t="s">
        <v>656</v>
      </c>
      <c r="C203" s="18" t="s">
        <v>698</v>
      </c>
      <c r="D203" s="18" t="s">
        <v>251</v>
      </c>
      <c r="E203" s="19" t="s">
        <v>377</v>
      </c>
      <c r="F203" s="18" t="s">
        <v>265</v>
      </c>
      <c r="G203" s="18" t="s">
        <v>254</v>
      </c>
      <c r="H203" s="18" t="s">
        <v>324</v>
      </c>
      <c r="I203" s="18" t="s">
        <v>267</v>
      </c>
      <c r="J203" s="18" t="s">
        <v>699</v>
      </c>
      <c r="K203" s="18" t="s">
        <v>660</v>
      </c>
      <c r="L203" s="18" t="s">
        <v>661</v>
      </c>
      <c r="M203" s="33" t="s">
        <v>662</v>
      </c>
      <c r="N203" s="31">
        <f t="shared" si="12"/>
        <v>48.45</v>
      </c>
      <c r="O203" s="18">
        <f t="shared" si="13"/>
        <v>48.45</v>
      </c>
      <c r="P203" s="18"/>
      <c r="Q203" s="18"/>
      <c r="R203" s="18">
        <v>48.45</v>
      </c>
      <c r="S203" s="18"/>
      <c r="T203" s="31">
        <f t="shared" si="14"/>
        <v>0</v>
      </c>
      <c r="U203" s="18"/>
      <c r="V203" s="18"/>
      <c r="W203" s="18"/>
      <c r="X203" s="18"/>
      <c r="Y203" s="43">
        <f t="shared" si="15"/>
        <v>48.45</v>
      </c>
      <c r="Z203" s="18">
        <v>48.45</v>
      </c>
      <c r="AA203" s="18"/>
    </row>
    <row r="204" ht="23" customHeight="1" spans="1:27">
      <c r="A204" s="24"/>
      <c r="B204" s="24"/>
      <c r="C204" s="18" t="s">
        <v>698</v>
      </c>
      <c r="D204" s="18" t="s">
        <v>251</v>
      </c>
      <c r="E204" s="19" t="s">
        <v>377</v>
      </c>
      <c r="F204" s="18" t="s">
        <v>265</v>
      </c>
      <c r="G204" s="18" t="s">
        <v>254</v>
      </c>
      <c r="H204" s="18" t="s">
        <v>324</v>
      </c>
      <c r="I204" s="18" t="s">
        <v>267</v>
      </c>
      <c r="J204" s="18" t="s">
        <v>699</v>
      </c>
      <c r="K204" s="18" t="s">
        <v>368</v>
      </c>
      <c r="L204" s="20" t="s">
        <v>369</v>
      </c>
      <c r="M204" s="33" t="s">
        <v>370</v>
      </c>
      <c r="N204" s="31">
        <f t="shared" si="12"/>
        <v>22.28</v>
      </c>
      <c r="O204" s="18">
        <f t="shared" si="13"/>
        <v>0</v>
      </c>
      <c r="P204" s="18"/>
      <c r="Q204" s="18"/>
      <c r="R204" s="18"/>
      <c r="S204" s="18"/>
      <c r="T204" s="31">
        <f t="shared" si="14"/>
        <v>22.28</v>
      </c>
      <c r="U204" s="18"/>
      <c r="V204" s="18">
        <v>22.28</v>
      </c>
      <c r="W204" s="18"/>
      <c r="X204" s="18"/>
      <c r="Y204" s="43">
        <f t="shared" si="15"/>
        <v>0</v>
      </c>
      <c r="Z204" s="18"/>
      <c r="AA204" s="18"/>
    </row>
    <row r="205" ht="23" customHeight="1" spans="1:27">
      <c r="A205" s="18">
        <v>174</v>
      </c>
      <c r="B205" s="22" t="s">
        <v>656</v>
      </c>
      <c r="C205" s="18" t="s">
        <v>700</v>
      </c>
      <c r="D205" s="18" t="s">
        <v>251</v>
      </c>
      <c r="E205" s="19" t="s">
        <v>252</v>
      </c>
      <c r="F205" s="18" t="s">
        <v>265</v>
      </c>
      <c r="G205" s="18" t="s">
        <v>254</v>
      </c>
      <c r="H205" s="18" t="s">
        <v>701</v>
      </c>
      <c r="I205" s="18" t="s">
        <v>267</v>
      </c>
      <c r="J205" s="18" t="s">
        <v>555</v>
      </c>
      <c r="K205" s="18" t="s">
        <v>660</v>
      </c>
      <c r="L205" s="18" t="s">
        <v>661</v>
      </c>
      <c r="M205" s="33" t="s">
        <v>662</v>
      </c>
      <c r="N205" s="31">
        <f t="shared" si="12"/>
        <v>19.579791</v>
      </c>
      <c r="O205" s="18">
        <f t="shared" si="13"/>
        <v>19.579791</v>
      </c>
      <c r="P205" s="18"/>
      <c r="Q205" s="18"/>
      <c r="R205" s="18">
        <v>19.579791</v>
      </c>
      <c r="S205" s="18"/>
      <c r="T205" s="31">
        <f t="shared" si="14"/>
        <v>0</v>
      </c>
      <c r="U205" s="18"/>
      <c r="V205" s="18"/>
      <c r="W205" s="18"/>
      <c r="X205" s="18"/>
      <c r="Y205" s="43">
        <f t="shared" si="15"/>
        <v>19.579791</v>
      </c>
      <c r="Z205" s="18">
        <f>18+1.579791</f>
        <v>19.579791</v>
      </c>
      <c r="AA205" s="18"/>
    </row>
    <row r="206" ht="23" customHeight="1" spans="1:27">
      <c r="A206" s="22">
        <v>175</v>
      </c>
      <c r="B206" s="22" t="s">
        <v>656</v>
      </c>
      <c r="C206" s="18" t="s">
        <v>702</v>
      </c>
      <c r="D206" s="18" t="s">
        <v>251</v>
      </c>
      <c r="E206" s="19" t="s">
        <v>252</v>
      </c>
      <c r="F206" s="18" t="s">
        <v>265</v>
      </c>
      <c r="G206" s="18" t="s">
        <v>254</v>
      </c>
      <c r="H206" s="18" t="s">
        <v>703</v>
      </c>
      <c r="I206" s="18" t="s">
        <v>267</v>
      </c>
      <c r="J206" s="18" t="s">
        <v>555</v>
      </c>
      <c r="K206" s="18" t="s">
        <v>660</v>
      </c>
      <c r="L206" s="18" t="s">
        <v>661</v>
      </c>
      <c r="M206" s="33" t="s">
        <v>662</v>
      </c>
      <c r="N206" s="31">
        <f t="shared" si="12"/>
        <v>19.579791</v>
      </c>
      <c r="O206" s="18">
        <f t="shared" si="13"/>
        <v>19.579791</v>
      </c>
      <c r="P206" s="18"/>
      <c r="Q206" s="18"/>
      <c r="R206" s="18">
        <v>19.579791</v>
      </c>
      <c r="S206" s="18"/>
      <c r="T206" s="31">
        <f t="shared" si="14"/>
        <v>0</v>
      </c>
      <c r="U206" s="18"/>
      <c r="V206" s="18"/>
      <c r="W206" s="18"/>
      <c r="X206" s="18"/>
      <c r="Y206" s="43">
        <f t="shared" si="15"/>
        <v>19.579791</v>
      </c>
      <c r="Z206" s="18">
        <f>18+1.579791</f>
        <v>19.579791</v>
      </c>
      <c r="AA206" s="18"/>
    </row>
    <row r="207" ht="23" customHeight="1" spans="1:27">
      <c r="A207" s="22">
        <v>176</v>
      </c>
      <c r="B207" s="22" t="s">
        <v>656</v>
      </c>
      <c r="C207" s="18" t="s">
        <v>704</v>
      </c>
      <c r="D207" s="18" t="s">
        <v>251</v>
      </c>
      <c r="E207" s="19" t="s">
        <v>252</v>
      </c>
      <c r="F207" s="18" t="s">
        <v>398</v>
      </c>
      <c r="G207" s="18" t="s">
        <v>254</v>
      </c>
      <c r="H207" s="18" t="s">
        <v>705</v>
      </c>
      <c r="I207" s="18" t="s">
        <v>267</v>
      </c>
      <c r="J207" s="18" t="s">
        <v>706</v>
      </c>
      <c r="K207" s="18" t="s">
        <v>660</v>
      </c>
      <c r="L207" s="18" t="s">
        <v>661</v>
      </c>
      <c r="M207" s="33" t="s">
        <v>662</v>
      </c>
      <c r="N207" s="31">
        <f t="shared" si="12"/>
        <v>153.432</v>
      </c>
      <c r="O207" s="18">
        <f t="shared" si="13"/>
        <v>153.432</v>
      </c>
      <c r="P207" s="18"/>
      <c r="Q207" s="18"/>
      <c r="R207" s="18">
        <v>153.432</v>
      </c>
      <c r="S207" s="18"/>
      <c r="T207" s="31">
        <f t="shared" si="14"/>
        <v>0</v>
      </c>
      <c r="U207" s="18"/>
      <c r="V207" s="18"/>
      <c r="W207" s="18"/>
      <c r="X207" s="18"/>
      <c r="Y207" s="43">
        <f t="shared" si="15"/>
        <v>153.432</v>
      </c>
      <c r="Z207" s="18">
        <v>153.432</v>
      </c>
      <c r="AA207" s="18"/>
    </row>
    <row r="208" ht="23" customHeight="1" spans="1:27">
      <c r="A208" s="24"/>
      <c r="B208" s="24"/>
      <c r="C208" s="18" t="s">
        <v>704</v>
      </c>
      <c r="D208" s="18" t="s">
        <v>251</v>
      </c>
      <c r="E208" s="19" t="s">
        <v>252</v>
      </c>
      <c r="F208" s="18" t="s">
        <v>398</v>
      </c>
      <c r="G208" s="18" t="s">
        <v>254</v>
      </c>
      <c r="H208" s="18" t="s">
        <v>705</v>
      </c>
      <c r="I208" s="18" t="s">
        <v>267</v>
      </c>
      <c r="J208" s="18" t="s">
        <v>706</v>
      </c>
      <c r="K208" s="18" t="s">
        <v>368</v>
      </c>
      <c r="L208" s="20" t="s">
        <v>369</v>
      </c>
      <c r="M208" s="33" t="s">
        <v>370</v>
      </c>
      <c r="N208" s="31">
        <f t="shared" si="12"/>
        <v>17.048</v>
      </c>
      <c r="O208" s="18">
        <f t="shared" si="13"/>
        <v>0</v>
      </c>
      <c r="P208" s="18"/>
      <c r="Q208" s="18"/>
      <c r="R208" s="18"/>
      <c r="S208" s="18"/>
      <c r="T208" s="31">
        <f t="shared" si="14"/>
        <v>17.048</v>
      </c>
      <c r="U208" s="18"/>
      <c r="V208" s="18">
        <v>17.048</v>
      </c>
      <c r="W208" s="18"/>
      <c r="X208" s="18"/>
      <c r="Y208" s="43">
        <f t="shared" si="15"/>
        <v>0</v>
      </c>
      <c r="Z208" s="18"/>
      <c r="AA208" s="18"/>
    </row>
    <row r="209" ht="23" customHeight="1" spans="1:27">
      <c r="A209" s="22">
        <v>177</v>
      </c>
      <c r="B209" s="22" t="s">
        <v>656</v>
      </c>
      <c r="C209" s="18" t="s">
        <v>707</v>
      </c>
      <c r="D209" s="18" t="s">
        <v>251</v>
      </c>
      <c r="E209" s="19" t="s">
        <v>252</v>
      </c>
      <c r="F209" s="18" t="s">
        <v>398</v>
      </c>
      <c r="G209" s="18" t="s">
        <v>254</v>
      </c>
      <c r="H209" s="18" t="s">
        <v>705</v>
      </c>
      <c r="I209" s="18" t="s">
        <v>267</v>
      </c>
      <c r="J209" s="18" t="s">
        <v>708</v>
      </c>
      <c r="K209" s="18" t="s">
        <v>660</v>
      </c>
      <c r="L209" s="18" t="s">
        <v>661</v>
      </c>
      <c r="M209" s="33" t="s">
        <v>662</v>
      </c>
      <c r="N209" s="31">
        <f t="shared" si="12"/>
        <v>43.47</v>
      </c>
      <c r="O209" s="18">
        <f t="shared" si="13"/>
        <v>43.47</v>
      </c>
      <c r="P209" s="18"/>
      <c r="Q209" s="18"/>
      <c r="R209" s="18">
        <v>43.47</v>
      </c>
      <c r="S209" s="18"/>
      <c r="T209" s="31">
        <f t="shared" si="14"/>
        <v>0</v>
      </c>
      <c r="U209" s="18"/>
      <c r="V209" s="18"/>
      <c r="W209" s="18"/>
      <c r="X209" s="18"/>
      <c r="Y209" s="43">
        <f t="shared" si="15"/>
        <v>43.47</v>
      </c>
      <c r="Z209" s="18">
        <v>43.47</v>
      </c>
      <c r="AA209" s="18"/>
    </row>
    <row r="210" ht="23" customHeight="1" spans="1:27">
      <c r="A210" s="24"/>
      <c r="B210" s="24"/>
      <c r="C210" s="18" t="s">
        <v>707</v>
      </c>
      <c r="D210" s="18" t="s">
        <v>251</v>
      </c>
      <c r="E210" s="19" t="s">
        <v>252</v>
      </c>
      <c r="F210" s="18" t="s">
        <v>398</v>
      </c>
      <c r="G210" s="18" t="s">
        <v>254</v>
      </c>
      <c r="H210" s="18" t="s">
        <v>705</v>
      </c>
      <c r="I210" s="18" t="s">
        <v>267</v>
      </c>
      <c r="J210" s="18" t="s">
        <v>708</v>
      </c>
      <c r="K210" s="18" t="s">
        <v>368</v>
      </c>
      <c r="L210" s="20" t="s">
        <v>369</v>
      </c>
      <c r="M210" s="33" t="s">
        <v>370</v>
      </c>
      <c r="N210" s="31">
        <f>O210+T210</f>
        <v>4.83</v>
      </c>
      <c r="O210" s="18">
        <f>SUM(P210:S210)</f>
        <v>0</v>
      </c>
      <c r="P210" s="18"/>
      <c r="Q210" s="18"/>
      <c r="R210" s="18"/>
      <c r="S210" s="18"/>
      <c r="T210" s="31">
        <f t="shared" si="14"/>
        <v>4.83</v>
      </c>
      <c r="U210" s="18"/>
      <c r="V210" s="18">
        <v>4.83</v>
      </c>
      <c r="W210" s="18"/>
      <c r="X210" s="18"/>
      <c r="Y210" s="43">
        <f t="shared" si="15"/>
        <v>0</v>
      </c>
      <c r="Z210" s="18"/>
      <c r="AA210" s="18"/>
    </row>
    <row r="211" ht="23" customHeight="1" spans="1:27">
      <c r="A211" s="22">
        <v>178</v>
      </c>
      <c r="B211" s="22" t="s">
        <v>656</v>
      </c>
      <c r="C211" s="18" t="s">
        <v>709</v>
      </c>
      <c r="D211" s="18" t="s">
        <v>302</v>
      </c>
      <c r="E211" s="19" t="s">
        <v>337</v>
      </c>
      <c r="F211" s="18" t="s">
        <v>398</v>
      </c>
      <c r="G211" s="18" t="s">
        <v>338</v>
      </c>
      <c r="H211" s="18" t="s">
        <v>710</v>
      </c>
      <c r="I211" s="18" t="s">
        <v>267</v>
      </c>
      <c r="J211" s="18" t="s">
        <v>711</v>
      </c>
      <c r="K211" s="18" t="s">
        <v>660</v>
      </c>
      <c r="L211" s="18" t="s">
        <v>661</v>
      </c>
      <c r="M211" s="33" t="s">
        <v>662</v>
      </c>
      <c r="N211" s="31">
        <f>O211+T211</f>
        <v>131.094</v>
      </c>
      <c r="O211" s="18">
        <f>SUM(P211:S211)</f>
        <v>131.094</v>
      </c>
      <c r="P211" s="18"/>
      <c r="Q211" s="18"/>
      <c r="R211" s="18">
        <v>131.094</v>
      </c>
      <c r="S211" s="18"/>
      <c r="T211" s="31">
        <f t="shared" si="14"/>
        <v>0</v>
      </c>
      <c r="U211" s="18"/>
      <c r="V211" s="18"/>
      <c r="W211" s="18"/>
      <c r="X211" s="18"/>
      <c r="Y211" s="43">
        <f t="shared" si="15"/>
        <v>131.094</v>
      </c>
      <c r="Z211" s="18">
        <v>131.094</v>
      </c>
      <c r="AA211" s="18"/>
    </row>
    <row r="212" ht="23" customHeight="1" spans="1:27">
      <c r="A212" s="24"/>
      <c r="B212" s="24"/>
      <c r="C212" s="18" t="s">
        <v>709</v>
      </c>
      <c r="D212" s="18" t="s">
        <v>302</v>
      </c>
      <c r="E212" s="19" t="s">
        <v>337</v>
      </c>
      <c r="F212" s="18" t="s">
        <v>398</v>
      </c>
      <c r="G212" s="18" t="s">
        <v>338</v>
      </c>
      <c r="H212" s="18" t="s">
        <v>710</v>
      </c>
      <c r="I212" s="18" t="s">
        <v>267</v>
      </c>
      <c r="J212" s="18" t="s">
        <v>711</v>
      </c>
      <c r="K212" s="18" t="s">
        <v>368</v>
      </c>
      <c r="L212" s="20" t="s">
        <v>369</v>
      </c>
      <c r="M212" s="33" t="s">
        <v>370</v>
      </c>
      <c r="N212" s="31">
        <f>O212+T212</f>
        <v>14.566</v>
      </c>
      <c r="O212" s="18">
        <f>SUM(P212:S212)</f>
        <v>0</v>
      </c>
      <c r="P212" s="18"/>
      <c r="Q212" s="18"/>
      <c r="R212" s="18"/>
      <c r="S212" s="18"/>
      <c r="T212" s="31">
        <f t="shared" si="14"/>
        <v>14.566</v>
      </c>
      <c r="U212" s="18"/>
      <c r="V212" s="18">
        <v>14.566</v>
      </c>
      <c r="W212" s="18"/>
      <c r="X212" s="18"/>
      <c r="Y212" s="43">
        <f t="shared" si="15"/>
        <v>0</v>
      </c>
      <c r="Z212" s="18"/>
      <c r="AA212" s="18"/>
    </row>
    <row r="213" ht="23" customHeight="1" spans="1:27">
      <c r="A213" s="18">
        <v>179</v>
      </c>
      <c r="B213" s="18" t="s">
        <v>656</v>
      </c>
      <c r="C213" s="18" t="s">
        <v>712</v>
      </c>
      <c r="D213" s="18" t="s">
        <v>302</v>
      </c>
      <c r="E213" s="19" t="s">
        <v>344</v>
      </c>
      <c r="F213" s="18" t="s">
        <v>398</v>
      </c>
      <c r="G213" s="18" t="s">
        <v>345</v>
      </c>
      <c r="H213" s="18" t="s">
        <v>557</v>
      </c>
      <c r="I213" s="18" t="s">
        <v>267</v>
      </c>
      <c r="J213" s="18" t="s">
        <v>713</v>
      </c>
      <c r="K213" s="18" t="s">
        <v>660</v>
      </c>
      <c r="L213" s="18" t="s">
        <v>661</v>
      </c>
      <c r="M213" s="33" t="s">
        <v>662</v>
      </c>
      <c r="N213" s="31">
        <f>O213+T213</f>
        <v>38</v>
      </c>
      <c r="O213" s="18">
        <f>SUM(P213:S213)</f>
        <v>38</v>
      </c>
      <c r="P213" s="18"/>
      <c r="Q213" s="18"/>
      <c r="R213" s="18">
        <v>38</v>
      </c>
      <c r="S213" s="18"/>
      <c r="T213" s="31">
        <f t="shared" si="14"/>
        <v>0</v>
      </c>
      <c r="U213" s="18"/>
      <c r="V213" s="18"/>
      <c r="W213" s="18"/>
      <c r="X213" s="18"/>
      <c r="Y213" s="43">
        <f t="shared" si="15"/>
        <v>38</v>
      </c>
      <c r="Z213" s="18">
        <v>38</v>
      </c>
      <c r="AA213" s="18"/>
    </row>
    <row r="214" ht="23" customHeight="1" spans="1:27">
      <c r="A214" s="22">
        <v>180</v>
      </c>
      <c r="B214" s="22" t="s">
        <v>656</v>
      </c>
      <c r="C214" s="18" t="s">
        <v>714</v>
      </c>
      <c r="D214" s="18" t="s">
        <v>251</v>
      </c>
      <c r="E214" s="19" t="s">
        <v>252</v>
      </c>
      <c r="F214" s="18" t="s">
        <v>273</v>
      </c>
      <c r="G214" s="18" t="s">
        <v>254</v>
      </c>
      <c r="H214" s="18" t="s">
        <v>403</v>
      </c>
      <c r="I214" s="18" t="s">
        <v>267</v>
      </c>
      <c r="J214" s="18" t="s">
        <v>715</v>
      </c>
      <c r="K214" s="18" t="s">
        <v>660</v>
      </c>
      <c r="L214" s="18" t="s">
        <v>661</v>
      </c>
      <c r="M214" s="33" t="s">
        <v>662</v>
      </c>
      <c r="N214" s="31">
        <f>O214+T214</f>
        <v>368.254906</v>
      </c>
      <c r="O214" s="18">
        <f>SUM(P214:S214)</f>
        <v>368.254906</v>
      </c>
      <c r="P214" s="18"/>
      <c r="Q214" s="18"/>
      <c r="R214" s="18">
        <v>368.254906</v>
      </c>
      <c r="S214" s="18"/>
      <c r="T214" s="31">
        <f t="shared" si="14"/>
        <v>0</v>
      </c>
      <c r="U214" s="18"/>
      <c r="V214" s="18"/>
      <c r="W214" s="18"/>
      <c r="X214" s="18"/>
      <c r="Y214" s="43">
        <f t="shared" si="15"/>
        <v>368.254906</v>
      </c>
      <c r="Z214" s="45">
        <f>117.795+157.06+78.858+14.541906</f>
        <v>368.254906</v>
      </c>
      <c r="AA214" s="18"/>
    </row>
    <row r="215" ht="23" customHeight="1" spans="1:27">
      <c r="A215" s="18">
        <v>181</v>
      </c>
      <c r="B215" s="18" t="s">
        <v>656</v>
      </c>
      <c r="C215" s="18" t="s">
        <v>716</v>
      </c>
      <c r="D215" s="18" t="s">
        <v>302</v>
      </c>
      <c r="E215" s="19" t="s">
        <v>519</v>
      </c>
      <c r="F215" s="18" t="s">
        <v>273</v>
      </c>
      <c r="G215" s="18" t="s">
        <v>338</v>
      </c>
      <c r="H215" s="18" t="s">
        <v>584</v>
      </c>
      <c r="I215" s="18" t="s">
        <v>267</v>
      </c>
      <c r="J215" s="18" t="s">
        <v>717</v>
      </c>
      <c r="K215" s="18" t="s">
        <v>660</v>
      </c>
      <c r="L215" s="18" t="s">
        <v>661</v>
      </c>
      <c r="M215" s="33" t="s">
        <v>662</v>
      </c>
      <c r="N215" s="31">
        <f t="shared" ref="N215:N263" si="16">O215+T215</f>
        <v>27.9</v>
      </c>
      <c r="O215" s="18">
        <f t="shared" ref="O215:O263" si="17">SUM(P215:S215)</f>
        <v>27.9</v>
      </c>
      <c r="P215" s="18"/>
      <c r="Q215" s="18"/>
      <c r="R215" s="20">
        <v>27.9</v>
      </c>
      <c r="S215" s="18"/>
      <c r="T215" s="31">
        <f t="shared" si="14"/>
        <v>0</v>
      </c>
      <c r="U215" s="18"/>
      <c r="V215" s="18"/>
      <c r="W215" s="18"/>
      <c r="X215" s="18"/>
      <c r="Y215" s="43">
        <f t="shared" si="15"/>
        <v>27.9</v>
      </c>
      <c r="Z215" s="18">
        <v>27.9</v>
      </c>
      <c r="AA215" s="18"/>
    </row>
    <row r="216" ht="23" customHeight="1" spans="1:27">
      <c r="A216" s="18">
        <v>182</v>
      </c>
      <c r="B216" s="18" t="s">
        <v>656</v>
      </c>
      <c r="C216" s="18" t="s">
        <v>718</v>
      </c>
      <c r="D216" s="18" t="s">
        <v>251</v>
      </c>
      <c r="E216" s="19" t="s">
        <v>317</v>
      </c>
      <c r="F216" s="18" t="s">
        <v>277</v>
      </c>
      <c r="G216" s="18" t="s">
        <v>254</v>
      </c>
      <c r="H216" s="18" t="s">
        <v>719</v>
      </c>
      <c r="I216" s="18" t="s">
        <v>256</v>
      </c>
      <c r="J216" s="18" t="s">
        <v>720</v>
      </c>
      <c r="K216" s="18" t="s">
        <v>660</v>
      </c>
      <c r="L216" s="18" t="s">
        <v>661</v>
      </c>
      <c r="M216" s="33" t="s">
        <v>662</v>
      </c>
      <c r="N216" s="31">
        <f t="shared" si="16"/>
        <v>35.74</v>
      </c>
      <c r="O216" s="18">
        <f t="shared" si="17"/>
        <v>35.74</v>
      </c>
      <c r="P216" s="18"/>
      <c r="Q216" s="18"/>
      <c r="R216" s="18">
        <v>35.74</v>
      </c>
      <c r="S216" s="18"/>
      <c r="T216" s="31">
        <f t="shared" si="14"/>
        <v>0</v>
      </c>
      <c r="U216" s="18"/>
      <c r="V216" s="18"/>
      <c r="W216" s="18"/>
      <c r="X216" s="18"/>
      <c r="Y216" s="43">
        <f t="shared" si="15"/>
        <v>35.74</v>
      </c>
      <c r="Z216" s="18">
        <v>35.74</v>
      </c>
      <c r="AA216" s="18"/>
    </row>
    <row r="217" ht="23" customHeight="1" spans="1:27">
      <c r="A217" s="18">
        <v>183</v>
      </c>
      <c r="B217" s="18" t="s">
        <v>656</v>
      </c>
      <c r="C217" s="18" t="s">
        <v>721</v>
      </c>
      <c r="D217" s="18" t="s">
        <v>251</v>
      </c>
      <c r="E217" s="19" t="s">
        <v>317</v>
      </c>
      <c r="F217" s="18" t="s">
        <v>420</v>
      </c>
      <c r="G217" s="18" t="s">
        <v>254</v>
      </c>
      <c r="H217" s="18" t="s">
        <v>722</v>
      </c>
      <c r="I217" s="18" t="s">
        <v>256</v>
      </c>
      <c r="J217" s="18" t="s">
        <v>723</v>
      </c>
      <c r="K217" s="18" t="s">
        <v>660</v>
      </c>
      <c r="L217" s="18" t="s">
        <v>661</v>
      </c>
      <c r="M217" s="33" t="s">
        <v>662</v>
      </c>
      <c r="N217" s="31">
        <f t="shared" si="16"/>
        <v>133.650016</v>
      </c>
      <c r="O217" s="18">
        <f t="shared" si="17"/>
        <v>133.650016</v>
      </c>
      <c r="P217" s="18"/>
      <c r="Q217" s="18"/>
      <c r="R217" s="18">
        <v>133.650016</v>
      </c>
      <c r="S217" s="18"/>
      <c r="T217" s="31">
        <f t="shared" si="14"/>
        <v>0</v>
      </c>
      <c r="U217" s="18"/>
      <c r="V217" s="18"/>
      <c r="W217" s="18"/>
      <c r="X217" s="18"/>
      <c r="Y217" s="43">
        <f t="shared" si="15"/>
        <v>133.650016</v>
      </c>
      <c r="Z217" s="18">
        <f>40.47+40.47+40.47+12.240016</f>
        <v>133.650016</v>
      </c>
      <c r="AA217" s="18"/>
    </row>
    <row r="218" ht="23" customHeight="1" spans="1:27">
      <c r="A218" s="22">
        <v>184</v>
      </c>
      <c r="B218" s="22" t="s">
        <v>656</v>
      </c>
      <c r="C218" s="18" t="s">
        <v>724</v>
      </c>
      <c r="D218" s="18" t="s">
        <v>251</v>
      </c>
      <c r="E218" s="19" t="s">
        <v>252</v>
      </c>
      <c r="F218" s="18" t="s">
        <v>420</v>
      </c>
      <c r="G218" s="18" t="s">
        <v>254</v>
      </c>
      <c r="H218" s="18" t="s">
        <v>424</v>
      </c>
      <c r="I218" s="18" t="s">
        <v>256</v>
      </c>
      <c r="J218" s="18" t="s">
        <v>725</v>
      </c>
      <c r="K218" s="18" t="s">
        <v>660</v>
      </c>
      <c r="L218" s="18" t="s">
        <v>661</v>
      </c>
      <c r="M218" s="33" t="s">
        <v>662</v>
      </c>
      <c r="N218" s="31">
        <f t="shared" si="16"/>
        <v>63.945</v>
      </c>
      <c r="O218" s="18">
        <f t="shared" si="17"/>
        <v>63.945</v>
      </c>
      <c r="P218" s="18"/>
      <c r="Q218" s="18"/>
      <c r="R218" s="18">
        <v>63.945</v>
      </c>
      <c r="S218" s="18"/>
      <c r="T218" s="31">
        <f t="shared" si="14"/>
        <v>0</v>
      </c>
      <c r="U218" s="18"/>
      <c r="V218" s="18"/>
      <c r="W218" s="18"/>
      <c r="X218" s="18"/>
      <c r="Y218" s="43">
        <f t="shared" si="15"/>
        <v>63.945</v>
      </c>
      <c r="Z218" s="18">
        <f>49.735+14.21</f>
        <v>63.945</v>
      </c>
      <c r="AA218" s="18"/>
    </row>
    <row r="219" ht="23" customHeight="1" spans="1:27">
      <c r="A219" s="24"/>
      <c r="B219" s="24"/>
      <c r="C219" s="18" t="s">
        <v>724</v>
      </c>
      <c r="D219" s="18" t="s">
        <v>251</v>
      </c>
      <c r="E219" s="19" t="s">
        <v>252</v>
      </c>
      <c r="F219" s="18" t="s">
        <v>420</v>
      </c>
      <c r="G219" s="18" t="s">
        <v>254</v>
      </c>
      <c r="H219" s="18" t="s">
        <v>424</v>
      </c>
      <c r="I219" s="18" t="s">
        <v>256</v>
      </c>
      <c r="J219" s="18" t="s">
        <v>725</v>
      </c>
      <c r="K219" s="18" t="s">
        <v>368</v>
      </c>
      <c r="L219" s="20" t="s">
        <v>369</v>
      </c>
      <c r="M219" s="33" t="s">
        <v>370</v>
      </c>
      <c r="N219" s="31">
        <f t="shared" si="16"/>
        <v>7.105</v>
      </c>
      <c r="O219" s="18">
        <f t="shared" si="17"/>
        <v>0</v>
      </c>
      <c r="P219" s="18"/>
      <c r="Q219" s="18"/>
      <c r="R219" s="18"/>
      <c r="S219" s="18"/>
      <c r="T219" s="31">
        <f t="shared" si="14"/>
        <v>7.105</v>
      </c>
      <c r="U219" s="18"/>
      <c r="V219" s="18">
        <v>7.105</v>
      </c>
      <c r="W219" s="18"/>
      <c r="X219" s="18"/>
      <c r="Y219" s="43">
        <f t="shared" si="15"/>
        <v>0</v>
      </c>
      <c r="Z219" s="18"/>
      <c r="AA219" s="18"/>
    </row>
    <row r="220" ht="23" customHeight="1" spans="1:27">
      <c r="A220" s="22">
        <v>185</v>
      </c>
      <c r="B220" s="22" t="s">
        <v>656</v>
      </c>
      <c r="C220" s="18" t="s">
        <v>726</v>
      </c>
      <c r="D220" s="18" t="s">
        <v>251</v>
      </c>
      <c r="E220" s="19" t="s">
        <v>252</v>
      </c>
      <c r="F220" s="18" t="s">
        <v>420</v>
      </c>
      <c r="G220" s="18" t="s">
        <v>254</v>
      </c>
      <c r="H220" s="18" t="s">
        <v>424</v>
      </c>
      <c r="I220" s="18" t="s">
        <v>256</v>
      </c>
      <c r="J220" s="18" t="s">
        <v>727</v>
      </c>
      <c r="K220" s="18" t="s">
        <v>660</v>
      </c>
      <c r="L220" s="18" t="s">
        <v>661</v>
      </c>
      <c r="M220" s="33" t="s">
        <v>662</v>
      </c>
      <c r="N220" s="31">
        <f t="shared" si="16"/>
        <v>44.676</v>
      </c>
      <c r="O220" s="18">
        <f t="shared" si="17"/>
        <v>44.676</v>
      </c>
      <c r="P220" s="18"/>
      <c r="Q220" s="18"/>
      <c r="R220" s="18">
        <v>44.676</v>
      </c>
      <c r="S220" s="18"/>
      <c r="T220" s="31">
        <f t="shared" si="14"/>
        <v>0</v>
      </c>
      <c r="U220" s="18"/>
      <c r="V220" s="18"/>
      <c r="W220" s="18"/>
      <c r="X220" s="18"/>
      <c r="Y220" s="43">
        <f t="shared" si="15"/>
        <v>44.676</v>
      </c>
      <c r="Z220" s="18">
        <f>39.712+4.964</f>
        <v>44.676</v>
      </c>
      <c r="AA220" s="18"/>
    </row>
    <row r="221" ht="23" customHeight="1" spans="1:27">
      <c r="A221" s="24"/>
      <c r="B221" s="24"/>
      <c r="C221" s="18" t="s">
        <v>726</v>
      </c>
      <c r="D221" s="18" t="s">
        <v>251</v>
      </c>
      <c r="E221" s="19" t="s">
        <v>252</v>
      </c>
      <c r="F221" s="18" t="s">
        <v>420</v>
      </c>
      <c r="G221" s="18" t="s">
        <v>254</v>
      </c>
      <c r="H221" s="18" t="s">
        <v>424</v>
      </c>
      <c r="I221" s="18" t="s">
        <v>256</v>
      </c>
      <c r="J221" s="18" t="s">
        <v>727</v>
      </c>
      <c r="K221" s="18" t="s">
        <v>368</v>
      </c>
      <c r="L221" s="20" t="s">
        <v>369</v>
      </c>
      <c r="M221" s="33" t="s">
        <v>370</v>
      </c>
      <c r="N221" s="31">
        <f t="shared" si="16"/>
        <v>4.964</v>
      </c>
      <c r="O221" s="18">
        <f t="shared" si="17"/>
        <v>0</v>
      </c>
      <c r="P221" s="18"/>
      <c r="Q221" s="18"/>
      <c r="R221" s="18"/>
      <c r="S221" s="18"/>
      <c r="T221" s="31">
        <f t="shared" si="14"/>
        <v>4.964</v>
      </c>
      <c r="U221" s="18"/>
      <c r="V221" s="18">
        <v>4.964</v>
      </c>
      <c r="W221" s="18"/>
      <c r="X221" s="18"/>
      <c r="Y221" s="43">
        <f t="shared" si="15"/>
        <v>0</v>
      </c>
      <c r="Z221" s="18"/>
      <c r="AA221" s="18"/>
    </row>
    <row r="222" ht="23" customHeight="1" spans="1:27">
      <c r="A222" s="22">
        <v>186</v>
      </c>
      <c r="B222" s="22" t="s">
        <v>656</v>
      </c>
      <c r="C222" s="18" t="s">
        <v>728</v>
      </c>
      <c r="D222" s="18" t="s">
        <v>251</v>
      </c>
      <c r="E222" s="19" t="s">
        <v>252</v>
      </c>
      <c r="F222" s="18" t="s">
        <v>420</v>
      </c>
      <c r="G222" s="18" t="s">
        <v>254</v>
      </c>
      <c r="H222" s="18" t="s">
        <v>729</v>
      </c>
      <c r="I222" s="18" t="s">
        <v>267</v>
      </c>
      <c r="J222" s="18" t="s">
        <v>730</v>
      </c>
      <c r="K222" s="18" t="s">
        <v>660</v>
      </c>
      <c r="L222" s="18" t="s">
        <v>661</v>
      </c>
      <c r="M222" s="33" t="s">
        <v>662</v>
      </c>
      <c r="N222" s="31">
        <f t="shared" si="16"/>
        <v>47.04</v>
      </c>
      <c r="O222" s="18">
        <f t="shared" si="17"/>
        <v>47.04</v>
      </c>
      <c r="P222" s="18"/>
      <c r="Q222" s="18"/>
      <c r="R222" s="18">
        <v>47.04</v>
      </c>
      <c r="S222" s="18"/>
      <c r="T222" s="31">
        <f t="shared" si="14"/>
        <v>0</v>
      </c>
      <c r="U222" s="18"/>
      <c r="V222" s="18"/>
      <c r="W222" s="18"/>
      <c r="X222" s="18"/>
      <c r="Y222" s="43">
        <f t="shared" si="15"/>
        <v>47.04</v>
      </c>
      <c r="Z222" s="18">
        <f>35.28+11.76</f>
        <v>47.04</v>
      </c>
      <c r="AA222" s="18"/>
    </row>
    <row r="223" ht="23" customHeight="1" spans="1:27">
      <c r="A223" s="24"/>
      <c r="B223" s="24"/>
      <c r="C223" s="18" t="s">
        <v>728</v>
      </c>
      <c r="D223" s="18" t="s">
        <v>251</v>
      </c>
      <c r="E223" s="19" t="s">
        <v>252</v>
      </c>
      <c r="F223" s="18" t="s">
        <v>420</v>
      </c>
      <c r="G223" s="18" t="s">
        <v>254</v>
      </c>
      <c r="H223" s="18" t="s">
        <v>729</v>
      </c>
      <c r="I223" s="18" t="s">
        <v>267</v>
      </c>
      <c r="J223" s="18" t="s">
        <v>730</v>
      </c>
      <c r="K223" s="18" t="s">
        <v>368</v>
      </c>
      <c r="L223" s="20" t="s">
        <v>369</v>
      </c>
      <c r="M223" s="33" t="s">
        <v>370</v>
      </c>
      <c r="N223" s="31">
        <f t="shared" si="16"/>
        <v>11.76</v>
      </c>
      <c r="O223" s="18">
        <f t="shared" si="17"/>
        <v>0</v>
      </c>
      <c r="P223" s="18"/>
      <c r="Q223" s="18"/>
      <c r="R223" s="18"/>
      <c r="S223" s="18"/>
      <c r="T223" s="31">
        <f t="shared" si="14"/>
        <v>11.76</v>
      </c>
      <c r="U223" s="18"/>
      <c r="V223" s="18">
        <v>11.76</v>
      </c>
      <c r="W223" s="18"/>
      <c r="X223" s="18"/>
      <c r="Y223" s="43">
        <f t="shared" si="15"/>
        <v>0</v>
      </c>
      <c r="Z223" s="18"/>
      <c r="AA223" s="18"/>
    </row>
    <row r="224" ht="23" customHeight="1" spans="1:27">
      <c r="A224" s="22">
        <v>187</v>
      </c>
      <c r="B224" s="22" t="s">
        <v>656</v>
      </c>
      <c r="C224" s="18" t="s">
        <v>731</v>
      </c>
      <c r="D224" s="18" t="s">
        <v>251</v>
      </c>
      <c r="E224" s="19" t="s">
        <v>252</v>
      </c>
      <c r="F224" s="18" t="s">
        <v>420</v>
      </c>
      <c r="G224" s="18" t="s">
        <v>254</v>
      </c>
      <c r="H224" s="18" t="s">
        <v>732</v>
      </c>
      <c r="I224" s="18" t="s">
        <v>267</v>
      </c>
      <c r="J224" s="18" t="s">
        <v>733</v>
      </c>
      <c r="K224" s="18" t="s">
        <v>660</v>
      </c>
      <c r="L224" s="18" t="s">
        <v>661</v>
      </c>
      <c r="M224" s="33" t="s">
        <v>662</v>
      </c>
      <c r="N224" s="31">
        <f t="shared" si="16"/>
        <v>210.704</v>
      </c>
      <c r="O224" s="18">
        <f t="shared" si="17"/>
        <v>210.704</v>
      </c>
      <c r="P224" s="18"/>
      <c r="Q224" s="18"/>
      <c r="R224" s="18">
        <v>210.704</v>
      </c>
      <c r="S224" s="18"/>
      <c r="T224" s="31">
        <f t="shared" si="14"/>
        <v>0</v>
      </c>
      <c r="U224" s="18"/>
      <c r="V224" s="18"/>
      <c r="W224" s="18"/>
      <c r="X224" s="18"/>
      <c r="Y224" s="43">
        <f t="shared" si="15"/>
        <v>210.704</v>
      </c>
      <c r="Z224" s="18">
        <v>210.704</v>
      </c>
      <c r="AA224" s="18"/>
    </row>
    <row r="225" ht="23" customHeight="1" spans="1:27">
      <c r="A225" s="24"/>
      <c r="B225" s="24"/>
      <c r="C225" s="18" t="s">
        <v>731</v>
      </c>
      <c r="D225" s="18" t="s">
        <v>251</v>
      </c>
      <c r="E225" s="19" t="s">
        <v>252</v>
      </c>
      <c r="F225" s="18" t="s">
        <v>420</v>
      </c>
      <c r="G225" s="18" t="s">
        <v>254</v>
      </c>
      <c r="H225" s="18" t="s">
        <v>732</v>
      </c>
      <c r="I225" s="18" t="s">
        <v>267</v>
      </c>
      <c r="J225" s="18" t="s">
        <v>733</v>
      </c>
      <c r="K225" s="18" t="s">
        <v>368</v>
      </c>
      <c r="L225" s="20" t="s">
        <v>369</v>
      </c>
      <c r="M225" s="33" t="s">
        <v>370</v>
      </c>
      <c r="N225" s="31">
        <f t="shared" si="16"/>
        <v>52.676</v>
      </c>
      <c r="O225" s="18">
        <f t="shared" si="17"/>
        <v>0</v>
      </c>
      <c r="P225" s="18"/>
      <c r="Q225" s="18"/>
      <c r="R225" s="18"/>
      <c r="S225" s="18"/>
      <c r="T225" s="31">
        <f t="shared" si="14"/>
        <v>52.676</v>
      </c>
      <c r="U225" s="18"/>
      <c r="V225" s="18">
        <v>52.676</v>
      </c>
      <c r="W225" s="18"/>
      <c r="X225" s="18"/>
      <c r="Y225" s="43">
        <f t="shared" si="15"/>
        <v>0</v>
      </c>
      <c r="Z225" s="18"/>
      <c r="AA225" s="18"/>
    </row>
    <row r="226" ht="23" customHeight="1" spans="1:27">
      <c r="A226" s="22">
        <v>188</v>
      </c>
      <c r="B226" s="22" t="s">
        <v>656</v>
      </c>
      <c r="C226" s="18" t="s">
        <v>734</v>
      </c>
      <c r="D226" s="18" t="s">
        <v>251</v>
      </c>
      <c r="E226" s="19" t="s">
        <v>252</v>
      </c>
      <c r="F226" s="18" t="s">
        <v>349</v>
      </c>
      <c r="G226" s="18" t="s">
        <v>254</v>
      </c>
      <c r="H226" s="18" t="s">
        <v>590</v>
      </c>
      <c r="I226" s="18" t="s">
        <v>256</v>
      </c>
      <c r="J226" s="18" t="s">
        <v>735</v>
      </c>
      <c r="K226" s="18" t="s">
        <v>660</v>
      </c>
      <c r="L226" s="18" t="s">
        <v>661</v>
      </c>
      <c r="M226" s="33" t="s">
        <v>662</v>
      </c>
      <c r="N226" s="31">
        <f t="shared" si="16"/>
        <v>314.24</v>
      </c>
      <c r="O226" s="18">
        <f t="shared" si="17"/>
        <v>314.24</v>
      </c>
      <c r="P226" s="18"/>
      <c r="Q226" s="18"/>
      <c r="R226" s="18">
        <v>314.24</v>
      </c>
      <c r="S226" s="18"/>
      <c r="T226" s="31">
        <f t="shared" si="14"/>
        <v>0</v>
      </c>
      <c r="U226" s="18"/>
      <c r="V226" s="18"/>
      <c r="W226" s="18"/>
      <c r="X226" s="18"/>
      <c r="Y226" s="43">
        <f t="shared" si="15"/>
        <v>314.24</v>
      </c>
      <c r="Z226" s="18">
        <v>314.24</v>
      </c>
      <c r="AA226" s="18"/>
    </row>
    <row r="227" ht="23" customHeight="1" spans="1:27">
      <c r="A227" s="24"/>
      <c r="B227" s="24"/>
      <c r="C227" s="18" t="s">
        <v>734</v>
      </c>
      <c r="D227" s="18" t="s">
        <v>251</v>
      </c>
      <c r="E227" s="19" t="s">
        <v>252</v>
      </c>
      <c r="F227" s="18" t="s">
        <v>349</v>
      </c>
      <c r="G227" s="18" t="s">
        <v>254</v>
      </c>
      <c r="H227" s="18" t="s">
        <v>590</v>
      </c>
      <c r="I227" s="18" t="s">
        <v>256</v>
      </c>
      <c r="J227" s="18" t="s">
        <v>735</v>
      </c>
      <c r="K227" s="18" t="s">
        <v>368</v>
      </c>
      <c r="L227" s="20" t="s">
        <v>369</v>
      </c>
      <c r="M227" s="33" t="s">
        <v>370</v>
      </c>
      <c r="N227" s="31">
        <f t="shared" si="16"/>
        <v>55.46</v>
      </c>
      <c r="O227" s="18">
        <f t="shared" si="17"/>
        <v>0</v>
      </c>
      <c r="P227" s="18"/>
      <c r="Q227" s="18"/>
      <c r="R227" s="18"/>
      <c r="S227" s="18"/>
      <c r="T227" s="31">
        <f t="shared" si="14"/>
        <v>55.46</v>
      </c>
      <c r="U227" s="18"/>
      <c r="V227" s="18">
        <v>55.46</v>
      </c>
      <c r="W227" s="18"/>
      <c r="X227" s="18"/>
      <c r="Y227" s="43">
        <f t="shared" si="15"/>
        <v>0</v>
      </c>
      <c r="Z227" s="18"/>
      <c r="AA227" s="18"/>
    </row>
    <row r="228" ht="23" customHeight="1" spans="1:27">
      <c r="A228" s="22">
        <v>189</v>
      </c>
      <c r="B228" s="22" t="s">
        <v>656</v>
      </c>
      <c r="C228" s="18" t="s">
        <v>736</v>
      </c>
      <c r="D228" s="18" t="s">
        <v>251</v>
      </c>
      <c r="E228" s="19" t="s">
        <v>252</v>
      </c>
      <c r="F228" s="18" t="s">
        <v>349</v>
      </c>
      <c r="G228" s="18" t="s">
        <v>254</v>
      </c>
      <c r="H228" s="18" t="s">
        <v>590</v>
      </c>
      <c r="I228" s="18" t="s">
        <v>256</v>
      </c>
      <c r="J228" s="18" t="s">
        <v>737</v>
      </c>
      <c r="K228" s="18" t="s">
        <v>660</v>
      </c>
      <c r="L228" s="18" t="s">
        <v>661</v>
      </c>
      <c r="M228" s="33" t="s">
        <v>662</v>
      </c>
      <c r="N228" s="31">
        <f t="shared" si="16"/>
        <v>286.23</v>
      </c>
      <c r="O228" s="18">
        <f t="shared" si="17"/>
        <v>286.23</v>
      </c>
      <c r="P228" s="18"/>
      <c r="Q228" s="18"/>
      <c r="R228" s="18">
        <v>286.23</v>
      </c>
      <c r="S228" s="18"/>
      <c r="T228" s="31">
        <f t="shared" si="14"/>
        <v>0</v>
      </c>
      <c r="U228" s="18"/>
      <c r="V228" s="18"/>
      <c r="W228" s="18"/>
      <c r="X228" s="18"/>
      <c r="Y228" s="43">
        <f t="shared" si="15"/>
        <v>286.23</v>
      </c>
      <c r="Z228" s="18">
        <f>101+134.7+50.53</f>
        <v>286.23</v>
      </c>
      <c r="AA228" s="18"/>
    </row>
    <row r="229" ht="23" customHeight="1" spans="1:27">
      <c r="A229" s="47"/>
      <c r="B229" s="47"/>
      <c r="C229" s="18" t="s">
        <v>736</v>
      </c>
      <c r="D229" s="18" t="s">
        <v>251</v>
      </c>
      <c r="E229" s="19" t="s">
        <v>252</v>
      </c>
      <c r="F229" s="18" t="s">
        <v>349</v>
      </c>
      <c r="G229" s="18" t="s">
        <v>254</v>
      </c>
      <c r="H229" s="18" t="s">
        <v>590</v>
      </c>
      <c r="I229" s="18" t="s">
        <v>256</v>
      </c>
      <c r="J229" s="18" t="s">
        <v>737</v>
      </c>
      <c r="K229" s="18" t="s">
        <v>368</v>
      </c>
      <c r="L229" s="18" t="s">
        <v>738</v>
      </c>
      <c r="M229" s="33" t="s">
        <v>739</v>
      </c>
      <c r="N229" s="31">
        <f t="shared" si="16"/>
        <v>50.658</v>
      </c>
      <c r="O229" s="18">
        <f t="shared" si="17"/>
        <v>0</v>
      </c>
      <c r="P229" s="18"/>
      <c r="Q229" s="18"/>
      <c r="R229" s="18"/>
      <c r="S229" s="18"/>
      <c r="T229" s="31">
        <f t="shared" si="14"/>
        <v>50.658</v>
      </c>
      <c r="U229" s="18"/>
      <c r="V229" s="18">
        <v>50.658</v>
      </c>
      <c r="W229" s="18"/>
      <c r="X229" s="18"/>
      <c r="Y229" s="43">
        <f t="shared" si="15"/>
        <v>0</v>
      </c>
      <c r="Z229" s="18"/>
      <c r="AA229" s="18"/>
    </row>
    <row r="230" ht="23" customHeight="1" spans="1:27">
      <c r="A230" s="22">
        <v>190</v>
      </c>
      <c r="B230" s="22" t="s">
        <v>656</v>
      </c>
      <c r="C230" s="18" t="s">
        <v>740</v>
      </c>
      <c r="D230" s="18" t="s">
        <v>302</v>
      </c>
      <c r="E230" s="19" t="s">
        <v>337</v>
      </c>
      <c r="F230" s="18" t="s">
        <v>349</v>
      </c>
      <c r="G230" s="18" t="s">
        <v>338</v>
      </c>
      <c r="H230" s="18" t="s">
        <v>741</v>
      </c>
      <c r="I230" s="18" t="s">
        <v>256</v>
      </c>
      <c r="J230" s="18" t="s">
        <v>742</v>
      </c>
      <c r="K230" s="18" t="s">
        <v>660</v>
      </c>
      <c r="L230" s="18" t="s">
        <v>661</v>
      </c>
      <c r="M230" s="33" t="s">
        <v>662</v>
      </c>
      <c r="N230" s="31">
        <f t="shared" si="16"/>
        <v>122.8702</v>
      </c>
      <c r="O230" s="18">
        <f t="shared" si="17"/>
        <v>122.8702</v>
      </c>
      <c r="P230" s="18"/>
      <c r="Q230" s="18"/>
      <c r="R230" s="18">
        <v>122.8702</v>
      </c>
      <c r="S230" s="18"/>
      <c r="T230" s="31">
        <f t="shared" si="14"/>
        <v>0</v>
      </c>
      <c r="U230" s="18"/>
      <c r="V230" s="18"/>
      <c r="W230" s="18"/>
      <c r="X230" s="18"/>
      <c r="Y230" s="43">
        <f t="shared" si="15"/>
        <v>122.8702</v>
      </c>
      <c r="Z230" s="18">
        <f>63.91+16.3202+42.64</f>
        <v>122.8702</v>
      </c>
      <c r="AA230" s="18"/>
    </row>
    <row r="231" ht="23" customHeight="1" spans="1:27">
      <c r="A231" s="24"/>
      <c r="B231" s="24"/>
      <c r="C231" s="18" t="s">
        <v>740</v>
      </c>
      <c r="D231" s="18" t="s">
        <v>302</v>
      </c>
      <c r="E231" s="19" t="s">
        <v>337</v>
      </c>
      <c r="F231" s="18" t="s">
        <v>349</v>
      </c>
      <c r="G231" s="18" t="s">
        <v>338</v>
      </c>
      <c r="H231" s="18" t="s">
        <v>741</v>
      </c>
      <c r="I231" s="18" t="s">
        <v>256</v>
      </c>
      <c r="J231" s="18" t="s">
        <v>742</v>
      </c>
      <c r="K231" s="18" t="s">
        <v>743</v>
      </c>
      <c r="L231" s="18" t="s">
        <v>744</v>
      </c>
      <c r="M231" s="33" t="s">
        <v>745</v>
      </c>
      <c r="N231" s="31">
        <f t="shared" si="16"/>
        <v>90.1798</v>
      </c>
      <c r="O231" s="18">
        <f t="shared" si="17"/>
        <v>90.1798</v>
      </c>
      <c r="P231" s="18"/>
      <c r="Q231" s="18"/>
      <c r="R231" s="18"/>
      <c r="S231" s="18">
        <v>90.1798</v>
      </c>
      <c r="T231" s="31">
        <f t="shared" si="14"/>
        <v>0</v>
      </c>
      <c r="U231" s="18"/>
      <c r="V231" s="18"/>
      <c r="W231" s="18"/>
      <c r="X231" s="18"/>
      <c r="Y231" s="43">
        <f t="shared" si="15"/>
        <v>90.1798</v>
      </c>
      <c r="Z231" s="18">
        <v>90.1798</v>
      </c>
      <c r="AA231" s="18"/>
    </row>
    <row r="232" ht="23" customHeight="1" spans="1:27">
      <c r="A232" s="47">
        <v>191</v>
      </c>
      <c r="B232" s="22" t="s">
        <v>656</v>
      </c>
      <c r="C232" s="24" t="s">
        <v>746</v>
      </c>
      <c r="D232" s="18" t="s">
        <v>251</v>
      </c>
      <c r="E232" s="19" t="s">
        <v>252</v>
      </c>
      <c r="F232" s="24" t="s">
        <v>318</v>
      </c>
      <c r="G232" s="24" t="s">
        <v>254</v>
      </c>
      <c r="H232" s="24" t="s">
        <v>747</v>
      </c>
      <c r="I232" s="24" t="s">
        <v>256</v>
      </c>
      <c r="J232" s="51" t="s">
        <v>748</v>
      </c>
      <c r="K232" s="18" t="s">
        <v>660</v>
      </c>
      <c r="L232" s="18" t="s">
        <v>661</v>
      </c>
      <c r="M232" s="33" t="s">
        <v>662</v>
      </c>
      <c r="N232" s="31">
        <f t="shared" si="16"/>
        <v>64.965</v>
      </c>
      <c r="O232" s="18">
        <f t="shared" si="17"/>
        <v>64.965</v>
      </c>
      <c r="P232" s="18"/>
      <c r="Q232" s="18"/>
      <c r="R232" s="18">
        <v>64.965</v>
      </c>
      <c r="S232" s="18"/>
      <c r="T232" s="31">
        <f t="shared" si="14"/>
        <v>0</v>
      </c>
      <c r="U232" s="18"/>
      <c r="V232" s="18"/>
      <c r="W232" s="18"/>
      <c r="X232" s="18"/>
      <c r="Y232" s="43">
        <f t="shared" si="15"/>
        <v>64.965</v>
      </c>
      <c r="Z232" s="18">
        <f>42.6+21.3+1.065</f>
        <v>64.965</v>
      </c>
      <c r="AA232" s="18"/>
    </row>
    <row r="233" ht="23" customHeight="1" spans="1:27">
      <c r="A233" s="24"/>
      <c r="B233" s="24"/>
      <c r="C233" s="24" t="s">
        <v>746</v>
      </c>
      <c r="D233" s="18" t="s">
        <v>251</v>
      </c>
      <c r="E233" s="19" t="s">
        <v>252</v>
      </c>
      <c r="F233" s="24" t="s">
        <v>318</v>
      </c>
      <c r="G233" s="24" t="s">
        <v>254</v>
      </c>
      <c r="H233" s="24" t="s">
        <v>747</v>
      </c>
      <c r="I233" s="24" t="s">
        <v>256</v>
      </c>
      <c r="J233" s="51" t="s">
        <v>748</v>
      </c>
      <c r="K233" s="18" t="s">
        <v>368</v>
      </c>
      <c r="L233" s="18" t="s">
        <v>738</v>
      </c>
      <c r="M233" s="33" t="s">
        <v>739</v>
      </c>
      <c r="N233" s="31">
        <f t="shared" si="16"/>
        <v>6.035</v>
      </c>
      <c r="O233" s="18">
        <f t="shared" si="17"/>
        <v>0</v>
      </c>
      <c r="P233" s="18"/>
      <c r="Q233" s="18"/>
      <c r="R233" s="18"/>
      <c r="S233" s="18"/>
      <c r="T233" s="31">
        <f t="shared" si="14"/>
        <v>6.035</v>
      </c>
      <c r="U233" s="18"/>
      <c r="V233" s="18">
        <v>6.035</v>
      </c>
      <c r="W233" s="18"/>
      <c r="X233" s="18"/>
      <c r="Y233" s="43">
        <f t="shared" ref="Y233:Y239" si="18">Z233+AA233</f>
        <v>0</v>
      </c>
      <c r="Z233" s="18"/>
      <c r="AA233" s="18"/>
    </row>
    <row r="234" ht="23" customHeight="1" spans="1:27">
      <c r="A234" s="24">
        <v>192</v>
      </c>
      <c r="B234" s="18" t="s">
        <v>656</v>
      </c>
      <c r="C234" s="18" t="s">
        <v>749</v>
      </c>
      <c r="D234" s="18" t="s">
        <v>251</v>
      </c>
      <c r="E234" s="19" t="s">
        <v>252</v>
      </c>
      <c r="F234" s="18" t="s">
        <v>437</v>
      </c>
      <c r="G234" s="18" t="s">
        <v>254</v>
      </c>
      <c r="H234" s="18" t="s">
        <v>750</v>
      </c>
      <c r="I234" s="18" t="s">
        <v>256</v>
      </c>
      <c r="J234" s="18" t="s">
        <v>751</v>
      </c>
      <c r="K234" s="18" t="s">
        <v>660</v>
      </c>
      <c r="L234" s="18" t="s">
        <v>661</v>
      </c>
      <c r="M234" s="33" t="s">
        <v>662</v>
      </c>
      <c r="N234" s="31">
        <f t="shared" si="16"/>
        <v>219.4018</v>
      </c>
      <c r="O234" s="18">
        <f t="shared" si="17"/>
        <v>219.4018</v>
      </c>
      <c r="P234" s="18"/>
      <c r="Q234" s="18"/>
      <c r="R234" s="18">
        <v>219.4018</v>
      </c>
      <c r="S234" s="18"/>
      <c r="T234" s="31">
        <f t="shared" si="14"/>
        <v>0</v>
      </c>
      <c r="U234" s="18"/>
      <c r="V234" s="18"/>
      <c r="W234" s="18"/>
      <c r="X234" s="18"/>
      <c r="Y234" s="43">
        <f t="shared" si="18"/>
        <v>219.4018</v>
      </c>
      <c r="Z234" s="18">
        <f>66.3+66.3+86.8018</f>
        <v>219.4018</v>
      </c>
      <c r="AA234" s="18"/>
    </row>
    <row r="235" ht="23" customHeight="1" spans="1:27">
      <c r="A235" s="24">
        <v>193</v>
      </c>
      <c r="B235" s="18" t="s">
        <v>656</v>
      </c>
      <c r="C235" s="18" t="s">
        <v>752</v>
      </c>
      <c r="D235" s="18" t="s">
        <v>302</v>
      </c>
      <c r="E235" s="19" t="s">
        <v>344</v>
      </c>
      <c r="F235" s="18" t="s">
        <v>437</v>
      </c>
      <c r="G235" s="18" t="s">
        <v>345</v>
      </c>
      <c r="H235" s="18" t="s">
        <v>753</v>
      </c>
      <c r="I235" s="18" t="s">
        <v>256</v>
      </c>
      <c r="J235" s="18" t="s">
        <v>754</v>
      </c>
      <c r="K235" s="18" t="s">
        <v>743</v>
      </c>
      <c r="L235" s="18" t="s">
        <v>744</v>
      </c>
      <c r="M235" s="33" t="s">
        <v>745</v>
      </c>
      <c r="N235" s="31">
        <f t="shared" si="16"/>
        <v>8.7</v>
      </c>
      <c r="O235" s="18">
        <f t="shared" si="17"/>
        <v>8.7</v>
      </c>
      <c r="P235" s="18"/>
      <c r="Q235" s="18"/>
      <c r="R235" s="18"/>
      <c r="S235" s="18">
        <v>8.7</v>
      </c>
      <c r="T235" s="31">
        <f t="shared" si="14"/>
        <v>0</v>
      </c>
      <c r="U235" s="18"/>
      <c r="V235" s="18"/>
      <c r="W235" s="18"/>
      <c r="X235" s="18"/>
      <c r="Y235" s="43">
        <f t="shared" si="18"/>
        <v>8.7</v>
      </c>
      <c r="Z235" s="18">
        <v>8.7</v>
      </c>
      <c r="AA235" s="18"/>
    </row>
    <row r="236" ht="23" customHeight="1" spans="1:27">
      <c r="A236" s="24">
        <v>194</v>
      </c>
      <c r="B236" s="18" t="s">
        <v>656</v>
      </c>
      <c r="C236" s="18" t="s">
        <v>755</v>
      </c>
      <c r="D236" s="18" t="s">
        <v>251</v>
      </c>
      <c r="E236" s="19" t="s">
        <v>297</v>
      </c>
      <c r="F236" s="18" t="s">
        <v>298</v>
      </c>
      <c r="G236" s="18" t="s">
        <v>298</v>
      </c>
      <c r="H236" s="18" t="s">
        <v>756</v>
      </c>
      <c r="I236" s="18" t="s">
        <v>267</v>
      </c>
      <c r="J236" s="18" t="s">
        <v>300</v>
      </c>
      <c r="K236" s="18" t="s">
        <v>660</v>
      </c>
      <c r="L236" s="18" t="s">
        <v>661</v>
      </c>
      <c r="M236" s="33" t="s">
        <v>662</v>
      </c>
      <c r="N236" s="31">
        <f t="shared" si="16"/>
        <v>100.894</v>
      </c>
      <c r="O236" s="18">
        <f t="shared" si="17"/>
        <v>100.894</v>
      </c>
      <c r="P236" s="18"/>
      <c r="Q236" s="18"/>
      <c r="R236" s="18">
        <v>100.894</v>
      </c>
      <c r="S236" s="18"/>
      <c r="T236" s="31">
        <f t="shared" si="14"/>
        <v>0</v>
      </c>
      <c r="U236" s="18"/>
      <c r="V236" s="18"/>
      <c r="W236" s="18"/>
      <c r="X236" s="18"/>
      <c r="Y236" s="43">
        <f t="shared" si="18"/>
        <v>100.894</v>
      </c>
      <c r="Z236" s="18">
        <v>100.894</v>
      </c>
      <c r="AA236" s="18"/>
    </row>
    <row r="237" ht="23" customHeight="1" spans="1:27">
      <c r="A237" s="24">
        <v>195</v>
      </c>
      <c r="B237" s="18" t="s">
        <v>757</v>
      </c>
      <c r="C237" s="18" t="s">
        <v>758</v>
      </c>
      <c r="D237" s="18" t="s">
        <v>302</v>
      </c>
      <c r="E237" s="19" t="s">
        <v>337</v>
      </c>
      <c r="F237" s="18" t="s">
        <v>384</v>
      </c>
      <c r="G237" s="18" t="s">
        <v>338</v>
      </c>
      <c r="H237" s="18" t="s">
        <v>759</v>
      </c>
      <c r="I237" s="18" t="s">
        <v>256</v>
      </c>
      <c r="J237" s="18" t="s">
        <v>760</v>
      </c>
      <c r="K237" s="18" t="s">
        <v>743</v>
      </c>
      <c r="L237" s="18" t="s">
        <v>744</v>
      </c>
      <c r="M237" s="33" t="s">
        <v>745</v>
      </c>
      <c r="N237" s="31">
        <f t="shared" si="16"/>
        <v>125.05</v>
      </c>
      <c r="O237" s="18">
        <f t="shared" si="17"/>
        <v>125.05</v>
      </c>
      <c r="P237" s="17"/>
      <c r="Q237" s="17"/>
      <c r="R237" s="17"/>
      <c r="S237" s="17">
        <v>125.05</v>
      </c>
      <c r="T237" s="31">
        <f t="shared" si="14"/>
        <v>0</v>
      </c>
      <c r="U237" s="17"/>
      <c r="V237" s="17"/>
      <c r="W237" s="17"/>
      <c r="X237" s="17"/>
      <c r="Y237" s="43">
        <f t="shared" si="18"/>
        <v>125.05</v>
      </c>
      <c r="Z237" s="17">
        <v>125.05</v>
      </c>
      <c r="AA237" s="17"/>
    </row>
    <row r="238" ht="23" customHeight="1" spans="1:27">
      <c r="A238" s="24">
        <v>196</v>
      </c>
      <c r="B238" s="18" t="s">
        <v>757</v>
      </c>
      <c r="C238" s="18" t="s">
        <v>761</v>
      </c>
      <c r="D238" s="18" t="s">
        <v>302</v>
      </c>
      <c r="E238" s="19" t="s">
        <v>337</v>
      </c>
      <c r="F238" s="18" t="s">
        <v>273</v>
      </c>
      <c r="G238" s="18" t="s">
        <v>338</v>
      </c>
      <c r="H238" s="18" t="s">
        <v>762</v>
      </c>
      <c r="I238" s="18" t="s">
        <v>256</v>
      </c>
      <c r="J238" s="18" t="s">
        <v>763</v>
      </c>
      <c r="K238" s="18" t="s">
        <v>743</v>
      </c>
      <c r="L238" s="18" t="s">
        <v>744</v>
      </c>
      <c r="M238" s="33" t="s">
        <v>745</v>
      </c>
      <c r="N238" s="31">
        <f t="shared" si="16"/>
        <v>166.8391</v>
      </c>
      <c r="O238" s="18">
        <f t="shared" si="17"/>
        <v>166.8391</v>
      </c>
      <c r="P238" s="17"/>
      <c r="Q238" s="17"/>
      <c r="R238" s="17"/>
      <c r="S238" s="17">
        <v>166.8391</v>
      </c>
      <c r="T238" s="31">
        <f t="shared" si="14"/>
        <v>0</v>
      </c>
      <c r="U238" s="17"/>
      <c r="V238" s="17"/>
      <c r="W238" s="17"/>
      <c r="X238" s="17"/>
      <c r="Y238" s="43">
        <f t="shared" si="18"/>
        <v>166.8391</v>
      </c>
      <c r="Z238" s="17">
        <v>166.8391</v>
      </c>
      <c r="AA238" s="17"/>
    </row>
    <row r="239" ht="23" customHeight="1" spans="1:27">
      <c r="A239" s="24">
        <v>197</v>
      </c>
      <c r="B239" s="18" t="s">
        <v>757</v>
      </c>
      <c r="C239" s="18" t="s">
        <v>764</v>
      </c>
      <c r="D239" s="18" t="s">
        <v>302</v>
      </c>
      <c r="E239" s="19" t="s">
        <v>337</v>
      </c>
      <c r="F239" s="18" t="s">
        <v>273</v>
      </c>
      <c r="G239" s="18" t="s">
        <v>338</v>
      </c>
      <c r="H239" s="18" t="s">
        <v>587</v>
      </c>
      <c r="I239" s="18" t="s">
        <v>256</v>
      </c>
      <c r="J239" s="18" t="s">
        <v>765</v>
      </c>
      <c r="K239" s="18" t="s">
        <v>743</v>
      </c>
      <c r="L239" s="18" t="s">
        <v>744</v>
      </c>
      <c r="M239" s="33" t="s">
        <v>745</v>
      </c>
      <c r="N239" s="31">
        <f t="shared" si="16"/>
        <v>71.43</v>
      </c>
      <c r="O239" s="18">
        <f t="shared" si="17"/>
        <v>71.43</v>
      </c>
      <c r="P239" s="17"/>
      <c r="Q239" s="17"/>
      <c r="R239" s="17"/>
      <c r="S239" s="17">
        <v>71.43</v>
      </c>
      <c r="T239" s="31">
        <f t="shared" si="14"/>
        <v>0</v>
      </c>
      <c r="U239" s="17"/>
      <c r="V239" s="17"/>
      <c r="W239" s="17"/>
      <c r="X239" s="17"/>
      <c r="Y239" s="43">
        <f t="shared" si="18"/>
        <v>71.43</v>
      </c>
      <c r="Z239" s="17">
        <v>71.43</v>
      </c>
      <c r="AA239" s="17"/>
    </row>
    <row r="240" ht="23" customHeight="1" spans="1:27">
      <c r="A240" s="24">
        <v>198</v>
      </c>
      <c r="B240" s="18" t="s">
        <v>757</v>
      </c>
      <c r="C240" s="18" t="s">
        <v>766</v>
      </c>
      <c r="D240" s="18" t="s">
        <v>302</v>
      </c>
      <c r="E240" s="19" t="s">
        <v>337</v>
      </c>
      <c r="F240" s="18" t="s">
        <v>420</v>
      </c>
      <c r="G240" s="18" t="s">
        <v>338</v>
      </c>
      <c r="H240" s="18" t="s">
        <v>767</v>
      </c>
      <c r="I240" s="18" t="s">
        <v>256</v>
      </c>
      <c r="J240" s="18" t="s">
        <v>768</v>
      </c>
      <c r="K240" s="18" t="s">
        <v>743</v>
      </c>
      <c r="L240" s="18" t="s">
        <v>744</v>
      </c>
      <c r="M240" s="33" t="s">
        <v>745</v>
      </c>
      <c r="N240" s="31">
        <f t="shared" si="16"/>
        <v>45.561227</v>
      </c>
      <c r="O240" s="18">
        <f t="shared" si="17"/>
        <v>45.561227</v>
      </c>
      <c r="P240" s="17"/>
      <c r="Q240" s="17"/>
      <c r="R240" s="17"/>
      <c r="S240" s="52">
        <v>45.561227</v>
      </c>
      <c r="T240" s="31">
        <f t="shared" si="14"/>
        <v>0</v>
      </c>
      <c r="U240" s="17"/>
      <c r="V240" s="17"/>
      <c r="W240" s="17"/>
      <c r="X240" s="17"/>
      <c r="Y240" s="43">
        <f t="shared" ref="Y240:Y271" si="19">Z240+AA240</f>
        <v>45.561227</v>
      </c>
      <c r="Z240" s="17">
        <v>45.561227</v>
      </c>
      <c r="AA240" s="17"/>
    </row>
    <row r="241" ht="23" customHeight="1" spans="1:27">
      <c r="A241" s="47">
        <v>199</v>
      </c>
      <c r="B241" s="22" t="s">
        <v>757</v>
      </c>
      <c r="C241" s="18" t="s">
        <v>769</v>
      </c>
      <c r="D241" s="18" t="s">
        <v>302</v>
      </c>
      <c r="E241" s="19" t="s">
        <v>337</v>
      </c>
      <c r="F241" s="18" t="s">
        <v>770</v>
      </c>
      <c r="G241" s="18" t="s">
        <v>338</v>
      </c>
      <c r="H241" s="18" t="s">
        <v>771</v>
      </c>
      <c r="I241" s="18" t="s">
        <v>256</v>
      </c>
      <c r="J241" s="18" t="s">
        <v>772</v>
      </c>
      <c r="K241" s="18" t="s">
        <v>743</v>
      </c>
      <c r="L241" s="18" t="s">
        <v>744</v>
      </c>
      <c r="M241" s="33" t="s">
        <v>745</v>
      </c>
      <c r="N241" s="31">
        <f t="shared" si="16"/>
        <v>52.73</v>
      </c>
      <c r="O241" s="18">
        <f t="shared" si="17"/>
        <v>52.73</v>
      </c>
      <c r="P241" s="17"/>
      <c r="Q241" s="17"/>
      <c r="R241" s="17"/>
      <c r="S241" s="52">
        <v>52.73</v>
      </c>
      <c r="T241" s="31">
        <f t="shared" si="14"/>
        <v>0</v>
      </c>
      <c r="U241" s="17"/>
      <c r="V241" s="17"/>
      <c r="W241" s="17"/>
      <c r="X241" s="17"/>
      <c r="Y241" s="43">
        <f t="shared" si="19"/>
        <v>52.73</v>
      </c>
      <c r="Z241" s="17">
        <v>52.73</v>
      </c>
      <c r="AA241" s="17"/>
    </row>
    <row r="242" ht="23" customHeight="1" spans="1:27">
      <c r="A242" s="24"/>
      <c r="B242" s="24"/>
      <c r="C242" s="18" t="s">
        <v>769</v>
      </c>
      <c r="D242" s="18" t="s">
        <v>302</v>
      </c>
      <c r="E242" s="19" t="s">
        <v>337</v>
      </c>
      <c r="F242" s="18" t="s">
        <v>770</v>
      </c>
      <c r="G242" s="18" t="s">
        <v>338</v>
      </c>
      <c r="H242" s="18" t="s">
        <v>771</v>
      </c>
      <c r="I242" s="18" t="s">
        <v>256</v>
      </c>
      <c r="J242" s="18" t="s">
        <v>772</v>
      </c>
      <c r="K242" s="18" t="s">
        <v>660</v>
      </c>
      <c r="L242" s="18" t="s">
        <v>773</v>
      </c>
      <c r="M242" s="33" t="s">
        <v>662</v>
      </c>
      <c r="N242" s="31">
        <f t="shared" si="16"/>
        <v>50</v>
      </c>
      <c r="O242" s="18">
        <f t="shared" si="17"/>
        <v>50</v>
      </c>
      <c r="P242" s="17"/>
      <c r="Q242" s="17"/>
      <c r="R242" s="17">
        <v>50</v>
      </c>
      <c r="S242" s="17"/>
      <c r="T242" s="31">
        <f t="shared" si="14"/>
        <v>0</v>
      </c>
      <c r="U242" s="17"/>
      <c r="V242" s="17"/>
      <c r="W242" s="17"/>
      <c r="X242" s="17"/>
      <c r="Y242" s="43">
        <f t="shared" si="19"/>
        <v>50</v>
      </c>
      <c r="Z242" s="17">
        <v>50</v>
      </c>
      <c r="AA242" s="17"/>
    </row>
    <row r="243" ht="23" customHeight="1" spans="1:27">
      <c r="A243" s="24">
        <v>200</v>
      </c>
      <c r="B243" s="18" t="s">
        <v>757</v>
      </c>
      <c r="C243" s="18" t="s">
        <v>774</v>
      </c>
      <c r="D243" s="18" t="s">
        <v>302</v>
      </c>
      <c r="E243" s="19" t="s">
        <v>337</v>
      </c>
      <c r="F243" s="18" t="s">
        <v>349</v>
      </c>
      <c r="G243" s="18" t="s">
        <v>338</v>
      </c>
      <c r="H243" s="18" t="s">
        <v>775</v>
      </c>
      <c r="I243" s="18" t="s">
        <v>256</v>
      </c>
      <c r="J243" s="18" t="s">
        <v>776</v>
      </c>
      <c r="K243" s="18" t="s">
        <v>743</v>
      </c>
      <c r="L243" s="18" t="s">
        <v>744</v>
      </c>
      <c r="M243" s="33" t="s">
        <v>745</v>
      </c>
      <c r="N243" s="31">
        <f t="shared" si="16"/>
        <v>75.4</v>
      </c>
      <c r="O243" s="18">
        <f t="shared" si="17"/>
        <v>75.4</v>
      </c>
      <c r="P243" s="17"/>
      <c r="Q243" s="17"/>
      <c r="R243" s="17"/>
      <c r="S243" s="17">
        <v>75.4</v>
      </c>
      <c r="T243" s="31">
        <f t="shared" si="14"/>
        <v>0</v>
      </c>
      <c r="U243" s="17"/>
      <c r="V243" s="17"/>
      <c r="W243" s="17"/>
      <c r="X243" s="17"/>
      <c r="Y243" s="43">
        <f t="shared" si="19"/>
        <v>75.4</v>
      </c>
      <c r="Z243" s="17">
        <f>73.14+2.26</f>
        <v>75.4</v>
      </c>
      <c r="AA243" s="17"/>
    </row>
    <row r="244" ht="23" customHeight="1" spans="1:27">
      <c r="A244" s="24">
        <v>201</v>
      </c>
      <c r="B244" s="18" t="s">
        <v>757</v>
      </c>
      <c r="C244" s="18" t="s">
        <v>777</v>
      </c>
      <c r="D244" s="18" t="s">
        <v>302</v>
      </c>
      <c r="E244" s="19" t="s">
        <v>344</v>
      </c>
      <c r="F244" s="18" t="s">
        <v>349</v>
      </c>
      <c r="G244" s="18" t="s">
        <v>345</v>
      </c>
      <c r="H244" s="18" t="s">
        <v>778</v>
      </c>
      <c r="I244" s="18" t="s">
        <v>256</v>
      </c>
      <c r="J244" s="18" t="s">
        <v>779</v>
      </c>
      <c r="K244" s="18" t="s">
        <v>743</v>
      </c>
      <c r="L244" s="18" t="s">
        <v>744</v>
      </c>
      <c r="M244" s="33" t="s">
        <v>745</v>
      </c>
      <c r="N244" s="31">
        <f t="shared" si="16"/>
        <v>14.8</v>
      </c>
      <c r="O244" s="18">
        <f t="shared" si="17"/>
        <v>14.8</v>
      </c>
      <c r="P244" s="17"/>
      <c r="Q244" s="17"/>
      <c r="R244" s="17"/>
      <c r="S244" s="17">
        <v>14.8</v>
      </c>
      <c r="T244" s="31">
        <f t="shared" si="14"/>
        <v>0</v>
      </c>
      <c r="U244" s="17"/>
      <c r="V244" s="17"/>
      <c r="W244" s="17"/>
      <c r="X244" s="17"/>
      <c r="Y244" s="43">
        <f t="shared" si="19"/>
        <v>14.8</v>
      </c>
      <c r="Z244" s="17">
        <f>14.356+0.444</f>
        <v>14.8</v>
      </c>
      <c r="AA244" s="17"/>
    </row>
    <row r="245" ht="23" customHeight="1" spans="1:27">
      <c r="A245" s="24">
        <v>202</v>
      </c>
      <c r="B245" s="18" t="s">
        <v>757</v>
      </c>
      <c r="C245" s="18" t="s">
        <v>780</v>
      </c>
      <c r="D245" s="18" t="s">
        <v>302</v>
      </c>
      <c r="E245" s="19" t="s">
        <v>337</v>
      </c>
      <c r="F245" s="18" t="s">
        <v>349</v>
      </c>
      <c r="G245" s="18" t="s">
        <v>345</v>
      </c>
      <c r="H245" s="18" t="s">
        <v>775</v>
      </c>
      <c r="I245" s="18" t="s">
        <v>256</v>
      </c>
      <c r="J245" s="18" t="s">
        <v>781</v>
      </c>
      <c r="K245" s="18" t="s">
        <v>743</v>
      </c>
      <c r="L245" s="18" t="s">
        <v>744</v>
      </c>
      <c r="M245" s="33" t="s">
        <v>745</v>
      </c>
      <c r="N245" s="31">
        <f t="shared" si="16"/>
        <v>61.5338</v>
      </c>
      <c r="O245" s="18">
        <f t="shared" si="17"/>
        <v>61.5338</v>
      </c>
      <c r="P245" s="17"/>
      <c r="Q245" s="17"/>
      <c r="R245" s="17"/>
      <c r="S245" s="17">
        <v>61.5338</v>
      </c>
      <c r="T245" s="31">
        <f t="shared" si="14"/>
        <v>0</v>
      </c>
      <c r="U245" s="17"/>
      <c r="V245" s="17"/>
      <c r="W245" s="17"/>
      <c r="X245" s="17"/>
      <c r="Y245" s="43">
        <f t="shared" si="19"/>
        <v>61.5338</v>
      </c>
      <c r="Z245" s="17">
        <v>61.5338</v>
      </c>
      <c r="AA245" s="17"/>
    </row>
    <row r="246" ht="23" customHeight="1" spans="1:27">
      <c r="A246" s="24">
        <v>203</v>
      </c>
      <c r="B246" s="18" t="s">
        <v>757</v>
      </c>
      <c r="C246" s="18" t="s">
        <v>782</v>
      </c>
      <c r="D246" s="18" t="s">
        <v>302</v>
      </c>
      <c r="E246" s="19" t="s">
        <v>344</v>
      </c>
      <c r="F246" s="18" t="s">
        <v>478</v>
      </c>
      <c r="G246" s="18" t="s">
        <v>345</v>
      </c>
      <c r="H246" s="18" t="s">
        <v>783</v>
      </c>
      <c r="I246" s="18" t="s">
        <v>267</v>
      </c>
      <c r="J246" s="18" t="s">
        <v>784</v>
      </c>
      <c r="K246" s="18" t="s">
        <v>743</v>
      </c>
      <c r="L246" s="18" t="s">
        <v>744</v>
      </c>
      <c r="M246" s="33" t="s">
        <v>745</v>
      </c>
      <c r="N246" s="31">
        <f t="shared" si="16"/>
        <v>115.20315</v>
      </c>
      <c r="O246" s="18">
        <f t="shared" si="17"/>
        <v>115.20315</v>
      </c>
      <c r="P246" s="17"/>
      <c r="Q246" s="17"/>
      <c r="R246" s="17"/>
      <c r="S246" s="17">
        <v>115.20315</v>
      </c>
      <c r="T246" s="31">
        <f t="shared" si="14"/>
        <v>0</v>
      </c>
      <c r="U246" s="17"/>
      <c r="V246" s="17"/>
      <c r="W246" s="17"/>
      <c r="X246" s="17"/>
      <c r="Y246" s="43">
        <f t="shared" si="19"/>
        <v>115.20315</v>
      </c>
      <c r="Z246" s="17">
        <f>81.34+33.86315</f>
        <v>115.20315</v>
      </c>
      <c r="AA246" s="17"/>
    </row>
    <row r="247" ht="23" customHeight="1" spans="1:27">
      <c r="A247" s="24">
        <v>204</v>
      </c>
      <c r="B247" s="18" t="s">
        <v>757</v>
      </c>
      <c r="C247" s="18" t="s">
        <v>785</v>
      </c>
      <c r="D247" s="18" t="s">
        <v>302</v>
      </c>
      <c r="E247" s="19" t="s">
        <v>337</v>
      </c>
      <c r="F247" s="18" t="s">
        <v>468</v>
      </c>
      <c r="G247" s="18" t="s">
        <v>338</v>
      </c>
      <c r="H247" s="18" t="s">
        <v>548</v>
      </c>
      <c r="I247" s="18" t="s">
        <v>256</v>
      </c>
      <c r="J247" s="18" t="s">
        <v>786</v>
      </c>
      <c r="K247" s="18" t="s">
        <v>743</v>
      </c>
      <c r="L247" s="18" t="s">
        <v>744</v>
      </c>
      <c r="M247" s="33" t="s">
        <v>745</v>
      </c>
      <c r="N247" s="31">
        <f t="shared" si="16"/>
        <v>90.44</v>
      </c>
      <c r="O247" s="18">
        <f t="shared" si="17"/>
        <v>90.44</v>
      </c>
      <c r="P247" s="17"/>
      <c r="Q247" s="17"/>
      <c r="R247" s="17"/>
      <c r="S247" s="17">
        <v>90.44</v>
      </c>
      <c r="T247" s="31">
        <f t="shared" si="14"/>
        <v>0</v>
      </c>
      <c r="U247" s="17"/>
      <c r="V247" s="17"/>
      <c r="W247" s="17"/>
      <c r="X247" s="17"/>
      <c r="Y247" s="43">
        <f t="shared" si="19"/>
        <v>90.44</v>
      </c>
      <c r="Z247" s="17">
        <v>90.44</v>
      </c>
      <c r="AA247" s="17"/>
    </row>
    <row r="248" ht="23" customHeight="1" spans="1:27">
      <c r="A248" s="24">
        <v>205</v>
      </c>
      <c r="B248" s="18" t="s">
        <v>757</v>
      </c>
      <c r="C248" s="18" t="s">
        <v>787</v>
      </c>
      <c r="D248" s="18" t="s">
        <v>302</v>
      </c>
      <c r="E248" s="19" t="s">
        <v>337</v>
      </c>
      <c r="F248" s="18" t="s">
        <v>468</v>
      </c>
      <c r="G248" s="18" t="s">
        <v>338</v>
      </c>
      <c r="H248" s="18" t="s">
        <v>788</v>
      </c>
      <c r="I248" s="18" t="s">
        <v>256</v>
      </c>
      <c r="J248" s="18" t="s">
        <v>789</v>
      </c>
      <c r="K248" s="18" t="s">
        <v>743</v>
      </c>
      <c r="L248" s="18" t="s">
        <v>744</v>
      </c>
      <c r="M248" s="33" t="s">
        <v>745</v>
      </c>
      <c r="N248" s="31">
        <f t="shared" si="16"/>
        <v>20.09</v>
      </c>
      <c r="O248" s="18">
        <f t="shared" si="17"/>
        <v>20.09</v>
      </c>
      <c r="P248" s="17"/>
      <c r="Q248" s="17"/>
      <c r="R248" s="17"/>
      <c r="S248" s="17">
        <v>20.09</v>
      </c>
      <c r="T248" s="31">
        <f t="shared" si="14"/>
        <v>0</v>
      </c>
      <c r="U248" s="17"/>
      <c r="V248" s="17"/>
      <c r="W248" s="17"/>
      <c r="X248" s="17"/>
      <c r="Y248" s="43">
        <f t="shared" si="19"/>
        <v>20.09</v>
      </c>
      <c r="Z248" s="17">
        <v>20.09</v>
      </c>
      <c r="AA248" s="17"/>
    </row>
    <row r="249" ht="23" customHeight="1" spans="1:27">
      <c r="A249" s="24">
        <v>206</v>
      </c>
      <c r="B249" s="18" t="s">
        <v>757</v>
      </c>
      <c r="C249" s="18" t="s">
        <v>790</v>
      </c>
      <c r="D249" s="18" t="s">
        <v>302</v>
      </c>
      <c r="E249" s="19" t="s">
        <v>337</v>
      </c>
      <c r="F249" s="18" t="s">
        <v>318</v>
      </c>
      <c r="G249" s="18" t="s">
        <v>338</v>
      </c>
      <c r="H249" s="18" t="s">
        <v>791</v>
      </c>
      <c r="I249" s="18" t="s">
        <v>256</v>
      </c>
      <c r="J249" s="18" t="s">
        <v>792</v>
      </c>
      <c r="K249" s="18" t="s">
        <v>743</v>
      </c>
      <c r="L249" s="18" t="s">
        <v>744</v>
      </c>
      <c r="M249" s="33" t="s">
        <v>745</v>
      </c>
      <c r="N249" s="31">
        <f t="shared" si="16"/>
        <v>147.395111</v>
      </c>
      <c r="O249" s="18">
        <f t="shared" si="17"/>
        <v>147.395111</v>
      </c>
      <c r="P249" s="17"/>
      <c r="Q249" s="17"/>
      <c r="R249" s="17"/>
      <c r="S249" s="17">
        <v>147.395111</v>
      </c>
      <c r="T249" s="31">
        <f t="shared" si="14"/>
        <v>0</v>
      </c>
      <c r="U249" s="17"/>
      <c r="V249" s="17"/>
      <c r="W249" s="17"/>
      <c r="X249" s="17"/>
      <c r="Y249" s="43">
        <f t="shared" si="19"/>
        <v>147.395111</v>
      </c>
      <c r="Z249" s="17">
        <f>134.118+13.277111</f>
        <v>147.395111</v>
      </c>
      <c r="AA249" s="17"/>
    </row>
    <row r="250" ht="23" customHeight="1" spans="1:27">
      <c r="A250" s="24">
        <v>207</v>
      </c>
      <c r="B250" s="18" t="s">
        <v>793</v>
      </c>
      <c r="C250" s="24" t="s">
        <v>794</v>
      </c>
      <c r="D250" s="20" t="s">
        <v>310</v>
      </c>
      <c r="E250" s="19" t="s">
        <v>795</v>
      </c>
      <c r="F250" s="18" t="s">
        <v>254</v>
      </c>
      <c r="G250" s="18" t="s">
        <v>254</v>
      </c>
      <c r="H250" s="18" t="s">
        <v>299</v>
      </c>
      <c r="I250" s="18" t="s">
        <v>267</v>
      </c>
      <c r="J250" s="18" t="s">
        <v>796</v>
      </c>
      <c r="K250" s="18" t="s">
        <v>660</v>
      </c>
      <c r="L250" s="18" t="s">
        <v>797</v>
      </c>
      <c r="M250" s="33" t="s">
        <v>662</v>
      </c>
      <c r="N250" s="31">
        <f t="shared" si="16"/>
        <v>113.845655</v>
      </c>
      <c r="O250" s="18">
        <f t="shared" si="17"/>
        <v>113.845655</v>
      </c>
      <c r="P250" s="18"/>
      <c r="Q250" s="18"/>
      <c r="R250" s="18">
        <v>113.845655</v>
      </c>
      <c r="S250" s="18"/>
      <c r="T250" s="31">
        <f t="shared" si="14"/>
        <v>0</v>
      </c>
      <c r="U250" s="18"/>
      <c r="V250" s="18"/>
      <c r="W250" s="18"/>
      <c r="X250" s="18"/>
      <c r="Y250" s="43">
        <f t="shared" si="19"/>
        <v>113.845655</v>
      </c>
      <c r="Z250" s="18">
        <v>113.845655</v>
      </c>
      <c r="AA250" s="18"/>
    </row>
    <row r="251" ht="23" customHeight="1" spans="1:27">
      <c r="A251" s="24">
        <v>208</v>
      </c>
      <c r="B251" s="22" t="s">
        <v>798</v>
      </c>
      <c r="C251" s="24" t="s">
        <v>799</v>
      </c>
      <c r="D251" s="18" t="s">
        <v>302</v>
      </c>
      <c r="E251" s="19" t="s">
        <v>337</v>
      </c>
      <c r="F251" s="18" t="s">
        <v>471</v>
      </c>
      <c r="G251" s="18" t="s">
        <v>338</v>
      </c>
      <c r="H251" s="18" t="s">
        <v>800</v>
      </c>
      <c r="I251" s="18" t="s">
        <v>256</v>
      </c>
      <c r="J251" s="18" t="s">
        <v>801</v>
      </c>
      <c r="K251" s="18" t="s">
        <v>660</v>
      </c>
      <c r="L251" s="18" t="s">
        <v>802</v>
      </c>
      <c r="M251" s="33" t="s">
        <v>662</v>
      </c>
      <c r="N251" s="31">
        <f t="shared" si="16"/>
        <v>90.220212</v>
      </c>
      <c r="O251" s="18">
        <f t="shared" si="17"/>
        <v>90.220212</v>
      </c>
      <c r="P251" s="18"/>
      <c r="Q251" s="18"/>
      <c r="R251" s="18">
        <v>90.220212</v>
      </c>
      <c r="S251" s="18"/>
      <c r="T251" s="31">
        <f t="shared" si="14"/>
        <v>0</v>
      </c>
      <c r="U251" s="18"/>
      <c r="V251" s="18"/>
      <c r="W251" s="18"/>
      <c r="X251" s="18"/>
      <c r="Y251" s="43">
        <f t="shared" si="19"/>
        <v>90.220212</v>
      </c>
      <c r="Z251" s="18">
        <v>90.220212</v>
      </c>
      <c r="AA251" s="18"/>
    </row>
    <row r="252" ht="23" customHeight="1" spans="1:27">
      <c r="A252" s="24">
        <v>209</v>
      </c>
      <c r="B252" s="22" t="s">
        <v>798</v>
      </c>
      <c r="C252" s="24" t="s">
        <v>803</v>
      </c>
      <c r="D252" s="18" t="s">
        <v>302</v>
      </c>
      <c r="E252" s="19" t="s">
        <v>337</v>
      </c>
      <c r="F252" s="18" t="s">
        <v>253</v>
      </c>
      <c r="G252" s="18" t="s">
        <v>338</v>
      </c>
      <c r="H252" s="18" t="s">
        <v>502</v>
      </c>
      <c r="I252" s="18" t="s">
        <v>256</v>
      </c>
      <c r="J252" s="18" t="s">
        <v>804</v>
      </c>
      <c r="K252" s="18" t="s">
        <v>660</v>
      </c>
      <c r="L252" s="18" t="s">
        <v>802</v>
      </c>
      <c r="M252" s="33" t="s">
        <v>662</v>
      </c>
      <c r="N252" s="31">
        <f t="shared" si="16"/>
        <v>89.537415</v>
      </c>
      <c r="O252" s="18">
        <f t="shared" si="17"/>
        <v>89.537415</v>
      </c>
      <c r="P252" s="18"/>
      <c r="Q252" s="18"/>
      <c r="R252" s="18">
        <v>89.537415</v>
      </c>
      <c r="S252" s="18"/>
      <c r="T252" s="31">
        <f t="shared" si="14"/>
        <v>0</v>
      </c>
      <c r="U252" s="18"/>
      <c r="V252" s="18"/>
      <c r="W252" s="18"/>
      <c r="X252" s="18"/>
      <c r="Y252" s="43">
        <f t="shared" si="19"/>
        <v>89.537415</v>
      </c>
      <c r="Z252" s="45">
        <f>62.951+18.004+8.582415</f>
        <v>89.537415</v>
      </c>
      <c r="AA252" s="18"/>
    </row>
    <row r="253" ht="23" customHeight="1" spans="1:27">
      <c r="A253" s="47">
        <v>210</v>
      </c>
      <c r="B253" s="22" t="s">
        <v>798</v>
      </c>
      <c r="C253" s="24" t="s">
        <v>805</v>
      </c>
      <c r="D253" s="18" t="s">
        <v>251</v>
      </c>
      <c r="E253" s="19" t="s">
        <v>252</v>
      </c>
      <c r="F253" s="18" t="s">
        <v>253</v>
      </c>
      <c r="G253" s="18" t="s">
        <v>254</v>
      </c>
      <c r="H253" s="18" t="s">
        <v>502</v>
      </c>
      <c r="I253" s="18" t="s">
        <v>256</v>
      </c>
      <c r="J253" s="18" t="s">
        <v>806</v>
      </c>
      <c r="K253" s="18" t="s">
        <v>660</v>
      </c>
      <c r="L253" s="18" t="s">
        <v>802</v>
      </c>
      <c r="M253" s="33" t="s">
        <v>662</v>
      </c>
      <c r="N253" s="31">
        <f t="shared" si="16"/>
        <v>110.9098</v>
      </c>
      <c r="O253" s="18">
        <f t="shared" si="17"/>
        <v>110.9098</v>
      </c>
      <c r="P253" s="18"/>
      <c r="Q253" s="18"/>
      <c r="R253" s="18">
        <v>110.9098</v>
      </c>
      <c r="S253" s="18"/>
      <c r="T253" s="31">
        <f t="shared" si="14"/>
        <v>0</v>
      </c>
      <c r="U253" s="18"/>
      <c r="V253" s="18"/>
      <c r="W253" s="18"/>
      <c r="X253" s="18"/>
      <c r="Y253" s="43">
        <f t="shared" si="19"/>
        <v>110.9098</v>
      </c>
      <c r="Z253" s="18">
        <f>80.038+24.2+6.6718</f>
        <v>110.9098</v>
      </c>
      <c r="AA253" s="18"/>
    </row>
    <row r="254" ht="23" customHeight="1" spans="1:27">
      <c r="A254" s="24"/>
      <c r="B254" s="47"/>
      <c r="C254" s="24" t="s">
        <v>805</v>
      </c>
      <c r="D254" s="18" t="s">
        <v>251</v>
      </c>
      <c r="E254" s="19" t="s">
        <v>252</v>
      </c>
      <c r="F254" s="18" t="s">
        <v>253</v>
      </c>
      <c r="G254" s="18" t="s">
        <v>254</v>
      </c>
      <c r="H254" s="18" t="s">
        <v>502</v>
      </c>
      <c r="I254" s="18" t="s">
        <v>256</v>
      </c>
      <c r="J254" s="18" t="s">
        <v>806</v>
      </c>
      <c r="K254" s="18" t="s">
        <v>368</v>
      </c>
      <c r="L254" s="18" t="s">
        <v>738</v>
      </c>
      <c r="M254" s="33" t="s">
        <v>739</v>
      </c>
      <c r="N254" s="31">
        <f t="shared" si="16"/>
        <v>10.0902</v>
      </c>
      <c r="O254" s="18">
        <f t="shared" si="17"/>
        <v>0</v>
      </c>
      <c r="P254" s="18"/>
      <c r="Q254" s="18"/>
      <c r="R254" s="18"/>
      <c r="S254" s="18"/>
      <c r="T254" s="31">
        <f t="shared" si="14"/>
        <v>10.0902</v>
      </c>
      <c r="U254" s="18"/>
      <c r="V254" s="18">
        <v>10.0902</v>
      </c>
      <c r="W254" s="18"/>
      <c r="X254" s="18"/>
      <c r="Y254" s="43">
        <f t="shared" si="19"/>
        <v>0</v>
      </c>
      <c r="Z254" s="18"/>
      <c r="AA254" s="18"/>
    </row>
    <row r="255" ht="23" customHeight="1" spans="1:27">
      <c r="A255" s="47">
        <v>211</v>
      </c>
      <c r="B255" s="22" t="s">
        <v>798</v>
      </c>
      <c r="C255" s="24" t="s">
        <v>807</v>
      </c>
      <c r="D255" s="18" t="s">
        <v>251</v>
      </c>
      <c r="E255" s="19" t="s">
        <v>252</v>
      </c>
      <c r="F255" s="18" t="s">
        <v>318</v>
      </c>
      <c r="G255" s="18" t="s">
        <v>254</v>
      </c>
      <c r="H255" s="18" t="s">
        <v>808</v>
      </c>
      <c r="I255" s="18" t="s">
        <v>256</v>
      </c>
      <c r="J255" s="18" t="s">
        <v>809</v>
      </c>
      <c r="K255" s="18" t="s">
        <v>660</v>
      </c>
      <c r="L255" s="18" t="s">
        <v>802</v>
      </c>
      <c r="M255" s="33" t="s">
        <v>662</v>
      </c>
      <c r="N255" s="31">
        <f t="shared" si="16"/>
        <v>72.1294</v>
      </c>
      <c r="O255" s="18">
        <f t="shared" si="17"/>
        <v>72.1294</v>
      </c>
      <c r="P255" s="18"/>
      <c r="Q255" s="18"/>
      <c r="R255" s="18">
        <v>72.1294</v>
      </c>
      <c r="S255" s="18"/>
      <c r="T255" s="31">
        <f t="shared" si="14"/>
        <v>0</v>
      </c>
      <c r="U255" s="18"/>
      <c r="V255" s="18"/>
      <c r="W255" s="18"/>
      <c r="X255" s="18"/>
      <c r="Y255" s="43">
        <f t="shared" si="19"/>
        <v>72.1294</v>
      </c>
      <c r="Z255" s="18">
        <f>70.947+1.1824</f>
        <v>72.1294</v>
      </c>
      <c r="AA255" s="18"/>
    </row>
    <row r="256" ht="23" customHeight="1" spans="1:27">
      <c r="A256" s="24"/>
      <c r="B256" s="47"/>
      <c r="C256" s="24" t="s">
        <v>807</v>
      </c>
      <c r="D256" s="18" t="s">
        <v>251</v>
      </c>
      <c r="E256" s="19" t="s">
        <v>252</v>
      </c>
      <c r="F256" s="18" t="s">
        <v>318</v>
      </c>
      <c r="G256" s="18" t="s">
        <v>254</v>
      </c>
      <c r="H256" s="18" t="s">
        <v>808</v>
      </c>
      <c r="I256" s="18" t="s">
        <v>256</v>
      </c>
      <c r="J256" s="18" t="s">
        <v>809</v>
      </c>
      <c r="K256" s="18" t="s">
        <v>368</v>
      </c>
      <c r="L256" s="18" t="s">
        <v>738</v>
      </c>
      <c r="M256" s="33" t="s">
        <v>739</v>
      </c>
      <c r="N256" s="31">
        <f t="shared" si="16"/>
        <v>6.7006</v>
      </c>
      <c r="O256" s="18">
        <f t="shared" si="17"/>
        <v>0</v>
      </c>
      <c r="P256" s="18"/>
      <c r="Q256" s="18"/>
      <c r="R256" s="18"/>
      <c r="S256" s="18"/>
      <c r="T256" s="31">
        <f t="shared" si="14"/>
        <v>6.7006</v>
      </c>
      <c r="U256" s="18"/>
      <c r="V256" s="18">
        <v>6.7006</v>
      </c>
      <c r="W256" s="18"/>
      <c r="X256" s="18"/>
      <c r="Y256" s="43">
        <f t="shared" si="19"/>
        <v>0</v>
      </c>
      <c r="Z256" s="18"/>
      <c r="AA256" s="18"/>
    </row>
    <row r="257" ht="23" customHeight="1" spans="1:27">
      <c r="A257" s="24">
        <v>212</v>
      </c>
      <c r="B257" s="22" t="s">
        <v>798</v>
      </c>
      <c r="C257" s="24" t="s">
        <v>810</v>
      </c>
      <c r="D257" s="18" t="s">
        <v>302</v>
      </c>
      <c r="E257" s="19" t="s">
        <v>337</v>
      </c>
      <c r="F257" s="18" t="s">
        <v>318</v>
      </c>
      <c r="G257" s="18" t="s">
        <v>811</v>
      </c>
      <c r="H257" s="18" t="s">
        <v>812</v>
      </c>
      <c r="I257" s="18" t="s">
        <v>256</v>
      </c>
      <c r="J257" s="18" t="s">
        <v>813</v>
      </c>
      <c r="K257" s="18" t="s">
        <v>660</v>
      </c>
      <c r="L257" s="18" t="s">
        <v>802</v>
      </c>
      <c r="M257" s="33" t="s">
        <v>662</v>
      </c>
      <c r="N257" s="31">
        <f t="shared" si="16"/>
        <v>38.6</v>
      </c>
      <c r="O257" s="18">
        <f t="shared" si="17"/>
        <v>38.6</v>
      </c>
      <c r="P257" s="18"/>
      <c r="Q257" s="18"/>
      <c r="R257" s="18">
        <v>38.6</v>
      </c>
      <c r="S257" s="18"/>
      <c r="T257" s="31">
        <f t="shared" si="14"/>
        <v>0</v>
      </c>
      <c r="U257" s="18"/>
      <c r="V257" s="18"/>
      <c r="W257" s="18"/>
      <c r="X257" s="18"/>
      <c r="Y257" s="43">
        <f t="shared" si="19"/>
        <v>38.6</v>
      </c>
      <c r="Z257" s="18">
        <f>35.1+3.5</f>
        <v>38.6</v>
      </c>
      <c r="AA257" s="18"/>
    </row>
    <row r="258" ht="23" customHeight="1" spans="1:27">
      <c r="A258" s="47">
        <v>213</v>
      </c>
      <c r="B258" s="22" t="s">
        <v>798</v>
      </c>
      <c r="C258" s="24" t="s">
        <v>814</v>
      </c>
      <c r="D258" s="18" t="s">
        <v>302</v>
      </c>
      <c r="E258" s="19" t="s">
        <v>337</v>
      </c>
      <c r="F258" s="18" t="s">
        <v>318</v>
      </c>
      <c r="G258" s="18" t="s">
        <v>811</v>
      </c>
      <c r="H258" s="18" t="s">
        <v>815</v>
      </c>
      <c r="I258" s="18" t="s">
        <v>256</v>
      </c>
      <c r="J258" s="18" t="s">
        <v>816</v>
      </c>
      <c r="K258" s="18" t="s">
        <v>660</v>
      </c>
      <c r="L258" s="18" t="s">
        <v>802</v>
      </c>
      <c r="M258" s="33" t="s">
        <v>662</v>
      </c>
      <c r="N258" s="31">
        <f t="shared" si="16"/>
        <v>53.1</v>
      </c>
      <c r="O258" s="18">
        <f t="shared" si="17"/>
        <v>53.1</v>
      </c>
      <c r="P258" s="18"/>
      <c r="Q258" s="18"/>
      <c r="R258" s="18">
        <v>53.1</v>
      </c>
      <c r="S258" s="18"/>
      <c r="T258" s="31">
        <f t="shared" si="14"/>
        <v>0</v>
      </c>
      <c r="U258" s="18"/>
      <c r="V258" s="18"/>
      <c r="W258" s="18"/>
      <c r="X258" s="18"/>
      <c r="Y258" s="43">
        <f t="shared" si="19"/>
        <v>53.1</v>
      </c>
      <c r="Z258" s="18">
        <f>53.1</f>
        <v>53.1</v>
      </c>
      <c r="AA258" s="18"/>
    </row>
    <row r="259" ht="23" customHeight="1" spans="1:27">
      <c r="A259" s="24"/>
      <c r="B259" s="47"/>
      <c r="C259" s="24" t="s">
        <v>814</v>
      </c>
      <c r="D259" s="18" t="s">
        <v>302</v>
      </c>
      <c r="E259" s="19" t="s">
        <v>337</v>
      </c>
      <c r="F259" s="18" t="s">
        <v>318</v>
      </c>
      <c r="G259" s="18" t="s">
        <v>811</v>
      </c>
      <c r="H259" s="18" t="s">
        <v>815</v>
      </c>
      <c r="I259" s="18" t="s">
        <v>256</v>
      </c>
      <c r="J259" s="18" t="s">
        <v>816</v>
      </c>
      <c r="K259" s="18" t="s">
        <v>368</v>
      </c>
      <c r="L259" s="18" t="s">
        <v>738</v>
      </c>
      <c r="M259" s="33" t="s">
        <v>739</v>
      </c>
      <c r="N259" s="31">
        <f t="shared" si="16"/>
        <v>5.9</v>
      </c>
      <c r="O259" s="18">
        <f t="shared" si="17"/>
        <v>0</v>
      </c>
      <c r="P259" s="18"/>
      <c r="Q259" s="18"/>
      <c r="R259" s="18"/>
      <c r="S259" s="18"/>
      <c r="T259" s="31">
        <f t="shared" si="14"/>
        <v>5.9</v>
      </c>
      <c r="U259" s="18"/>
      <c r="V259" s="18">
        <v>5.9</v>
      </c>
      <c r="W259" s="18"/>
      <c r="X259" s="18"/>
      <c r="Y259" s="43">
        <f t="shared" si="19"/>
        <v>0</v>
      </c>
      <c r="Z259" s="18"/>
      <c r="AA259" s="18"/>
    </row>
    <row r="260" ht="23" customHeight="1" spans="1:27">
      <c r="A260" s="24">
        <v>214</v>
      </c>
      <c r="B260" s="22" t="s">
        <v>798</v>
      </c>
      <c r="C260" s="24" t="s">
        <v>817</v>
      </c>
      <c r="D260" s="18" t="s">
        <v>251</v>
      </c>
      <c r="E260" s="19" t="s">
        <v>317</v>
      </c>
      <c r="F260" s="18" t="s">
        <v>380</v>
      </c>
      <c r="G260" s="18" t="s">
        <v>254</v>
      </c>
      <c r="H260" s="18" t="s">
        <v>511</v>
      </c>
      <c r="I260" s="18" t="s">
        <v>256</v>
      </c>
      <c r="J260" s="18" t="s">
        <v>818</v>
      </c>
      <c r="K260" s="18" t="s">
        <v>660</v>
      </c>
      <c r="L260" s="18" t="s">
        <v>802</v>
      </c>
      <c r="M260" s="33" t="s">
        <v>662</v>
      </c>
      <c r="N260" s="31">
        <f t="shared" si="16"/>
        <v>45.9</v>
      </c>
      <c r="O260" s="18">
        <f t="shared" si="17"/>
        <v>45.9</v>
      </c>
      <c r="P260" s="18"/>
      <c r="Q260" s="18"/>
      <c r="R260" s="18">
        <v>45.9</v>
      </c>
      <c r="S260" s="18"/>
      <c r="T260" s="31">
        <f t="shared" si="14"/>
        <v>0</v>
      </c>
      <c r="U260" s="18"/>
      <c r="V260" s="18"/>
      <c r="W260" s="18"/>
      <c r="X260" s="18"/>
      <c r="Y260" s="43">
        <f t="shared" si="19"/>
        <v>45.9</v>
      </c>
      <c r="Z260" s="18">
        <f>36.72+9.18</f>
        <v>45.9</v>
      </c>
      <c r="AA260" s="18"/>
    </row>
    <row r="261" ht="23" customHeight="1" spans="1:27">
      <c r="A261" s="24">
        <v>215</v>
      </c>
      <c r="B261" s="22" t="s">
        <v>798</v>
      </c>
      <c r="C261" s="24" t="s">
        <v>819</v>
      </c>
      <c r="D261" s="18" t="s">
        <v>251</v>
      </c>
      <c r="E261" s="19" t="s">
        <v>377</v>
      </c>
      <c r="F261" s="18" t="s">
        <v>473</v>
      </c>
      <c r="G261" s="18" t="s">
        <v>820</v>
      </c>
      <c r="H261" s="18" t="s">
        <v>821</v>
      </c>
      <c r="I261" s="18" t="s">
        <v>256</v>
      </c>
      <c r="J261" s="18" t="s">
        <v>822</v>
      </c>
      <c r="K261" s="18" t="s">
        <v>743</v>
      </c>
      <c r="L261" s="18" t="s">
        <v>744</v>
      </c>
      <c r="M261" s="33" t="s">
        <v>745</v>
      </c>
      <c r="N261" s="31">
        <f t="shared" si="16"/>
        <v>37.547797</v>
      </c>
      <c r="O261" s="18">
        <f t="shared" si="17"/>
        <v>37.547797</v>
      </c>
      <c r="P261" s="18"/>
      <c r="Q261" s="18"/>
      <c r="R261" s="18"/>
      <c r="S261" s="18">
        <v>37.547797</v>
      </c>
      <c r="T261" s="31">
        <f t="shared" si="14"/>
        <v>0</v>
      </c>
      <c r="U261" s="18"/>
      <c r="V261" s="18"/>
      <c r="W261" s="18"/>
      <c r="X261" s="18"/>
      <c r="Y261" s="43">
        <f t="shared" si="19"/>
        <v>37.547797</v>
      </c>
      <c r="Z261" s="18">
        <f>11.2898+5.645005+15.05316+5.559832</f>
        <v>37.547797</v>
      </c>
      <c r="AA261" s="18"/>
    </row>
    <row r="262" ht="23" customHeight="1" spans="1:27">
      <c r="A262" s="47">
        <v>216</v>
      </c>
      <c r="B262" s="22" t="s">
        <v>798</v>
      </c>
      <c r="C262" s="24" t="s">
        <v>823</v>
      </c>
      <c r="D262" s="18" t="s">
        <v>302</v>
      </c>
      <c r="E262" s="19" t="s">
        <v>337</v>
      </c>
      <c r="F262" s="18" t="s">
        <v>265</v>
      </c>
      <c r="G262" s="18" t="s">
        <v>338</v>
      </c>
      <c r="H262" s="18" t="s">
        <v>697</v>
      </c>
      <c r="I262" s="18" t="s">
        <v>256</v>
      </c>
      <c r="J262" s="18" t="s">
        <v>824</v>
      </c>
      <c r="K262" s="18" t="s">
        <v>660</v>
      </c>
      <c r="L262" s="18" t="s">
        <v>802</v>
      </c>
      <c r="M262" s="33" t="s">
        <v>662</v>
      </c>
      <c r="N262" s="31">
        <f t="shared" si="16"/>
        <v>334.2</v>
      </c>
      <c r="O262" s="18">
        <f t="shared" si="17"/>
        <v>334.2</v>
      </c>
      <c r="P262" s="18"/>
      <c r="Q262" s="18"/>
      <c r="R262" s="18">
        <v>334.2</v>
      </c>
      <c r="S262" s="18"/>
      <c r="T262" s="31">
        <f t="shared" si="14"/>
        <v>0</v>
      </c>
      <c r="U262" s="18"/>
      <c r="V262" s="18"/>
      <c r="W262" s="18"/>
      <c r="X262" s="18"/>
      <c r="Y262" s="43">
        <f t="shared" si="19"/>
        <v>334.2</v>
      </c>
      <c r="Z262" s="18">
        <v>334.2</v>
      </c>
      <c r="AA262" s="18"/>
    </row>
    <row r="263" ht="23" customHeight="1" spans="1:27">
      <c r="A263" s="24"/>
      <c r="B263" s="47"/>
      <c r="C263" s="24" t="s">
        <v>823</v>
      </c>
      <c r="D263" s="18" t="s">
        <v>302</v>
      </c>
      <c r="E263" s="19" t="s">
        <v>337</v>
      </c>
      <c r="F263" s="18" t="s">
        <v>265</v>
      </c>
      <c r="G263" s="18" t="s">
        <v>338</v>
      </c>
      <c r="H263" s="18" t="s">
        <v>697</v>
      </c>
      <c r="I263" s="18" t="s">
        <v>256</v>
      </c>
      <c r="J263" s="18" t="s">
        <v>824</v>
      </c>
      <c r="K263" s="18" t="s">
        <v>368</v>
      </c>
      <c r="L263" s="18" t="s">
        <v>738</v>
      </c>
      <c r="M263" s="33" t="s">
        <v>739</v>
      </c>
      <c r="N263" s="31">
        <f t="shared" si="16"/>
        <v>37.5488</v>
      </c>
      <c r="O263" s="18">
        <f t="shared" si="17"/>
        <v>0</v>
      </c>
      <c r="P263" s="18"/>
      <c r="Q263" s="18"/>
      <c r="R263" s="18"/>
      <c r="S263" s="18"/>
      <c r="T263" s="31">
        <f t="shared" ref="T263:T326" si="20">U263+V263+W263+X263</f>
        <v>37.5488</v>
      </c>
      <c r="U263" s="18"/>
      <c r="V263" s="18">
        <v>37.5488</v>
      </c>
      <c r="W263" s="18"/>
      <c r="X263" s="18"/>
      <c r="Y263" s="43">
        <f t="shared" si="19"/>
        <v>0</v>
      </c>
      <c r="Z263" s="18"/>
      <c r="AA263" s="18"/>
    </row>
    <row r="264" ht="23" customHeight="1" spans="1:27">
      <c r="A264" s="24">
        <v>217</v>
      </c>
      <c r="B264" s="22" t="s">
        <v>798</v>
      </c>
      <c r="C264" s="24" t="s">
        <v>825</v>
      </c>
      <c r="D264" s="18" t="s">
        <v>251</v>
      </c>
      <c r="E264" s="19" t="s">
        <v>252</v>
      </c>
      <c r="F264" s="18" t="s">
        <v>437</v>
      </c>
      <c r="G264" s="18" t="s">
        <v>254</v>
      </c>
      <c r="H264" s="18" t="s">
        <v>826</v>
      </c>
      <c r="I264" s="18" t="s">
        <v>256</v>
      </c>
      <c r="J264" s="18" t="s">
        <v>827</v>
      </c>
      <c r="K264" s="18" t="s">
        <v>743</v>
      </c>
      <c r="L264" s="18" t="s">
        <v>744</v>
      </c>
      <c r="M264" s="33" t="s">
        <v>745</v>
      </c>
      <c r="N264" s="31">
        <f t="shared" ref="N264:N326" si="21">O264+T264</f>
        <v>348.2534</v>
      </c>
      <c r="O264" s="18">
        <f t="shared" ref="O264:O286" si="22">SUM(P264:S264)</f>
        <v>348.2534</v>
      </c>
      <c r="P264" s="18"/>
      <c r="Q264" s="18"/>
      <c r="R264" s="18"/>
      <c r="S264" s="18">
        <v>348.2534</v>
      </c>
      <c r="T264" s="31">
        <f t="shared" si="20"/>
        <v>0</v>
      </c>
      <c r="U264" s="18"/>
      <c r="V264" s="18"/>
      <c r="W264" s="18"/>
      <c r="X264" s="18"/>
      <c r="Y264" s="43">
        <f t="shared" si="19"/>
        <v>348.2534</v>
      </c>
      <c r="Z264" s="18">
        <f>209.4+138.8534</f>
        <v>348.2534</v>
      </c>
      <c r="AA264" s="18"/>
    </row>
    <row r="265" ht="23" customHeight="1" spans="1:27">
      <c r="A265" s="24">
        <v>218</v>
      </c>
      <c r="B265" s="22" t="s">
        <v>798</v>
      </c>
      <c r="C265" s="24" t="s">
        <v>828</v>
      </c>
      <c r="D265" s="18" t="s">
        <v>251</v>
      </c>
      <c r="E265" s="19" t="s">
        <v>252</v>
      </c>
      <c r="F265" s="18" t="s">
        <v>437</v>
      </c>
      <c r="G265" s="18" t="s">
        <v>254</v>
      </c>
      <c r="H265" s="18" t="s">
        <v>829</v>
      </c>
      <c r="I265" s="18" t="s">
        <v>256</v>
      </c>
      <c r="J265" s="18" t="s">
        <v>830</v>
      </c>
      <c r="K265" s="18" t="s">
        <v>660</v>
      </c>
      <c r="L265" s="18" t="s">
        <v>802</v>
      </c>
      <c r="M265" s="33" t="s">
        <v>662</v>
      </c>
      <c r="N265" s="31">
        <f t="shared" si="21"/>
        <v>365.584</v>
      </c>
      <c r="O265" s="18">
        <f t="shared" si="22"/>
        <v>365.584</v>
      </c>
      <c r="P265" s="18"/>
      <c r="Q265" s="18"/>
      <c r="R265" s="18">
        <v>365.584</v>
      </c>
      <c r="S265" s="18"/>
      <c r="T265" s="31">
        <f t="shared" si="20"/>
        <v>0</v>
      </c>
      <c r="U265" s="18"/>
      <c r="V265" s="18"/>
      <c r="W265" s="18"/>
      <c r="X265" s="18"/>
      <c r="Y265" s="43">
        <f t="shared" si="19"/>
        <v>365.584</v>
      </c>
      <c r="Z265" s="18">
        <f>110.01+110.01+145.564</f>
        <v>365.584</v>
      </c>
      <c r="AA265" s="18"/>
    </row>
    <row r="266" ht="23" customHeight="1" spans="1:27">
      <c r="A266" s="24">
        <v>219</v>
      </c>
      <c r="B266" s="22" t="s">
        <v>798</v>
      </c>
      <c r="C266" s="24" t="s">
        <v>831</v>
      </c>
      <c r="D266" s="18" t="s">
        <v>251</v>
      </c>
      <c r="E266" s="19" t="s">
        <v>307</v>
      </c>
      <c r="F266" s="18" t="s">
        <v>832</v>
      </c>
      <c r="G266" s="18" t="s">
        <v>402</v>
      </c>
      <c r="H266" s="18" t="s">
        <v>756</v>
      </c>
      <c r="I266" s="18" t="s">
        <v>267</v>
      </c>
      <c r="J266" s="18" t="s">
        <v>833</v>
      </c>
      <c r="K266" s="18" t="s">
        <v>660</v>
      </c>
      <c r="L266" s="18" t="s">
        <v>802</v>
      </c>
      <c r="M266" s="33" t="s">
        <v>662</v>
      </c>
      <c r="N266" s="31">
        <f t="shared" si="21"/>
        <v>540.8815</v>
      </c>
      <c r="O266" s="18">
        <f t="shared" si="22"/>
        <v>540.8815</v>
      </c>
      <c r="P266" s="18"/>
      <c r="Q266" s="18"/>
      <c r="R266" s="18">
        <v>540.8815</v>
      </c>
      <c r="S266" s="18"/>
      <c r="T266" s="31">
        <f t="shared" si="20"/>
        <v>0</v>
      </c>
      <c r="U266" s="18"/>
      <c r="V266" s="18"/>
      <c r="W266" s="18"/>
      <c r="X266" s="18"/>
      <c r="Y266" s="43">
        <f t="shared" si="19"/>
        <v>540.8815</v>
      </c>
      <c r="Z266" s="18">
        <v>540.8815</v>
      </c>
      <c r="AA266" s="18"/>
    </row>
    <row r="267" ht="23" customHeight="1" spans="1:27">
      <c r="A267" s="24">
        <v>220</v>
      </c>
      <c r="B267" s="22" t="s">
        <v>798</v>
      </c>
      <c r="C267" s="24" t="s">
        <v>834</v>
      </c>
      <c r="D267" s="18" t="s">
        <v>251</v>
      </c>
      <c r="E267" s="19" t="s">
        <v>307</v>
      </c>
      <c r="F267" s="18" t="s">
        <v>527</v>
      </c>
      <c r="G267" s="18" t="s">
        <v>402</v>
      </c>
      <c r="H267" s="18" t="s">
        <v>756</v>
      </c>
      <c r="I267" s="18" t="s">
        <v>267</v>
      </c>
      <c r="J267" s="18" t="s">
        <v>835</v>
      </c>
      <c r="K267" s="18" t="s">
        <v>743</v>
      </c>
      <c r="L267" s="18" t="s">
        <v>744</v>
      </c>
      <c r="M267" s="33" t="s">
        <v>745</v>
      </c>
      <c r="N267" s="31">
        <f t="shared" si="21"/>
        <v>136.471</v>
      </c>
      <c r="O267" s="18">
        <f t="shared" si="22"/>
        <v>136.471</v>
      </c>
      <c r="P267" s="18"/>
      <c r="Q267" s="18"/>
      <c r="R267" s="18"/>
      <c r="S267" s="20">
        <v>136.471</v>
      </c>
      <c r="T267" s="31">
        <f t="shared" si="20"/>
        <v>0</v>
      </c>
      <c r="U267" s="18"/>
      <c r="V267" s="18"/>
      <c r="W267" s="18"/>
      <c r="X267" s="18"/>
      <c r="Y267" s="43">
        <f t="shared" si="19"/>
        <v>136.471</v>
      </c>
      <c r="Z267" s="18">
        <f>42.201+94.27</f>
        <v>136.471</v>
      </c>
      <c r="AA267" s="18"/>
    </row>
    <row r="268" ht="23" customHeight="1" spans="1:27">
      <c r="A268" s="24">
        <v>221</v>
      </c>
      <c r="B268" s="22" t="s">
        <v>798</v>
      </c>
      <c r="C268" s="24" t="s">
        <v>836</v>
      </c>
      <c r="D268" s="20" t="s">
        <v>310</v>
      </c>
      <c r="E268" s="19" t="s">
        <v>456</v>
      </c>
      <c r="F268" s="18" t="s">
        <v>496</v>
      </c>
      <c r="G268" s="18" t="s">
        <v>304</v>
      </c>
      <c r="H268" s="18" t="s">
        <v>756</v>
      </c>
      <c r="I268" s="18" t="s">
        <v>267</v>
      </c>
      <c r="J268" s="18" t="s">
        <v>837</v>
      </c>
      <c r="K268" s="18" t="s">
        <v>743</v>
      </c>
      <c r="L268" s="18" t="s">
        <v>744</v>
      </c>
      <c r="M268" s="33" t="s">
        <v>745</v>
      </c>
      <c r="N268" s="31">
        <f t="shared" si="21"/>
        <v>264.3</v>
      </c>
      <c r="O268" s="18">
        <f t="shared" si="22"/>
        <v>264.3</v>
      </c>
      <c r="P268" s="18"/>
      <c r="Q268" s="18"/>
      <c r="R268" s="18"/>
      <c r="S268" s="18">
        <v>264.3</v>
      </c>
      <c r="T268" s="31">
        <f t="shared" si="20"/>
        <v>0</v>
      </c>
      <c r="U268" s="18"/>
      <c r="V268" s="18"/>
      <c r="W268" s="18"/>
      <c r="X268" s="18"/>
      <c r="Y268" s="43">
        <f t="shared" si="19"/>
        <v>264.3</v>
      </c>
      <c r="Z268" s="18">
        <v>264.3</v>
      </c>
      <c r="AA268" s="18"/>
    </row>
    <row r="269" ht="23" customHeight="1" spans="1:27">
      <c r="A269" s="24">
        <v>222</v>
      </c>
      <c r="B269" s="22" t="s">
        <v>798</v>
      </c>
      <c r="C269" s="24" t="s">
        <v>838</v>
      </c>
      <c r="D269" s="20" t="s">
        <v>310</v>
      </c>
      <c r="E269" s="19" t="s">
        <v>311</v>
      </c>
      <c r="F269" s="18" t="s">
        <v>254</v>
      </c>
      <c r="G269" s="18" t="s">
        <v>254</v>
      </c>
      <c r="H269" s="18" t="s">
        <v>756</v>
      </c>
      <c r="I269" s="18" t="s">
        <v>267</v>
      </c>
      <c r="J269" s="18" t="s">
        <v>839</v>
      </c>
      <c r="K269" s="18" t="s">
        <v>660</v>
      </c>
      <c r="L269" s="18" t="s">
        <v>802</v>
      </c>
      <c r="M269" s="33" t="s">
        <v>662</v>
      </c>
      <c r="N269" s="31">
        <f t="shared" si="21"/>
        <v>310.35</v>
      </c>
      <c r="O269" s="18">
        <f t="shared" si="22"/>
        <v>310.35</v>
      </c>
      <c r="P269" s="18"/>
      <c r="Q269" s="18"/>
      <c r="R269" s="18">
        <v>310.35</v>
      </c>
      <c r="S269" s="18"/>
      <c r="T269" s="31">
        <f t="shared" si="20"/>
        <v>0</v>
      </c>
      <c r="U269" s="18"/>
      <c r="V269" s="18"/>
      <c r="W269" s="18"/>
      <c r="X269" s="18"/>
      <c r="Y269" s="43">
        <f t="shared" si="19"/>
        <v>310.35</v>
      </c>
      <c r="Z269" s="18">
        <f>O269</f>
        <v>310.35</v>
      </c>
      <c r="AA269" s="18"/>
    </row>
    <row r="270" ht="23" customHeight="1" spans="1:27">
      <c r="A270" s="24">
        <v>223</v>
      </c>
      <c r="B270" s="22" t="s">
        <v>798</v>
      </c>
      <c r="C270" s="24" t="s">
        <v>840</v>
      </c>
      <c r="D270" s="20" t="s">
        <v>310</v>
      </c>
      <c r="E270" s="19" t="s">
        <v>456</v>
      </c>
      <c r="F270" s="18" t="s">
        <v>254</v>
      </c>
      <c r="G270" s="18" t="s">
        <v>254</v>
      </c>
      <c r="H270" s="18" t="s">
        <v>265</v>
      </c>
      <c r="I270" s="18" t="s">
        <v>267</v>
      </c>
      <c r="J270" s="18" t="s">
        <v>837</v>
      </c>
      <c r="K270" s="18" t="s">
        <v>660</v>
      </c>
      <c r="L270" s="18" t="s">
        <v>802</v>
      </c>
      <c r="M270" s="33" t="s">
        <v>662</v>
      </c>
      <c r="N270" s="31">
        <f t="shared" si="21"/>
        <v>4.5</v>
      </c>
      <c r="O270" s="18">
        <f t="shared" si="22"/>
        <v>4.5</v>
      </c>
      <c r="P270" s="18"/>
      <c r="Q270" s="18"/>
      <c r="R270" s="18">
        <v>4.5</v>
      </c>
      <c r="S270" s="18"/>
      <c r="T270" s="31">
        <f t="shared" si="20"/>
        <v>0</v>
      </c>
      <c r="U270" s="18"/>
      <c r="V270" s="18"/>
      <c r="W270" s="18"/>
      <c r="X270" s="18"/>
      <c r="Y270" s="43">
        <f t="shared" si="19"/>
        <v>4.5</v>
      </c>
      <c r="Z270" s="18">
        <f t="shared" ref="Z270:Z294" si="23">O270</f>
        <v>4.5</v>
      </c>
      <c r="AA270" s="18"/>
    </row>
    <row r="271" ht="23" customHeight="1" spans="1:27">
      <c r="A271" s="24">
        <v>224</v>
      </c>
      <c r="B271" s="22" t="s">
        <v>798</v>
      </c>
      <c r="C271" s="24" t="s">
        <v>841</v>
      </c>
      <c r="D271" s="20" t="s">
        <v>310</v>
      </c>
      <c r="E271" s="19" t="s">
        <v>456</v>
      </c>
      <c r="F271" s="18" t="s">
        <v>254</v>
      </c>
      <c r="G271" s="18" t="s">
        <v>254</v>
      </c>
      <c r="H271" s="18" t="s">
        <v>460</v>
      </c>
      <c r="I271" s="18" t="s">
        <v>267</v>
      </c>
      <c r="J271" s="18" t="s">
        <v>837</v>
      </c>
      <c r="K271" s="18" t="s">
        <v>660</v>
      </c>
      <c r="L271" s="18" t="s">
        <v>802</v>
      </c>
      <c r="M271" s="33" t="s">
        <v>662</v>
      </c>
      <c r="N271" s="31">
        <f t="shared" si="21"/>
        <v>4.155</v>
      </c>
      <c r="O271" s="18">
        <f t="shared" si="22"/>
        <v>4.155</v>
      </c>
      <c r="P271" s="18"/>
      <c r="Q271" s="18"/>
      <c r="R271" s="18">
        <v>4.155</v>
      </c>
      <c r="S271" s="18"/>
      <c r="T271" s="31">
        <f t="shared" si="20"/>
        <v>0</v>
      </c>
      <c r="U271" s="18"/>
      <c r="V271" s="18"/>
      <c r="W271" s="18"/>
      <c r="X271" s="18"/>
      <c r="Y271" s="43">
        <f t="shared" si="19"/>
        <v>4.155</v>
      </c>
      <c r="Z271" s="18">
        <f t="shared" si="23"/>
        <v>4.155</v>
      </c>
      <c r="AA271" s="18"/>
    </row>
    <row r="272" ht="23" customHeight="1" spans="1:27">
      <c r="A272" s="24">
        <v>225</v>
      </c>
      <c r="B272" s="22" t="s">
        <v>798</v>
      </c>
      <c r="C272" s="24" t="s">
        <v>842</v>
      </c>
      <c r="D272" s="20" t="s">
        <v>310</v>
      </c>
      <c r="E272" s="19" t="s">
        <v>456</v>
      </c>
      <c r="F272" s="18" t="s">
        <v>254</v>
      </c>
      <c r="G272" s="18" t="s">
        <v>254</v>
      </c>
      <c r="H272" s="18" t="s">
        <v>384</v>
      </c>
      <c r="I272" s="18" t="s">
        <v>267</v>
      </c>
      <c r="J272" s="18" t="s">
        <v>837</v>
      </c>
      <c r="K272" s="18" t="s">
        <v>660</v>
      </c>
      <c r="L272" s="18" t="s">
        <v>802</v>
      </c>
      <c r="M272" s="33" t="s">
        <v>662</v>
      </c>
      <c r="N272" s="31">
        <f t="shared" si="21"/>
        <v>19.35</v>
      </c>
      <c r="O272" s="18">
        <f t="shared" si="22"/>
        <v>19.35</v>
      </c>
      <c r="P272" s="18"/>
      <c r="Q272" s="18"/>
      <c r="R272" s="18">
        <v>19.35</v>
      </c>
      <c r="S272" s="18"/>
      <c r="T272" s="31">
        <f t="shared" si="20"/>
        <v>0</v>
      </c>
      <c r="U272" s="18"/>
      <c r="V272" s="18"/>
      <c r="W272" s="18"/>
      <c r="X272" s="18"/>
      <c r="Y272" s="43">
        <f t="shared" ref="Y272:Y303" si="24">Z272+AA272</f>
        <v>19.35</v>
      </c>
      <c r="Z272" s="18">
        <f t="shared" si="23"/>
        <v>19.35</v>
      </c>
      <c r="AA272" s="18"/>
    </row>
    <row r="273" ht="23" customHeight="1" spans="1:27">
      <c r="A273" s="24">
        <v>226</v>
      </c>
      <c r="B273" s="22" t="s">
        <v>798</v>
      </c>
      <c r="C273" s="24" t="s">
        <v>843</v>
      </c>
      <c r="D273" s="20" t="s">
        <v>310</v>
      </c>
      <c r="E273" s="19" t="s">
        <v>456</v>
      </c>
      <c r="F273" s="18" t="s">
        <v>254</v>
      </c>
      <c r="G273" s="18" t="s">
        <v>254</v>
      </c>
      <c r="H273" s="18" t="s">
        <v>398</v>
      </c>
      <c r="I273" s="18" t="s">
        <v>267</v>
      </c>
      <c r="J273" s="18" t="s">
        <v>837</v>
      </c>
      <c r="K273" s="18" t="s">
        <v>660</v>
      </c>
      <c r="L273" s="18" t="s">
        <v>802</v>
      </c>
      <c r="M273" s="33" t="s">
        <v>662</v>
      </c>
      <c r="N273" s="31">
        <f t="shared" si="21"/>
        <v>22.455</v>
      </c>
      <c r="O273" s="18">
        <f t="shared" si="22"/>
        <v>22.455</v>
      </c>
      <c r="P273" s="18"/>
      <c r="Q273" s="18"/>
      <c r="R273" s="18">
        <v>22.455</v>
      </c>
      <c r="S273" s="18"/>
      <c r="T273" s="31">
        <f t="shared" si="20"/>
        <v>0</v>
      </c>
      <c r="U273" s="18"/>
      <c r="V273" s="18"/>
      <c r="W273" s="18"/>
      <c r="X273" s="18"/>
      <c r="Y273" s="43">
        <f t="shared" si="24"/>
        <v>22.455</v>
      </c>
      <c r="Z273" s="18">
        <f t="shared" si="23"/>
        <v>22.455</v>
      </c>
      <c r="AA273" s="18"/>
    </row>
    <row r="274" ht="23" customHeight="1" spans="1:27">
      <c r="A274" s="24">
        <v>227</v>
      </c>
      <c r="B274" s="22" t="s">
        <v>798</v>
      </c>
      <c r="C274" s="24" t="s">
        <v>844</v>
      </c>
      <c r="D274" s="20" t="s">
        <v>310</v>
      </c>
      <c r="E274" s="19" t="s">
        <v>456</v>
      </c>
      <c r="F274" s="18" t="s">
        <v>254</v>
      </c>
      <c r="G274" s="18" t="s">
        <v>254</v>
      </c>
      <c r="H274" s="18" t="s">
        <v>289</v>
      </c>
      <c r="I274" s="18" t="s">
        <v>267</v>
      </c>
      <c r="J274" s="18" t="s">
        <v>837</v>
      </c>
      <c r="K274" s="18" t="s">
        <v>660</v>
      </c>
      <c r="L274" s="18" t="s">
        <v>802</v>
      </c>
      <c r="M274" s="33" t="s">
        <v>662</v>
      </c>
      <c r="N274" s="31">
        <f t="shared" si="21"/>
        <v>22.825</v>
      </c>
      <c r="O274" s="18">
        <f t="shared" si="22"/>
        <v>22.825</v>
      </c>
      <c r="P274" s="18"/>
      <c r="Q274" s="18"/>
      <c r="R274" s="18">
        <v>22.825</v>
      </c>
      <c r="S274" s="18"/>
      <c r="T274" s="31">
        <f t="shared" si="20"/>
        <v>0</v>
      </c>
      <c r="U274" s="18"/>
      <c r="V274" s="18"/>
      <c r="W274" s="18"/>
      <c r="X274" s="18"/>
      <c r="Y274" s="43">
        <f t="shared" si="24"/>
        <v>22.825</v>
      </c>
      <c r="Z274" s="18">
        <f t="shared" si="23"/>
        <v>22.825</v>
      </c>
      <c r="AA274" s="18"/>
    </row>
    <row r="275" ht="23" customHeight="1" spans="1:27">
      <c r="A275" s="24">
        <v>228</v>
      </c>
      <c r="B275" s="22" t="s">
        <v>798</v>
      </c>
      <c r="C275" s="24" t="s">
        <v>845</v>
      </c>
      <c r="D275" s="20" t="s">
        <v>310</v>
      </c>
      <c r="E275" s="19" t="s">
        <v>456</v>
      </c>
      <c r="F275" s="18" t="s">
        <v>254</v>
      </c>
      <c r="G275" s="18" t="s">
        <v>254</v>
      </c>
      <c r="H275" s="18" t="s">
        <v>433</v>
      </c>
      <c r="I275" s="18" t="s">
        <v>267</v>
      </c>
      <c r="J275" s="18" t="s">
        <v>837</v>
      </c>
      <c r="K275" s="18" t="s">
        <v>660</v>
      </c>
      <c r="L275" s="18" t="s">
        <v>802</v>
      </c>
      <c r="M275" s="33" t="s">
        <v>662</v>
      </c>
      <c r="N275" s="31">
        <f t="shared" si="21"/>
        <v>33.699</v>
      </c>
      <c r="O275" s="18">
        <f t="shared" si="22"/>
        <v>33.699</v>
      </c>
      <c r="P275" s="18"/>
      <c r="Q275" s="18"/>
      <c r="R275" s="18">
        <v>33.699</v>
      </c>
      <c r="S275" s="18"/>
      <c r="T275" s="31">
        <f t="shared" si="20"/>
        <v>0</v>
      </c>
      <c r="U275" s="18"/>
      <c r="V275" s="18"/>
      <c r="W275" s="18"/>
      <c r="X275" s="18"/>
      <c r="Y275" s="43">
        <f t="shared" si="24"/>
        <v>33.699</v>
      </c>
      <c r="Z275" s="18">
        <f t="shared" si="23"/>
        <v>33.699</v>
      </c>
      <c r="AA275" s="18"/>
    </row>
    <row r="276" ht="23" customHeight="1" spans="1:27">
      <c r="A276" s="24">
        <v>229</v>
      </c>
      <c r="B276" s="22" t="s">
        <v>798</v>
      </c>
      <c r="C276" s="24" t="s">
        <v>846</v>
      </c>
      <c r="D276" s="20" t="s">
        <v>310</v>
      </c>
      <c r="E276" s="19" t="s">
        <v>456</v>
      </c>
      <c r="F276" s="18" t="s">
        <v>254</v>
      </c>
      <c r="G276" s="18" t="s">
        <v>254</v>
      </c>
      <c r="H276" s="18" t="s">
        <v>318</v>
      </c>
      <c r="I276" s="18" t="s">
        <v>267</v>
      </c>
      <c r="J276" s="18" t="s">
        <v>837</v>
      </c>
      <c r="K276" s="18" t="s">
        <v>660</v>
      </c>
      <c r="L276" s="18" t="s">
        <v>802</v>
      </c>
      <c r="M276" s="33" t="s">
        <v>662</v>
      </c>
      <c r="N276" s="31">
        <f t="shared" si="21"/>
        <v>37.275</v>
      </c>
      <c r="O276" s="18">
        <f t="shared" si="22"/>
        <v>37.275</v>
      </c>
      <c r="P276" s="18"/>
      <c r="Q276" s="18"/>
      <c r="R276" s="18">
        <v>37.275</v>
      </c>
      <c r="S276" s="18"/>
      <c r="T276" s="31">
        <f t="shared" si="20"/>
        <v>0</v>
      </c>
      <c r="U276" s="18"/>
      <c r="V276" s="18"/>
      <c r="W276" s="18"/>
      <c r="X276" s="18"/>
      <c r="Y276" s="43">
        <f t="shared" si="24"/>
        <v>37.275</v>
      </c>
      <c r="Z276" s="18">
        <f t="shared" si="23"/>
        <v>37.275</v>
      </c>
      <c r="AA276" s="18"/>
    </row>
    <row r="277" ht="23" customHeight="1" spans="1:27">
      <c r="A277" s="24">
        <v>230</v>
      </c>
      <c r="B277" s="22" t="s">
        <v>798</v>
      </c>
      <c r="C277" s="24" t="s">
        <v>847</v>
      </c>
      <c r="D277" s="20" t="s">
        <v>310</v>
      </c>
      <c r="E277" s="19" t="s">
        <v>456</v>
      </c>
      <c r="F277" s="18" t="s">
        <v>254</v>
      </c>
      <c r="G277" s="18" t="s">
        <v>254</v>
      </c>
      <c r="H277" s="18" t="s">
        <v>437</v>
      </c>
      <c r="I277" s="18" t="s">
        <v>267</v>
      </c>
      <c r="J277" s="18" t="s">
        <v>837</v>
      </c>
      <c r="K277" s="18" t="s">
        <v>660</v>
      </c>
      <c r="L277" s="18" t="s">
        <v>802</v>
      </c>
      <c r="M277" s="33" t="s">
        <v>662</v>
      </c>
      <c r="N277" s="31">
        <f t="shared" si="21"/>
        <v>22.215</v>
      </c>
      <c r="O277" s="18">
        <f t="shared" si="22"/>
        <v>22.215</v>
      </c>
      <c r="P277" s="18"/>
      <c r="Q277" s="18"/>
      <c r="R277" s="18">
        <v>22.215</v>
      </c>
      <c r="S277" s="18"/>
      <c r="T277" s="31">
        <f t="shared" si="20"/>
        <v>0</v>
      </c>
      <c r="U277" s="18"/>
      <c r="V277" s="18"/>
      <c r="W277" s="18"/>
      <c r="X277" s="18"/>
      <c r="Y277" s="43">
        <f t="shared" si="24"/>
        <v>22.215</v>
      </c>
      <c r="Z277" s="18">
        <f t="shared" si="23"/>
        <v>22.215</v>
      </c>
      <c r="AA277" s="18"/>
    </row>
    <row r="278" ht="23" customHeight="1" spans="1:27">
      <c r="A278" s="24">
        <v>231</v>
      </c>
      <c r="B278" s="22" t="s">
        <v>798</v>
      </c>
      <c r="C278" s="24" t="s">
        <v>848</v>
      </c>
      <c r="D278" s="20" t="s">
        <v>310</v>
      </c>
      <c r="E278" s="19" t="s">
        <v>456</v>
      </c>
      <c r="F278" s="18" t="s">
        <v>254</v>
      </c>
      <c r="G278" s="18" t="s">
        <v>254</v>
      </c>
      <c r="H278" s="18" t="s">
        <v>468</v>
      </c>
      <c r="I278" s="18" t="s">
        <v>267</v>
      </c>
      <c r="J278" s="18" t="s">
        <v>837</v>
      </c>
      <c r="K278" s="18" t="s">
        <v>660</v>
      </c>
      <c r="L278" s="18" t="s">
        <v>802</v>
      </c>
      <c r="M278" s="33" t="s">
        <v>662</v>
      </c>
      <c r="N278" s="31">
        <f t="shared" si="21"/>
        <v>65.865</v>
      </c>
      <c r="O278" s="18">
        <f t="shared" si="22"/>
        <v>65.865</v>
      </c>
      <c r="P278" s="18"/>
      <c r="Q278" s="18"/>
      <c r="R278" s="18">
        <v>65.865</v>
      </c>
      <c r="S278" s="18"/>
      <c r="T278" s="31">
        <f t="shared" si="20"/>
        <v>0</v>
      </c>
      <c r="U278" s="18"/>
      <c r="V278" s="18"/>
      <c r="W278" s="18"/>
      <c r="X278" s="18"/>
      <c r="Y278" s="43">
        <f t="shared" si="24"/>
        <v>65.865</v>
      </c>
      <c r="Z278" s="18">
        <f t="shared" si="23"/>
        <v>65.865</v>
      </c>
      <c r="AA278" s="18"/>
    </row>
    <row r="279" ht="23" customHeight="1" spans="1:27">
      <c r="A279" s="24">
        <v>232</v>
      </c>
      <c r="B279" s="22" t="s">
        <v>798</v>
      </c>
      <c r="C279" s="24" t="s">
        <v>849</v>
      </c>
      <c r="D279" s="20" t="s">
        <v>310</v>
      </c>
      <c r="E279" s="19" t="s">
        <v>456</v>
      </c>
      <c r="F279" s="18" t="s">
        <v>254</v>
      </c>
      <c r="G279" s="18" t="s">
        <v>254</v>
      </c>
      <c r="H279" s="18" t="s">
        <v>333</v>
      </c>
      <c r="I279" s="18" t="s">
        <v>267</v>
      </c>
      <c r="J279" s="18" t="s">
        <v>837</v>
      </c>
      <c r="K279" s="18" t="s">
        <v>660</v>
      </c>
      <c r="L279" s="18" t="s">
        <v>802</v>
      </c>
      <c r="M279" s="33" t="s">
        <v>662</v>
      </c>
      <c r="N279" s="31">
        <f t="shared" si="21"/>
        <v>15.7951</v>
      </c>
      <c r="O279" s="18">
        <f t="shared" si="22"/>
        <v>15.7951</v>
      </c>
      <c r="P279" s="18"/>
      <c r="Q279" s="18"/>
      <c r="R279" s="18">
        <v>15.7951</v>
      </c>
      <c r="S279" s="18"/>
      <c r="T279" s="31">
        <f t="shared" si="20"/>
        <v>0</v>
      </c>
      <c r="U279" s="18"/>
      <c r="V279" s="18"/>
      <c r="W279" s="18"/>
      <c r="X279" s="18"/>
      <c r="Y279" s="43">
        <f t="shared" si="24"/>
        <v>15.7951</v>
      </c>
      <c r="Z279" s="18">
        <f t="shared" si="23"/>
        <v>15.7951</v>
      </c>
      <c r="AA279" s="18"/>
    </row>
    <row r="280" ht="23" customHeight="1" spans="1:27">
      <c r="A280" s="24">
        <v>233</v>
      </c>
      <c r="B280" s="22" t="s">
        <v>798</v>
      </c>
      <c r="C280" s="24" t="s">
        <v>850</v>
      </c>
      <c r="D280" s="20" t="s">
        <v>310</v>
      </c>
      <c r="E280" s="19" t="s">
        <v>456</v>
      </c>
      <c r="F280" s="18" t="s">
        <v>254</v>
      </c>
      <c r="G280" s="18" t="s">
        <v>254</v>
      </c>
      <c r="H280" s="18" t="s">
        <v>471</v>
      </c>
      <c r="I280" s="18" t="s">
        <v>267</v>
      </c>
      <c r="J280" s="18" t="s">
        <v>837</v>
      </c>
      <c r="K280" s="18" t="s">
        <v>660</v>
      </c>
      <c r="L280" s="18" t="s">
        <v>802</v>
      </c>
      <c r="M280" s="33" t="s">
        <v>662</v>
      </c>
      <c r="N280" s="31">
        <f t="shared" si="21"/>
        <v>29.655</v>
      </c>
      <c r="O280" s="18">
        <f t="shared" si="22"/>
        <v>29.655</v>
      </c>
      <c r="P280" s="18"/>
      <c r="Q280" s="18"/>
      <c r="R280" s="18">
        <v>29.655</v>
      </c>
      <c r="S280" s="18"/>
      <c r="T280" s="31">
        <f t="shared" si="20"/>
        <v>0</v>
      </c>
      <c r="U280" s="18"/>
      <c r="V280" s="18"/>
      <c r="W280" s="18"/>
      <c r="X280" s="18"/>
      <c r="Y280" s="43">
        <f t="shared" si="24"/>
        <v>29.655</v>
      </c>
      <c r="Z280" s="18">
        <f t="shared" si="23"/>
        <v>29.655</v>
      </c>
      <c r="AA280" s="18"/>
    </row>
    <row r="281" ht="23" customHeight="1" spans="1:27">
      <c r="A281" s="24">
        <v>234</v>
      </c>
      <c r="B281" s="22" t="s">
        <v>798</v>
      </c>
      <c r="C281" s="24" t="s">
        <v>851</v>
      </c>
      <c r="D281" s="20" t="s">
        <v>310</v>
      </c>
      <c r="E281" s="19" t="s">
        <v>456</v>
      </c>
      <c r="F281" s="18" t="s">
        <v>254</v>
      </c>
      <c r="G281" s="18" t="s">
        <v>254</v>
      </c>
      <c r="H281" s="18" t="s">
        <v>473</v>
      </c>
      <c r="I281" s="18" t="s">
        <v>267</v>
      </c>
      <c r="J281" s="18" t="s">
        <v>837</v>
      </c>
      <c r="K281" s="18" t="s">
        <v>660</v>
      </c>
      <c r="L281" s="18" t="s">
        <v>802</v>
      </c>
      <c r="M281" s="33" t="s">
        <v>662</v>
      </c>
      <c r="N281" s="31">
        <f t="shared" si="21"/>
        <v>26.0125</v>
      </c>
      <c r="O281" s="18">
        <f t="shared" si="22"/>
        <v>26.0125</v>
      </c>
      <c r="P281" s="18"/>
      <c r="Q281" s="18"/>
      <c r="R281" s="18">
        <v>26.0125</v>
      </c>
      <c r="S281" s="18"/>
      <c r="T281" s="31">
        <f t="shared" si="20"/>
        <v>0</v>
      </c>
      <c r="U281" s="18"/>
      <c r="V281" s="18"/>
      <c r="W281" s="18"/>
      <c r="X281" s="18"/>
      <c r="Y281" s="43">
        <f t="shared" si="24"/>
        <v>26.0125</v>
      </c>
      <c r="Z281" s="18">
        <f t="shared" si="23"/>
        <v>26.0125</v>
      </c>
      <c r="AA281" s="18"/>
    </row>
    <row r="282" ht="23" customHeight="1" spans="1:27">
      <c r="A282" s="24">
        <v>235</v>
      </c>
      <c r="B282" s="22" t="s">
        <v>798</v>
      </c>
      <c r="C282" s="24" t="s">
        <v>852</v>
      </c>
      <c r="D282" s="20" t="s">
        <v>310</v>
      </c>
      <c r="E282" s="19" t="s">
        <v>456</v>
      </c>
      <c r="F282" s="18" t="s">
        <v>254</v>
      </c>
      <c r="G282" s="18" t="s">
        <v>254</v>
      </c>
      <c r="H282" s="18" t="s">
        <v>286</v>
      </c>
      <c r="I282" s="18" t="s">
        <v>267</v>
      </c>
      <c r="J282" s="18" t="s">
        <v>837</v>
      </c>
      <c r="K282" s="18" t="s">
        <v>660</v>
      </c>
      <c r="L282" s="18" t="s">
        <v>802</v>
      </c>
      <c r="M282" s="33" t="s">
        <v>662</v>
      </c>
      <c r="N282" s="31">
        <f t="shared" si="21"/>
        <v>13.275</v>
      </c>
      <c r="O282" s="18">
        <f t="shared" si="22"/>
        <v>13.275</v>
      </c>
      <c r="P282" s="18"/>
      <c r="Q282" s="18"/>
      <c r="R282" s="18">
        <v>13.275</v>
      </c>
      <c r="S282" s="18"/>
      <c r="T282" s="31">
        <f t="shared" si="20"/>
        <v>0</v>
      </c>
      <c r="U282" s="18"/>
      <c r="V282" s="18"/>
      <c r="W282" s="18"/>
      <c r="X282" s="18"/>
      <c r="Y282" s="43">
        <f t="shared" si="24"/>
        <v>13.275</v>
      </c>
      <c r="Z282" s="18">
        <f t="shared" si="23"/>
        <v>13.275</v>
      </c>
      <c r="AA282" s="18"/>
    </row>
    <row r="283" ht="23" customHeight="1" spans="1:27">
      <c r="A283" s="24">
        <v>236</v>
      </c>
      <c r="B283" s="22" t="s">
        <v>798</v>
      </c>
      <c r="C283" s="24" t="s">
        <v>853</v>
      </c>
      <c r="D283" s="20" t="s">
        <v>310</v>
      </c>
      <c r="E283" s="19" t="s">
        <v>456</v>
      </c>
      <c r="F283" s="18" t="s">
        <v>254</v>
      </c>
      <c r="G283" s="18" t="s">
        <v>254</v>
      </c>
      <c r="H283" s="18" t="s">
        <v>349</v>
      </c>
      <c r="I283" s="18" t="s">
        <v>267</v>
      </c>
      <c r="J283" s="18" t="s">
        <v>837</v>
      </c>
      <c r="K283" s="18" t="s">
        <v>660</v>
      </c>
      <c r="L283" s="18" t="s">
        <v>802</v>
      </c>
      <c r="M283" s="33" t="s">
        <v>662</v>
      </c>
      <c r="N283" s="31">
        <f t="shared" si="21"/>
        <v>26.91</v>
      </c>
      <c r="O283" s="18">
        <f t="shared" si="22"/>
        <v>26.91</v>
      </c>
      <c r="P283" s="18"/>
      <c r="Q283" s="18"/>
      <c r="R283" s="18">
        <v>26.91</v>
      </c>
      <c r="S283" s="18"/>
      <c r="T283" s="31">
        <f t="shared" si="20"/>
        <v>0</v>
      </c>
      <c r="U283" s="18"/>
      <c r="V283" s="18"/>
      <c r="W283" s="18"/>
      <c r="X283" s="18"/>
      <c r="Y283" s="43">
        <f t="shared" si="24"/>
        <v>26.91</v>
      </c>
      <c r="Z283" s="18">
        <f t="shared" si="23"/>
        <v>26.91</v>
      </c>
      <c r="AA283" s="18"/>
    </row>
    <row r="284" ht="23" customHeight="1" spans="1:27">
      <c r="A284" s="24">
        <v>237</v>
      </c>
      <c r="B284" s="22" t="s">
        <v>798</v>
      </c>
      <c r="C284" s="24" t="s">
        <v>854</v>
      </c>
      <c r="D284" s="20" t="s">
        <v>310</v>
      </c>
      <c r="E284" s="19" t="s">
        <v>456</v>
      </c>
      <c r="F284" s="18" t="s">
        <v>254</v>
      </c>
      <c r="G284" s="18" t="s">
        <v>254</v>
      </c>
      <c r="H284" s="18" t="s">
        <v>420</v>
      </c>
      <c r="I284" s="18" t="s">
        <v>267</v>
      </c>
      <c r="J284" s="18" t="s">
        <v>837</v>
      </c>
      <c r="K284" s="18" t="s">
        <v>660</v>
      </c>
      <c r="L284" s="18" t="s">
        <v>802</v>
      </c>
      <c r="M284" s="33" t="s">
        <v>662</v>
      </c>
      <c r="N284" s="31">
        <f t="shared" si="21"/>
        <v>48.87</v>
      </c>
      <c r="O284" s="18">
        <f t="shared" si="22"/>
        <v>48.87</v>
      </c>
      <c r="P284" s="18"/>
      <c r="Q284" s="18"/>
      <c r="R284" s="18">
        <v>48.87</v>
      </c>
      <c r="S284" s="18"/>
      <c r="T284" s="31">
        <f t="shared" si="20"/>
        <v>0</v>
      </c>
      <c r="U284" s="18"/>
      <c r="V284" s="18"/>
      <c r="W284" s="18"/>
      <c r="X284" s="18"/>
      <c r="Y284" s="43">
        <f t="shared" si="24"/>
        <v>48.87</v>
      </c>
      <c r="Z284" s="18">
        <f t="shared" si="23"/>
        <v>48.87</v>
      </c>
      <c r="AA284" s="18"/>
    </row>
    <row r="285" ht="23" customHeight="1" spans="1:27">
      <c r="A285" s="24">
        <v>238</v>
      </c>
      <c r="B285" s="22" t="s">
        <v>798</v>
      </c>
      <c r="C285" s="18" t="s">
        <v>855</v>
      </c>
      <c r="D285" s="20" t="s">
        <v>310</v>
      </c>
      <c r="E285" s="19" t="s">
        <v>456</v>
      </c>
      <c r="F285" s="18" t="s">
        <v>254</v>
      </c>
      <c r="G285" s="18" t="s">
        <v>254</v>
      </c>
      <c r="H285" s="18" t="s">
        <v>478</v>
      </c>
      <c r="I285" s="18" t="s">
        <v>267</v>
      </c>
      <c r="J285" s="18" t="s">
        <v>837</v>
      </c>
      <c r="K285" s="18" t="s">
        <v>660</v>
      </c>
      <c r="L285" s="18" t="s">
        <v>802</v>
      </c>
      <c r="M285" s="33" t="s">
        <v>662</v>
      </c>
      <c r="N285" s="31">
        <f t="shared" si="21"/>
        <v>5.475</v>
      </c>
      <c r="O285" s="18">
        <f t="shared" si="22"/>
        <v>5.475</v>
      </c>
      <c r="P285" s="22"/>
      <c r="Q285" s="22"/>
      <c r="R285" s="21">
        <v>5.475</v>
      </c>
      <c r="S285" s="22"/>
      <c r="T285" s="31">
        <f t="shared" si="20"/>
        <v>0</v>
      </c>
      <c r="U285" s="22"/>
      <c r="V285" s="22"/>
      <c r="W285" s="22"/>
      <c r="X285" s="22"/>
      <c r="Y285" s="43">
        <f t="shared" si="24"/>
        <v>5.475</v>
      </c>
      <c r="Z285" s="18">
        <f t="shared" si="23"/>
        <v>5.475</v>
      </c>
      <c r="AA285" s="22"/>
    </row>
    <row r="286" ht="23" customHeight="1" spans="1:27">
      <c r="A286" s="24">
        <v>239</v>
      </c>
      <c r="B286" s="22" t="s">
        <v>798</v>
      </c>
      <c r="C286" s="24" t="s">
        <v>856</v>
      </c>
      <c r="D286" s="20" t="s">
        <v>310</v>
      </c>
      <c r="E286" s="19" t="s">
        <v>456</v>
      </c>
      <c r="F286" s="18" t="s">
        <v>254</v>
      </c>
      <c r="G286" s="18" t="s">
        <v>254</v>
      </c>
      <c r="H286" s="18" t="s">
        <v>273</v>
      </c>
      <c r="I286" s="18" t="s">
        <v>267</v>
      </c>
      <c r="J286" s="18" t="s">
        <v>837</v>
      </c>
      <c r="K286" s="18" t="s">
        <v>660</v>
      </c>
      <c r="L286" s="18" t="s">
        <v>802</v>
      </c>
      <c r="M286" s="33" t="s">
        <v>662</v>
      </c>
      <c r="N286" s="31">
        <f t="shared" si="21"/>
        <v>26.6</v>
      </c>
      <c r="O286" s="18">
        <f t="shared" si="22"/>
        <v>26.6</v>
      </c>
      <c r="P286" s="17"/>
      <c r="Q286" s="17"/>
      <c r="R286" s="17">
        <v>26.6</v>
      </c>
      <c r="S286" s="17"/>
      <c r="T286" s="31">
        <f t="shared" si="20"/>
        <v>0</v>
      </c>
      <c r="U286" s="17"/>
      <c r="V286" s="17"/>
      <c r="W286" s="17"/>
      <c r="X286" s="17"/>
      <c r="Y286" s="43">
        <f t="shared" si="24"/>
        <v>26.6</v>
      </c>
      <c r="Z286" s="18">
        <f t="shared" si="23"/>
        <v>26.6</v>
      </c>
      <c r="AA286" s="17"/>
    </row>
    <row r="287" ht="23" customHeight="1" spans="1:27">
      <c r="A287" s="24">
        <v>240</v>
      </c>
      <c r="B287" s="22" t="s">
        <v>798</v>
      </c>
      <c r="C287" s="24" t="s">
        <v>857</v>
      </c>
      <c r="D287" s="20" t="s">
        <v>310</v>
      </c>
      <c r="E287" s="19" t="s">
        <v>456</v>
      </c>
      <c r="F287" s="18" t="s">
        <v>254</v>
      </c>
      <c r="G287" s="18" t="s">
        <v>254</v>
      </c>
      <c r="H287" s="18" t="s">
        <v>481</v>
      </c>
      <c r="I287" s="18" t="s">
        <v>267</v>
      </c>
      <c r="J287" s="18" t="s">
        <v>837</v>
      </c>
      <c r="K287" s="18" t="s">
        <v>660</v>
      </c>
      <c r="L287" s="18" t="s">
        <v>802</v>
      </c>
      <c r="M287" s="33" t="s">
        <v>662</v>
      </c>
      <c r="N287" s="31">
        <f t="shared" si="21"/>
        <v>4.32</v>
      </c>
      <c r="O287" s="18">
        <f t="shared" ref="O287:O326" si="25">SUM(P287:S287)</f>
        <v>4.32</v>
      </c>
      <c r="P287" s="17"/>
      <c r="Q287" s="17"/>
      <c r="R287" s="17">
        <v>4.32</v>
      </c>
      <c r="S287" s="17"/>
      <c r="T287" s="31">
        <f t="shared" si="20"/>
        <v>0</v>
      </c>
      <c r="U287" s="17"/>
      <c r="V287" s="17"/>
      <c r="W287" s="17"/>
      <c r="X287" s="17"/>
      <c r="Y287" s="43">
        <f t="shared" si="24"/>
        <v>4.32</v>
      </c>
      <c r="Z287" s="18">
        <f t="shared" si="23"/>
        <v>4.32</v>
      </c>
      <c r="AA287" s="17"/>
    </row>
    <row r="288" ht="23" customHeight="1" spans="1:27">
      <c r="A288" s="24">
        <v>241</v>
      </c>
      <c r="B288" s="22" t="s">
        <v>798</v>
      </c>
      <c r="C288" s="24" t="s">
        <v>858</v>
      </c>
      <c r="D288" s="20" t="s">
        <v>310</v>
      </c>
      <c r="E288" s="19" t="s">
        <v>456</v>
      </c>
      <c r="F288" s="18" t="s">
        <v>254</v>
      </c>
      <c r="G288" s="18" t="s">
        <v>254</v>
      </c>
      <c r="H288" s="18" t="s">
        <v>277</v>
      </c>
      <c r="I288" s="18" t="s">
        <v>267</v>
      </c>
      <c r="J288" s="18" t="s">
        <v>837</v>
      </c>
      <c r="K288" s="18" t="s">
        <v>660</v>
      </c>
      <c r="L288" s="18" t="s">
        <v>802</v>
      </c>
      <c r="M288" s="33" t="s">
        <v>662</v>
      </c>
      <c r="N288" s="31">
        <f t="shared" si="21"/>
        <v>21.825</v>
      </c>
      <c r="O288" s="18">
        <f t="shared" si="25"/>
        <v>21.825</v>
      </c>
      <c r="P288" s="17"/>
      <c r="Q288" s="17"/>
      <c r="R288" s="17">
        <v>21.825</v>
      </c>
      <c r="S288" s="17"/>
      <c r="T288" s="31">
        <f t="shared" si="20"/>
        <v>0</v>
      </c>
      <c r="U288" s="17"/>
      <c r="V288" s="17"/>
      <c r="W288" s="17"/>
      <c r="X288" s="17"/>
      <c r="Y288" s="43">
        <f t="shared" si="24"/>
        <v>21.825</v>
      </c>
      <c r="Z288" s="18">
        <f t="shared" si="23"/>
        <v>21.825</v>
      </c>
      <c r="AA288" s="17"/>
    </row>
    <row r="289" ht="23" customHeight="1" spans="1:27">
      <c r="A289" s="24">
        <v>242</v>
      </c>
      <c r="B289" s="22" t="s">
        <v>798</v>
      </c>
      <c r="C289" s="24" t="s">
        <v>859</v>
      </c>
      <c r="D289" s="20" t="s">
        <v>310</v>
      </c>
      <c r="E289" s="19" t="s">
        <v>456</v>
      </c>
      <c r="F289" s="18" t="s">
        <v>254</v>
      </c>
      <c r="G289" s="18" t="s">
        <v>254</v>
      </c>
      <c r="H289" s="18" t="s">
        <v>261</v>
      </c>
      <c r="I289" s="18" t="s">
        <v>267</v>
      </c>
      <c r="J289" s="18" t="s">
        <v>837</v>
      </c>
      <c r="K289" s="18" t="s">
        <v>660</v>
      </c>
      <c r="L289" s="18" t="s">
        <v>802</v>
      </c>
      <c r="M289" s="33" t="s">
        <v>662</v>
      </c>
      <c r="N289" s="31">
        <f t="shared" si="21"/>
        <v>31.455</v>
      </c>
      <c r="O289" s="18">
        <f t="shared" si="25"/>
        <v>31.455</v>
      </c>
      <c r="P289" s="17"/>
      <c r="Q289" s="17"/>
      <c r="R289" s="17">
        <v>31.455</v>
      </c>
      <c r="S289" s="17"/>
      <c r="T289" s="31">
        <f t="shared" si="20"/>
        <v>0</v>
      </c>
      <c r="U289" s="17"/>
      <c r="V289" s="17"/>
      <c r="W289" s="17"/>
      <c r="X289" s="17"/>
      <c r="Y289" s="43">
        <f t="shared" si="24"/>
        <v>31.455</v>
      </c>
      <c r="Z289" s="18">
        <f t="shared" si="23"/>
        <v>31.455</v>
      </c>
      <c r="AA289" s="17"/>
    </row>
    <row r="290" ht="23" customHeight="1" spans="1:27">
      <c r="A290" s="24">
        <v>243</v>
      </c>
      <c r="B290" s="22" t="s">
        <v>798</v>
      </c>
      <c r="C290" s="24" t="s">
        <v>860</v>
      </c>
      <c r="D290" s="20" t="s">
        <v>310</v>
      </c>
      <c r="E290" s="19" t="s">
        <v>456</v>
      </c>
      <c r="F290" s="18" t="s">
        <v>254</v>
      </c>
      <c r="G290" s="18" t="s">
        <v>254</v>
      </c>
      <c r="H290" s="18" t="s">
        <v>253</v>
      </c>
      <c r="I290" s="18" t="s">
        <v>267</v>
      </c>
      <c r="J290" s="18" t="s">
        <v>837</v>
      </c>
      <c r="K290" s="18" t="s">
        <v>660</v>
      </c>
      <c r="L290" s="18" t="s">
        <v>802</v>
      </c>
      <c r="M290" s="33" t="s">
        <v>662</v>
      </c>
      <c r="N290" s="31">
        <f t="shared" si="21"/>
        <v>16.215</v>
      </c>
      <c r="O290" s="18">
        <f t="shared" si="25"/>
        <v>16.215</v>
      </c>
      <c r="P290" s="17"/>
      <c r="Q290" s="17"/>
      <c r="R290" s="17">
        <v>16.215</v>
      </c>
      <c r="S290" s="17"/>
      <c r="T290" s="31">
        <f t="shared" si="20"/>
        <v>0</v>
      </c>
      <c r="U290" s="17"/>
      <c r="V290" s="17"/>
      <c r="W290" s="17"/>
      <c r="X290" s="17"/>
      <c r="Y290" s="43">
        <f t="shared" si="24"/>
        <v>16.215</v>
      </c>
      <c r="Z290" s="18">
        <f t="shared" si="23"/>
        <v>16.215</v>
      </c>
      <c r="AA290" s="17"/>
    </row>
    <row r="291" ht="23" customHeight="1" spans="1:27">
      <c r="A291" s="24">
        <v>244</v>
      </c>
      <c r="B291" s="22" t="s">
        <v>798</v>
      </c>
      <c r="C291" s="24" t="s">
        <v>861</v>
      </c>
      <c r="D291" s="20" t="s">
        <v>310</v>
      </c>
      <c r="E291" s="19" t="s">
        <v>456</v>
      </c>
      <c r="F291" s="18" t="s">
        <v>254</v>
      </c>
      <c r="G291" s="18" t="s">
        <v>254</v>
      </c>
      <c r="H291" s="18" t="s">
        <v>380</v>
      </c>
      <c r="I291" s="18" t="s">
        <v>267</v>
      </c>
      <c r="J291" s="18" t="s">
        <v>837</v>
      </c>
      <c r="K291" s="18" t="s">
        <v>660</v>
      </c>
      <c r="L291" s="18" t="s">
        <v>802</v>
      </c>
      <c r="M291" s="33" t="s">
        <v>662</v>
      </c>
      <c r="N291" s="31">
        <f t="shared" si="21"/>
        <v>14.28</v>
      </c>
      <c r="O291" s="18">
        <f t="shared" si="25"/>
        <v>14.28</v>
      </c>
      <c r="P291" s="17"/>
      <c r="Q291" s="17"/>
      <c r="R291" s="17">
        <v>14.28</v>
      </c>
      <c r="S291" s="17"/>
      <c r="T291" s="31">
        <f t="shared" si="20"/>
        <v>0</v>
      </c>
      <c r="U291" s="17"/>
      <c r="V291" s="17"/>
      <c r="W291" s="17"/>
      <c r="X291" s="17"/>
      <c r="Y291" s="43">
        <f t="shared" si="24"/>
        <v>14.28</v>
      </c>
      <c r="Z291" s="18">
        <f t="shared" si="23"/>
        <v>14.28</v>
      </c>
      <c r="AA291" s="17"/>
    </row>
    <row r="292" ht="23" customHeight="1" spans="1:27">
      <c r="A292" s="24">
        <v>245</v>
      </c>
      <c r="B292" s="22" t="s">
        <v>798</v>
      </c>
      <c r="C292" s="24" t="s">
        <v>862</v>
      </c>
      <c r="D292" s="20" t="s">
        <v>310</v>
      </c>
      <c r="E292" s="19" t="s">
        <v>456</v>
      </c>
      <c r="F292" s="18" t="s">
        <v>254</v>
      </c>
      <c r="G292" s="18" t="s">
        <v>254</v>
      </c>
      <c r="H292" s="18" t="s">
        <v>487</v>
      </c>
      <c r="I292" s="18" t="s">
        <v>267</v>
      </c>
      <c r="J292" s="18" t="s">
        <v>837</v>
      </c>
      <c r="K292" s="18" t="s">
        <v>660</v>
      </c>
      <c r="L292" s="18" t="s">
        <v>802</v>
      </c>
      <c r="M292" s="33" t="s">
        <v>662</v>
      </c>
      <c r="N292" s="31">
        <f t="shared" si="21"/>
        <v>3.78</v>
      </c>
      <c r="O292" s="18">
        <f t="shared" si="25"/>
        <v>3.78</v>
      </c>
      <c r="P292" s="17"/>
      <c r="Q292" s="17"/>
      <c r="R292" s="17">
        <v>3.78</v>
      </c>
      <c r="S292" s="17"/>
      <c r="T292" s="31">
        <f t="shared" si="20"/>
        <v>0</v>
      </c>
      <c r="U292" s="17"/>
      <c r="V292" s="17"/>
      <c r="W292" s="17"/>
      <c r="X292" s="17"/>
      <c r="Y292" s="43">
        <f t="shared" si="24"/>
        <v>3.78</v>
      </c>
      <c r="Z292" s="18">
        <f t="shared" si="23"/>
        <v>3.78</v>
      </c>
      <c r="AA292" s="17"/>
    </row>
    <row r="293" ht="23" customHeight="1" spans="1:27">
      <c r="A293" s="24">
        <v>246</v>
      </c>
      <c r="B293" s="22" t="s">
        <v>798</v>
      </c>
      <c r="C293" s="24" t="s">
        <v>863</v>
      </c>
      <c r="D293" s="20" t="s">
        <v>310</v>
      </c>
      <c r="E293" s="19" t="s">
        <v>456</v>
      </c>
      <c r="F293" s="18" t="s">
        <v>254</v>
      </c>
      <c r="G293" s="18" t="s">
        <v>254</v>
      </c>
      <c r="H293" s="18" t="s">
        <v>359</v>
      </c>
      <c r="I293" s="18" t="s">
        <v>267</v>
      </c>
      <c r="J293" s="18" t="s">
        <v>837</v>
      </c>
      <c r="K293" s="18" t="s">
        <v>660</v>
      </c>
      <c r="L293" s="18" t="s">
        <v>802</v>
      </c>
      <c r="M293" s="33" t="s">
        <v>662</v>
      </c>
      <c r="N293" s="31">
        <f t="shared" si="21"/>
        <v>9.18</v>
      </c>
      <c r="O293" s="18">
        <f t="shared" si="25"/>
        <v>9.18</v>
      </c>
      <c r="P293" s="17"/>
      <c r="Q293" s="17"/>
      <c r="R293" s="17">
        <v>9.18</v>
      </c>
      <c r="S293" s="17"/>
      <c r="T293" s="31">
        <f t="shared" si="20"/>
        <v>0</v>
      </c>
      <c r="U293" s="17"/>
      <c r="V293" s="17"/>
      <c r="W293" s="17"/>
      <c r="X293" s="17"/>
      <c r="Y293" s="43">
        <f t="shared" si="24"/>
        <v>9.18</v>
      </c>
      <c r="Z293" s="18">
        <f t="shared" si="23"/>
        <v>9.18</v>
      </c>
      <c r="AA293" s="17"/>
    </row>
    <row r="294" ht="23" customHeight="1" spans="1:27">
      <c r="A294" s="24">
        <v>247</v>
      </c>
      <c r="B294" s="22" t="s">
        <v>798</v>
      </c>
      <c r="C294" s="24" t="s">
        <v>864</v>
      </c>
      <c r="D294" s="20" t="s">
        <v>310</v>
      </c>
      <c r="E294" s="19" t="s">
        <v>456</v>
      </c>
      <c r="F294" s="18" t="s">
        <v>254</v>
      </c>
      <c r="G294" s="18" t="s">
        <v>254</v>
      </c>
      <c r="H294" s="18" t="s">
        <v>490</v>
      </c>
      <c r="I294" s="18" t="s">
        <v>267</v>
      </c>
      <c r="J294" s="18" t="s">
        <v>837</v>
      </c>
      <c r="K294" s="18" t="s">
        <v>660</v>
      </c>
      <c r="L294" s="18" t="s">
        <v>802</v>
      </c>
      <c r="M294" s="33" t="s">
        <v>662</v>
      </c>
      <c r="N294" s="31">
        <f t="shared" si="21"/>
        <v>2.055</v>
      </c>
      <c r="O294" s="18">
        <f t="shared" si="25"/>
        <v>2.055</v>
      </c>
      <c r="P294" s="17"/>
      <c r="Q294" s="17"/>
      <c r="R294" s="17">
        <v>2.055</v>
      </c>
      <c r="S294" s="17"/>
      <c r="T294" s="31">
        <f t="shared" si="20"/>
        <v>0</v>
      </c>
      <c r="U294" s="17"/>
      <c r="V294" s="17"/>
      <c r="W294" s="17"/>
      <c r="X294" s="17"/>
      <c r="Y294" s="43">
        <f t="shared" si="24"/>
        <v>2.055</v>
      </c>
      <c r="Z294" s="18">
        <f t="shared" si="23"/>
        <v>2.055</v>
      </c>
      <c r="AA294" s="17"/>
    </row>
    <row r="295" ht="23" customHeight="1" spans="1:27">
      <c r="A295" s="24">
        <v>248</v>
      </c>
      <c r="B295" s="22" t="s">
        <v>798</v>
      </c>
      <c r="C295" s="24" t="s">
        <v>865</v>
      </c>
      <c r="D295" s="20" t="s">
        <v>310</v>
      </c>
      <c r="E295" s="19" t="s">
        <v>456</v>
      </c>
      <c r="F295" s="18" t="s">
        <v>492</v>
      </c>
      <c r="G295" s="18" t="s">
        <v>492</v>
      </c>
      <c r="H295" s="18" t="s">
        <v>756</v>
      </c>
      <c r="I295" s="18" t="s">
        <v>267</v>
      </c>
      <c r="J295" s="18" t="s">
        <v>837</v>
      </c>
      <c r="K295" s="18" t="s">
        <v>660</v>
      </c>
      <c r="L295" s="18" t="s">
        <v>802</v>
      </c>
      <c r="M295" s="33" t="s">
        <v>662</v>
      </c>
      <c r="N295" s="31">
        <f t="shared" si="21"/>
        <v>37.05</v>
      </c>
      <c r="O295" s="18">
        <f t="shared" si="25"/>
        <v>37.05</v>
      </c>
      <c r="P295" s="17"/>
      <c r="Q295" s="17"/>
      <c r="R295" s="17">
        <v>37.05</v>
      </c>
      <c r="S295" s="17"/>
      <c r="T295" s="31">
        <f t="shared" si="20"/>
        <v>0</v>
      </c>
      <c r="U295" s="17"/>
      <c r="V295" s="17"/>
      <c r="W295" s="17"/>
      <c r="X295" s="17"/>
      <c r="Y295" s="43">
        <f t="shared" si="24"/>
        <v>37.05</v>
      </c>
      <c r="Z295" s="17">
        <v>37.05</v>
      </c>
      <c r="AA295" s="17"/>
    </row>
    <row r="296" ht="23" customHeight="1" spans="1:27">
      <c r="A296" s="47">
        <v>249</v>
      </c>
      <c r="B296" s="22" t="s">
        <v>798</v>
      </c>
      <c r="C296" s="24" t="s">
        <v>866</v>
      </c>
      <c r="D296" s="20" t="s">
        <v>310</v>
      </c>
      <c r="E296" s="19" t="s">
        <v>456</v>
      </c>
      <c r="F296" s="18" t="s">
        <v>494</v>
      </c>
      <c r="G296" s="18" t="s">
        <v>494</v>
      </c>
      <c r="H296" s="18" t="s">
        <v>756</v>
      </c>
      <c r="I296" s="18" t="s">
        <v>267</v>
      </c>
      <c r="J296" s="18" t="s">
        <v>837</v>
      </c>
      <c r="K296" s="18" t="s">
        <v>660</v>
      </c>
      <c r="L296" s="18" t="s">
        <v>802</v>
      </c>
      <c r="M296" s="33" t="s">
        <v>662</v>
      </c>
      <c r="N296" s="31">
        <f t="shared" si="21"/>
        <v>19.4318</v>
      </c>
      <c r="O296" s="18">
        <f t="shared" si="25"/>
        <v>19.4318</v>
      </c>
      <c r="P296" s="17"/>
      <c r="Q296" s="17"/>
      <c r="R296" s="17">
        <v>19.4318</v>
      </c>
      <c r="S296" s="17"/>
      <c r="T296" s="31">
        <f t="shared" si="20"/>
        <v>0</v>
      </c>
      <c r="U296" s="17"/>
      <c r="V296" s="17"/>
      <c r="W296" s="17"/>
      <c r="X296" s="17"/>
      <c r="Y296" s="43">
        <f t="shared" si="24"/>
        <v>19.4318</v>
      </c>
      <c r="Z296" s="17">
        <v>19.4318</v>
      </c>
      <c r="AA296" s="17"/>
    </row>
    <row r="297" ht="23" customHeight="1" spans="1:27">
      <c r="A297" s="47"/>
      <c r="B297" s="47"/>
      <c r="C297" s="24" t="s">
        <v>866</v>
      </c>
      <c r="D297" s="20" t="s">
        <v>310</v>
      </c>
      <c r="E297" s="19" t="s">
        <v>456</v>
      </c>
      <c r="F297" s="18" t="s">
        <v>494</v>
      </c>
      <c r="G297" s="18" t="s">
        <v>494</v>
      </c>
      <c r="H297" s="18" t="s">
        <v>756</v>
      </c>
      <c r="I297" s="18" t="s">
        <v>267</v>
      </c>
      <c r="J297" s="18" t="s">
        <v>837</v>
      </c>
      <c r="K297" s="18" t="s">
        <v>660</v>
      </c>
      <c r="L297" s="18" t="s">
        <v>867</v>
      </c>
      <c r="M297" s="33" t="s">
        <v>662</v>
      </c>
      <c r="N297" s="31">
        <f t="shared" si="21"/>
        <v>30</v>
      </c>
      <c r="O297" s="18">
        <f t="shared" si="25"/>
        <v>30</v>
      </c>
      <c r="P297" s="17"/>
      <c r="Q297" s="17"/>
      <c r="R297" s="17">
        <v>30</v>
      </c>
      <c r="S297" s="17"/>
      <c r="T297" s="31">
        <f t="shared" si="20"/>
        <v>0</v>
      </c>
      <c r="U297" s="17"/>
      <c r="V297" s="17"/>
      <c r="W297" s="17"/>
      <c r="X297" s="17"/>
      <c r="Y297" s="43">
        <f t="shared" si="24"/>
        <v>30</v>
      </c>
      <c r="Z297" s="17">
        <v>30</v>
      </c>
      <c r="AA297" s="17"/>
    </row>
    <row r="298" ht="23" customHeight="1" spans="1:27">
      <c r="A298" s="24"/>
      <c r="B298" s="47"/>
      <c r="C298" s="24" t="s">
        <v>866</v>
      </c>
      <c r="D298" s="20" t="s">
        <v>310</v>
      </c>
      <c r="E298" s="19" t="s">
        <v>456</v>
      </c>
      <c r="F298" s="18" t="s">
        <v>494</v>
      </c>
      <c r="G298" s="18" t="s">
        <v>494</v>
      </c>
      <c r="H298" s="18" t="s">
        <v>756</v>
      </c>
      <c r="I298" s="18" t="s">
        <v>267</v>
      </c>
      <c r="J298" s="18" t="s">
        <v>837</v>
      </c>
      <c r="K298" s="18" t="s">
        <v>743</v>
      </c>
      <c r="L298" s="18" t="s">
        <v>744</v>
      </c>
      <c r="M298" s="33" t="s">
        <v>745</v>
      </c>
      <c r="N298" s="31">
        <f t="shared" si="21"/>
        <v>18.3682</v>
      </c>
      <c r="O298" s="18">
        <f t="shared" si="25"/>
        <v>18.3682</v>
      </c>
      <c r="P298" s="17"/>
      <c r="Q298" s="17"/>
      <c r="R298" s="17"/>
      <c r="S298" s="17">
        <v>18.3682</v>
      </c>
      <c r="T298" s="31">
        <f t="shared" si="20"/>
        <v>0</v>
      </c>
      <c r="U298" s="17"/>
      <c r="V298" s="17"/>
      <c r="W298" s="17"/>
      <c r="X298" s="17"/>
      <c r="Y298" s="43">
        <f t="shared" si="24"/>
        <v>18.3682</v>
      </c>
      <c r="Z298" s="17">
        <v>18.3682</v>
      </c>
      <c r="AA298" s="17"/>
    </row>
    <row r="299" ht="23" customHeight="1" spans="1:27">
      <c r="A299" s="21">
        <v>250</v>
      </c>
      <c r="B299" s="22" t="s">
        <v>798</v>
      </c>
      <c r="C299" s="18" t="s">
        <v>868</v>
      </c>
      <c r="D299" s="18" t="s">
        <v>310</v>
      </c>
      <c r="E299" s="53" t="s">
        <v>869</v>
      </c>
      <c r="F299" s="22" t="s">
        <v>298</v>
      </c>
      <c r="G299" s="22" t="s">
        <v>298</v>
      </c>
      <c r="H299" s="22" t="s">
        <v>756</v>
      </c>
      <c r="I299" s="22" t="s">
        <v>267</v>
      </c>
      <c r="J299" s="22" t="s">
        <v>870</v>
      </c>
      <c r="K299" s="22" t="s">
        <v>743</v>
      </c>
      <c r="L299" s="22" t="s">
        <v>744</v>
      </c>
      <c r="M299" s="55" t="s">
        <v>745</v>
      </c>
      <c r="N299" s="31">
        <f t="shared" si="21"/>
        <v>1000</v>
      </c>
      <c r="O299" s="18">
        <f t="shared" si="25"/>
        <v>1000</v>
      </c>
      <c r="P299" s="22"/>
      <c r="Q299" s="22"/>
      <c r="R299" s="22"/>
      <c r="S299" s="21">
        <v>1000</v>
      </c>
      <c r="T299" s="31">
        <f t="shared" si="20"/>
        <v>0</v>
      </c>
      <c r="U299" s="22"/>
      <c r="V299" s="22"/>
      <c r="W299" s="22"/>
      <c r="X299" s="22"/>
      <c r="Y299" s="43">
        <f t="shared" si="24"/>
        <v>1000</v>
      </c>
      <c r="Z299" s="22">
        <v>1000</v>
      </c>
      <c r="AA299" s="22"/>
    </row>
    <row r="300" ht="23" customHeight="1" spans="1:27">
      <c r="A300" s="21">
        <v>251</v>
      </c>
      <c r="B300" s="18" t="s">
        <v>871</v>
      </c>
      <c r="C300" s="18" t="s">
        <v>872</v>
      </c>
      <c r="D300" s="18" t="s">
        <v>251</v>
      </c>
      <c r="E300" s="53" t="s">
        <v>307</v>
      </c>
      <c r="F300" s="22" t="s">
        <v>402</v>
      </c>
      <c r="G300" s="22" t="s">
        <v>402</v>
      </c>
      <c r="H300" s="22" t="s">
        <v>756</v>
      </c>
      <c r="I300" s="22" t="s">
        <v>267</v>
      </c>
      <c r="J300" s="22" t="s">
        <v>873</v>
      </c>
      <c r="K300" s="22" t="s">
        <v>743</v>
      </c>
      <c r="L300" s="22" t="s">
        <v>744</v>
      </c>
      <c r="M300" s="55" t="s">
        <v>745</v>
      </c>
      <c r="N300" s="31">
        <f t="shared" si="21"/>
        <v>1020.9063</v>
      </c>
      <c r="O300" s="18">
        <f t="shared" si="25"/>
        <v>1020.9063</v>
      </c>
      <c r="P300" s="17"/>
      <c r="Q300" s="17"/>
      <c r="R300" s="17"/>
      <c r="S300" s="17">
        <v>1020.9063</v>
      </c>
      <c r="T300" s="31">
        <f t="shared" si="20"/>
        <v>0</v>
      </c>
      <c r="U300" s="17"/>
      <c r="V300" s="17"/>
      <c r="W300" s="17"/>
      <c r="X300" s="17"/>
      <c r="Y300" s="43">
        <f t="shared" si="24"/>
        <v>1020.9063</v>
      </c>
      <c r="Z300" s="17">
        <v>1020.9063</v>
      </c>
      <c r="AA300" s="17"/>
    </row>
    <row r="301" ht="23" customHeight="1" spans="1:27">
      <c r="A301" s="21">
        <v>252</v>
      </c>
      <c r="B301" s="22" t="s">
        <v>871</v>
      </c>
      <c r="C301" s="18" t="s">
        <v>874</v>
      </c>
      <c r="D301" s="20" t="s">
        <v>251</v>
      </c>
      <c r="E301" s="53" t="s">
        <v>307</v>
      </c>
      <c r="F301" s="22" t="s">
        <v>457</v>
      </c>
      <c r="G301" s="22" t="s">
        <v>457</v>
      </c>
      <c r="H301" s="22" t="s">
        <v>756</v>
      </c>
      <c r="I301" s="22" t="s">
        <v>267</v>
      </c>
      <c r="J301" s="22" t="s">
        <v>875</v>
      </c>
      <c r="K301" s="22" t="s">
        <v>660</v>
      </c>
      <c r="L301" s="22" t="s">
        <v>802</v>
      </c>
      <c r="M301" s="55" t="s">
        <v>662</v>
      </c>
      <c r="N301" s="31">
        <f t="shared" si="21"/>
        <v>106.9726</v>
      </c>
      <c r="O301" s="18">
        <f t="shared" si="25"/>
        <v>106.9726</v>
      </c>
      <c r="P301" s="17"/>
      <c r="Q301" s="17"/>
      <c r="R301" s="17">
        <v>106.9726</v>
      </c>
      <c r="S301" s="17"/>
      <c r="T301" s="31">
        <f t="shared" si="20"/>
        <v>0</v>
      </c>
      <c r="U301" s="17"/>
      <c r="V301" s="17"/>
      <c r="W301" s="17"/>
      <c r="X301" s="17"/>
      <c r="Y301" s="43">
        <f t="shared" si="24"/>
        <v>106.9726</v>
      </c>
      <c r="Z301" s="17">
        <v>106.9726</v>
      </c>
      <c r="AA301" s="17"/>
    </row>
    <row r="302" ht="23" customHeight="1" spans="1:27">
      <c r="A302" s="46"/>
      <c r="B302" s="47"/>
      <c r="C302" s="18" t="s">
        <v>874</v>
      </c>
      <c r="D302" s="20" t="s">
        <v>251</v>
      </c>
      <c r="E302" s="53" t="s">
        <v>307</v>
      </c>
      <c r="F302" s="22" t="s">
        <v>457</v>
      </c>
      <c r="G302" s="22" t="s">
        <v>457</v>
      </c>
      <c r="H302" s="22" t="s">
        <v>756</v>
      </c>
      <c r="I302" s="22" t="s">
        <v>267</v>
      </c>
      <c r="J302" s="22" t="s">
        <v>876</v>
      </c>
      <c r="K302" s="22" t="s">
        <v>258</v>
      </c>
      <c r="L302" s="49" t="s">
        <v>78</v>
      </c>
      <c r="M302" s="55" t="s">
        <v>356</v>
      </c>
      <c r="N302" s="31">
        <f t="shared" si="21"/>
        <v>72.6605</v>
      </c>
      <c r="O302" s="18">
        <f t="shared" si="25"/>
        <v>0</v>
      </c>
      <c r="P302" s="17"/>
      <c r="Q302" s="17"/>
      <c r="R302" s="17"/>
      <c r="S302" s="17"/>
      <c r="T302" s="31">
        <f t="shared" si="20"/>
        <v>72.6605</v>
      </c>
      <c r="U302" s="17">
        <v>72.6605</v>
      </c>
      <c r="V302" s="17"/>
      <c r="W302" s="17"/>
      <c r="X302" s="17"/>
      <c r="Y302" s="43">
        <f t="shared" si="24"/>
        <v>72.6605</v>
      </c>
      <c r="Z302" s="17"/>
      <c r="AA302" s="17">
        <v>72.6605</v>
      </c>
    </row>
    <row r="303" ht="23" customHeight="1" spans="1:27">
      <c r="A303" s="46"/>
      <c r="B303" s="24"/>
      <c r="C303" s="18" t="s">
        <v>874</v>
      </c>
      <c r="D303" s="20" t="s">
        <v>251</v>
      </c>
      <c r="E303" s="53" t="s">
        <v>307</v>
      </c>
      <c r="F303" s="22" t="s">
        <v>457</v>
      </c>
      <c r="G303" s="22" t="s">
        <v>457</v>
      </c>
      <c r="H303" s="22" t="s">
        <v>756</v>
      </c>
      <c r="I303" s="22" t="s">
        <v>267</v>
      </c>
      <c r="J303" s="22" t="s">
        <v>875</v>
      </c>
      <c r="K303" s="22" t="s">
        <v>743</v>
      </c>
      <c r="L303" s="22" t="s">
        <v>744</v>
      </c>
      <c r="M303" s="55" t="s">
        <v>745</v>
      </c>
      <c r="N303" s="31">
        <f t="shared" si="21"/>
        <v>1940.1876</v>
      </c>
      <c r="O303" s="18">
        <f t="shared" si="25"/>
        <v>1940.1876</v>
      </c>
      <c r="P303" s="17"/>
      <c r="Q303" s="17"/>
      <c r="R303" s="17"/>
      <c r="S303" s="17">
        <v>1940.1876</v>
      </c>
      <c r="T303" s="31">
        <f t="shared" si="20"/>
        <v>0</v>
      </c>
      <c r="U303" s="17"/>
      <c r="V303" s="17"/>
      <c r="W303" s="17"/>
      <c r="X303" s="17"/>
      <c r="Y303" s="43">
        <f t="shared" si="24"/>
        <v>1940.1876</v>
      </c>
      <c r="Z303" s="17">
        <v>1940.1876</v>
      </c>
      <c r="AA303" s="17"/>
    </row>
    <row r="304" ht="23" customHeight="1" spans="1:27">
      <c r="A304" s="21">
        <v>253</v>
      </c>
      <c r="B304" s="18" t="s">
        <v>871</v>
      </c>
      <c r="C304" s="18" t="s">
        <v>877</v>
      </c>
      <c r="D304" s="18" t="s">
        <v>251</v>
      </c>
      <c r="E304" s="53" t="s">
        <v>307</v>
      </c>
      <c r="F304" s="22" t="s">
        <v>450</v>
      </c>
      <c r="G304" s="22" t="s">
        <v>450</v>
      </c>
      <c r="H304" s="22" t="s">
        <v>756</v>
      </c>
      <c r="I304" s="22" t="s">
        <v>267</v>
      </c>
      <c r="J304" s="22" t="s">
        <v>878</v>
      </c>
      <c r="K304" s="22" t="s">
        <v>660</v>
      </c>
      <c r="L304" s="22" t="s">
        <v>802</v>
      </c>
      <c r="M304" s="55" t="s">
        <v>662</v>
      </c>
      <c r="N304" s="31">
        <f t="shared" si="21"/>
        <v>1.558</v>
      </c>
      <c r="O304" s="18">
        <f t="shared" si="25"/>
        <v>1.558</v>
      </c>
      <c r="P304" s="17"/>
      <c r="Q304" s="17"/>
      <c r="R304" s="17">
        <v>1.558</v>
      </c>
      <c r="S304" s="17"/>
      <c r="T304" s="31">
        <f t="shared" si="20"/>
        <v>0</v>
      </c>
      <c r="U304" s="17"/>
      <c r="V304" s="17"/>
      <c r="W304" s="17"/>
      <c r="X304" s="17"/>
      <c r="Y304" s="43">
        <f t="shared" ref="Y304:Y335" si="26">Z304+AA304</f>
        <v>1.558</v>
      </c>
      <c r="Z304" s="52">
        <v>1.558</v>
      </c>
      <c r="AA304" s="17"/>
    </row>
    <row r="305" ht="23" customHeight="1" spans="1:27">
      <c r="A305" s="21">
        <v>254</v>
      </c>
      <c r="B305" s="18" t="s">
        <v>871</v>
      </c>
      <c r="C305" s="18" t="s">
        <v>879</v>
      </c>
      <c r="D305" s="18" t="s">
        <v>251</v>
      </c>
      <c r="E305" s="53" t="s">
        <v>307</v>
      </c>
      <c r="F305" s="22" t="s">
        <v>880</v>
      </c>
      <c r="G305" s="22" t="s">
        <v>880</v>
      </c>
      <c r="H305" s="22" t="s">
        <v>756</v>
      </c>
      <c r="I305" s="22" t="s">
        <v>267</v>
      </c>
      <c r="J305" s="22" t="s">
        <v>881</v>
      </c>
      <c r="K305" s="22" t="s">
        <v>660</v>
      </c>
      <c r="L305" s="22" t="s">
        <v>802</v>
      </c>
      <c r="M305" s="55" t="s">
        <v>662</v>
      </c>
      <c r="N305" s="31">
        <f t="shared" si="21"/>
        <v>2.16</v>
      </c>
      <c r="O305" s="18">
        <f t="shared" si="25"/>
        <v>2.16</v>
      </c>
      <c r="P305" s="17"/>
      <c r="Q305" s="17"/>
      <c r="R305" s="17">
        <v>2.16</v>
      </c>
      <c r="S305" s="17"/>
      <c r="T305" s="31">
        <f t="shared" si="20"/>
        <v>0</v>
      </c>
      <c r="U305" s="17"/>
      <c r="V305" s="17"/>
      <c r="W305" s="17"/>
      <c r="X305" s="17"/>
      <c r="Y305" s="43">
        <f t="shared" si="26"/>
        <v>2.16</v>
      </c>
      <c r="Z305" s="52">
        <v>2.16</v>
      </c>
      <c r="AA305" s="17"/>
    </row>
    <row r="306" ht="23" customHeight="1" spans="1:27">
      <c r="A306" s="21">
        <v>255</v>
      </c>
      <c r="B306" s="18" t="s">
        <v>871</v>
      </c>
      <c r="C306" s="18" t="s">
        <v>882</v>
      </c>
      <c r="D306" s="18" t="s">
        <v>251</v>
      </c>
      <c r="E306" s="53" t="s">
        <v>307</v>
      </c>
      <c r="F306" s="22" t="s">
        <v>883</v>
      </c>
      <c r="G306" s="22" t="s">
        <v>883</v>
      </c>
      <c r="H306" s="22" t="s">
        <v>756</v>
      </c>
      <c r="I306" s="22" t="s">
        <v>267</v>
      </c>
      <c r="J306" s="22" t="s">
        <v>884</v>
      </c>
      <c r="K306" s="22" t="s">
        <v>660</v>
      </c>
      <c r="L306" s="22" t="s">
        <v>802</v>
      </c>
      <c r="M306" s="55" t="s">
        <v>662</v>
      </c>
      <c r="N306" s="31">
        <f t="shared" si="21"/>
        <v>2.3</v>
      </c>
      <c r="O306" s="18">
        <f t="shared" si="25"/>
        <v>2.3</v>
      </c>
      <c r="P306" s="17"/>
      <c r="Q306" s="17"/>
      <c r="R306" s="17">
        <v>2.3</v>
      </c>
      <c r="S306" s="17"/>
      <c r="T306" s="31">
        <f t="shared" si="20"/>
        <v>0</v>
      </c>
      <c r="U306" s="17"/>
      <c r="V306" s="17"/>
      <c r="W306" s="17"/>
      <c r="X306" s="17"/>
      <c r="Y306" s="43">
        <f t="shared" si="26"/>
        <v>2.3</v>
      </c>
      <c r="Z306" s="17">
        <v>2.3</v>
      </c>
      <c r="AA306" s="17"/>
    </row>
    <row r="307" ht="23" customHeight="1" spans="1:27">
      <c r="A307" s="21">
        <v>256</v>
      </c>
      <c r="B307" s="18" t="s">
        <v>871</v>
      </c>
      <c r="C307" s="18" t="s">
        <v>885</v>
      </c>
      <c r="D307" s="20" t="s">
        <v>310</v>
      </c>
      <c r="E307" s="53" t="s">
        <v>456</v>
      </c>
      <c r="F307" s="22" t="s">
        <v>254</v>
      </c>
      <c r="G307" s="22" t="s">
        <v>254</v>
      </c>
      <c r="H307" s="22" t="s">
        <v>478</v>
      </c>
      <c r="I307" s="22" t="s">
        <v>267</v>
      </c>
      <c r="J307" s="22" t="s">
        <v>837</v>
      </c>
      <c r="K307" s="22" t="s">
        <v>660</v>
      </c>
      <c r="L307" s="22" t="s">
        <v>802</v>
      </c>
      <c r="M307" s="55" t="s">
        <v>662</v>
      </c>
      <c r="N307" s="31">
        <f t="shared" si="21"/>
        <v>24.405</v>
      </c>
      <c r="O307" s="18">
        <f t="shared" si="25"/>
        <v>24.405</v>
      </c>
      <c r="P307" s="17"/>
      <c r="Q307" s="17"/>
      <c r="R307" s="17">
        <v>24.405</v>
      </c>
      <c r="S307" s="17"/>
      <c r="T307" s="31">
        <f t="shared" si="20"/>
        <v>0</v>
      </c>
      <c r="U307" s="17"/>
      <c r="V307" s="17"/>
      <c r="W307" s="17"/>
      <c r="X307" s="17"/>
      <c r="Y307" s="43">
        <f t="shared" si="26"/>
        <v>24.405</v>
      </c>
      <c r="Z307" s="17">
        <v>24.405</v>
      </c>
      <c r="AA307" s="17"/>
    </row>
    <row r="308" ht="23" customHeight="1" spans="1:27">
      <c r="A308" s="21">
        <v>257</v>
      </c>
      <c r="B308" s="18" t="s">
        <v>871</v>
      </c>
      <c r="C308" s="18" t="s">
        <v>886</v>
      </c>
      <c r="D308" s="18" t="s">
        <v>251</v>
      </c>
      <c r="E308" s="53" t="s">
        <v>297</v>
      </c>
      <c r="F308" s="22" t="s">
        <v>298</v>
      </c>
      <c r="G308" s="22" t="s">
        <v>298</v>
      </c>
      <c r="H308" s="22" t="s">
        <v>756</v>
      </c>
      <c r="I308" s="22" t="s">
        <v>267</v>
      </c>
      <c r="J308" s="22" t="s">
        <v>300</v>
      </c>
      <c r="K308" s="22" t="s">
        <v>660</v>
      </c>
      <c r="L308" s="22" t="s">
        <v>802</v>
      </c>
      <c r="M308" s="55" t="s">
        <v>662</v>
      </c>
      <c r="N308" s="31">
        <f t="shared" si="21"/>
        <v>79.429523</v>
      </c>
      <c r="O308" s="18">
        <f t="shared" si="25"/>
        <v>79.429523</v>
      </c>
      <c r="P308" s="17"/>
      <c r="Q308" s="17"/>
      <c r="R308" s="17">
        <v>79.429523</v>
      </c>
      <c r="S308" s="17"/>
      <c r="T308" s="31">
        <f t="shared" si="20"/>
        <v>0</v>
      </c>
      <c r="U308" s="17"/>
      <c r="V308" s="17"/>
      <c r="W308" s="17"/>
      <c r="X308" s="17"/>
      <c r="Y308" s="43">
        <f t="shared" si="26"/>
        <v>79.429523</v>
      </c>
      <c r="Z308" s="22">
        <v>79.429523</v>
      </c>
      <c r="AA308" s="17"/>
    </row>
    <row r="309" ht="23" customHeight="1" spans="1:27">
      <c r="A309" s="21">
        <v>258</v>
      </c>
      <c r="B309" s="18" t="s">
        <v>871</v>
      </c>
      <c r="C309" s="18" t="s">
        <v>887</v>
      </c>
      <c r="D309" s="20" t="s">
        <v>251</v>
      </c>
      <c r="E309" s="53" t="s">
        <v>307</v>
      </c>
      <c r="F309" s="22" t="s">
        <v>254</v>
      </c>
      <c r="G309" s="22" t="s">
        <v>254</v>
      </c>
      <c r="H309" s="22" t="s">
        <v>756</v>
      </c>
      <c r="I309" s="22" t="s">
        <v>267</v>
      </c>
      <c r="J309" s="22" t="s">
        <v>888</v>
      </c>
      <c r="K309" s="22" t="s">
        <v>660</v>
      </c>
      <c r="L309" s="22" t="s">
        <v>802</v>
      </c>
      <c r="M309" s="55" t="s">
        <v>662</v>
      </c>
      <c r="N309" s="31">
        <f t="shared" si="21"/>
        <v>149.3</v>
      </c>
      <c r="O309" s="18">
        <f t="shared" si="25"/>
        <v>149.3</v>
      </c>
      <c r="P309" s="17"/>
      <c r="Q309" s="17"/>
      <c r="R309" s="17">
        <v>149.3</v>
      </c>
      <c r="S309" s="17"/>
      <c r="T309" s="31">
        <f t="shared" si="20"/>
        <v>0</v>
      </c>
      <c r="U309" s="17"/>
      <c r="V309" s="17"/>
      <c r="W309" s="17"/>
      <c r="X309" s="17"/>
      <c r="Y309" s="43">
        <f t="shared" si="26"/>
        <v>149.3</v>
      </c>
      <c r="Z309" s="52">
        <v>149.3</v>
      </c>
      <c r="AA309" s="17"/>
    </row>
    <row r="310" ht="23" customHeight="1" spans="1:27">
      <c r="A310" s="21">
        <v>259</v>
      </c>
      <c r="B310" s="18" t="s">
        <v>871</v>
      </c>
      <c r="C310" s="18" t="s">
        <v>889</v>
      </c>
      <c r="D310" s="18" t="s">
        <v>251</v>
      </c>
      <c r="E310" s="53" t="s">
        <v>307</v>
      </c>
      <c r="F310" s="22" t="s">
        <v>254</v>
      </c>
      <c r="G310" s="22" t="s">
        <v>254</v>
      </c>
      <c r="H310" s="22" t="s">
        <v>756</v>
      </c>
      <c r="I310" s="22" t="s">
        <v>267</v>
      </c>
      <c r="J310" s="22" t="s">
        <v>890</v>
      </c>
      <c r="K310" s="22" t="s">
        <v>660</v>
      </c>
      <c r="L310" s="22" t="s">
        <v>802</v>
      </c>
      <c r="M310" s="55" t="s">
        <v>662</v>
      </c>
      <c r="N310" s="31">
        <f t="shared" si="21"/>
        <v>126.3885</v>
      </c>
      <c r="O310" s="18">
        <f t="shared" si="25"/>
        <v>126.3885</v>
      </c>
      <c r="P310" s="17"/>
      <c r="Q310" s="17"/>
      <c r="R310" s="17">
        <v>126.3885</v>
      </c>
      <c r="S310" s="17"/>
      <c r="T310" s="31">
        <f t="shared" si="20"/>
        <v>0</v>
      </c>
      <c r="U310" s="17"/>
      <c r="V310" s="17"/>
      <c r="W310" s="17"/>
      <c r="X310" s="17"/>
      <c r="Y310" s="43">
        <f t="shared" si="26"/>
        <v>126.3885</v>
      </c>
      <c r="Z310" s="52">
        <v>126.3885</v>
      </c>
      <c r="AA310" s="17"/>
    </row>
    <row r="311" ht="23" customHeight="1" spans="1:27">
      <c r="A311" s="21">
        <v>260</v>
      </c>
      <c r="B311" s="18" t="s">
        <v>871</v>
      </c>
      <c r="C311" s="18" t="s">
        <v>891</v>
      </c>
      <c r="D311" s="49" t="s">
        <v>310</v>
      </c>
      <c r="E311" s="54" t="s">
        <v>892</v>
      </c>
      <c r="F311" s="18" t="s">
        <v>770</v>
      </c>
      <c r="G311" s="22" t="s">
        <v>254</v>
      </c>
      <c r="H311" s="22" t="s">
        <v>460</v>
      </c>
      <c r="I311" s="22" t="s">
        <v>267</v>
      </c>
      <c r="J311" s="22" t="s">
        <v>893</v>
      </c>
      <c r="K311" s="22" t="s">
        <v>743</v>
      </c>
      <c r="L311" s="22" t="s">
        <v>744</v>
      </c>
      <c r="M311" s="55" t="s">
        <v>745</v>
      </c>
      <c r="N311" s="31">
        <f t="shared" si="21"/>
        <v>1.5409</v>
      </c>
      <c r="O311" s="18">
        <f t="shared" si="25"/>
        <v>1.5409</v>
      </c>
      <c r="P311" s="17"/>
      <c r="Q311" s="17"/>
      <c r="R311" s="17"/>
      <c r="S311" s="56">
        <v>1.5409</v>
      </c>
      <c r="T311" s="31">
        <f t="shared" si="20"/>
        <v>0</v>
      </c>
      <c r="U311" s="17"/>
      <c r="V311" s="17"/>
      <c r="W311" s="17"/>
      <c r="X311" s="17"/>
      <c r="Y311" s="43">
        <f t="shared" si="26"/>
        <v>1.5409</v>
      </c>
      <c r="Z311" s="17">
        <v>1.5409</v>
      </c>
      <c r="AA311" s="17"/>
    </row>
    <row r="312" ht="23" customHeight="1" spans="1:27">
      <c r="A312" s="21">
        <v>261</v>
      </c>
      <c r="B312" s="18" t="s">
        <v>871</v>
      </c>
      <c r="C312" s="18" t="s">
        <v>894</v>
      </c>
      <c r="D312" s="49" t="s">
        <v>310</v>
      </c>
      <c r="E312" s="54" t="s">
        <v>892</v>
      </c>
      <c r="F312" s="22" t="s">
        <v>433</v>
      </c>
      <c r="G312" s="22" t="s">
        <v>254</v>
      </c>
      <c r="H312" s="22" t="s">
        <v>433</v>
      </c>
      <c r="I312" s="22" t="s">
        <v>267</v>
      </c>
      <c r="J312" s="22" t="s">
        <v>893</v>
      </c>
      <c r="K312" s="22" t="s">
        <v>743</v>
      </c>
      <c r="L312" s="22" t="s">
        <v>744</v>
      </c>
      <c r="M312" s="55" t="s">
        <v>745</v>
      </c>
      <c r="N312" s="31">
        <f t="shared" si="21"/>
        <v>2.5871</v>
      </c>
      <c r="O312" s="18">
        <f t="shared" si="25"/>
        <v>2.5871</v>
      </c>
      <c r="P312" s="17"/>
      <c r="Q312" s="17"/>
      <c r="R312" s="17"/>
      <c r="S312" s="56">
        <v>2.5871</v>
      </c>
      <c r="T312" s="31">
        <f t="shared" si="20"/>
        <v>0</v>
      </c>
      <c r="U312" s="17"/>
      <c r="V312" s="17"/>
      <c r="W312" s="17"/>
      <c r="X312" s="17"/>
      <c r="Y312" s="43">
        <f t="shared" si="26"/>
        <v>2.5871</v>
      </c>
      <c r="Z312" s="17">
        <v>2.5871</v>
      </c>
      <c r="AA312" s="17"/>
    </row>
    <row r="313" ht="23" customHeight="1" spans="1:27">
      <c r="A313" s="21">
        <v>262</v>
      </c>
      <c r="B313" s="18" t="s">
        <v>871</v>
      </c>
      <c r="C313" s="18" t="s">
        <v>895</v>
      </c>
      <c r="D313" s="18" t="s">
        <v>251</v>
      </c>
      <c r="E313" s="53" t="s">
        <v>252</v>
      </c>
      <c r="F313" s="18" t="s">
        <v>402</v>
      </c>
      <c r="G313" s="18" t="s">
        <v>402</v>
      </c>
      <c r="H313" s="18" t="s">
        <v>896</v>
      </c>
      <c r="I313" s="18" t="s">
        <v>267</v>
      </c>
      <c r="J313" s="18" t="s">
        <v>897</v>
      </c>
      <c r="K313" s="22" t="s">
        <v>258</v>
      </c>
      <c r="L313" s="18" t="s">
        <v>92</v>
      </c>
      <c r="M313" s="55" t="s">
        <v>898</v>
      </c>
      <c r="N313" s="31">
        <f t="shared" si="21"/>
        <v>300</v>
      </c>
      <c r="O313" s="18">
        <f t="shared" si="25"/>
        <v>0</v>
      </c>
      <c r="P313" s="17"/>
      <c r="Q313" s="17"/>
      <c r="R313" s="17"/>
      <c r="S313" s="17"/>
      <c r="T313" s="31">
        <f t="shared" si="20"/>
        <v>300</v>
      </c>
      <c r="U313" s="17">
        <v>300</v>
      </c>
      <c r="V313" s="17"/>
      <c r="W313" s="17"/>
      <c r="X313" s="17"/>
      <c r="Y313" s="43">
        <f t="shared" si="26"/>
        <v>300</v>
      </c>
      <c r="Z313" s="22"/>
      <c r="AA313" s="17">
        <v>300</v>
      </c>
    </row>
    <row r="314" ht="23" customHeight="1" spans="1:27">
      <c r="A314" s="21">
        <v>263</v>
      </c>
      <c r="B314" s="22" t="s">
        <v>793</v>
      </c>
      <c r="C314" s="24" t="s">
        <v>899</v>
      </c>
      <c r="D314" s="20" t="s">
        <v>310</v>
      </c>
      <c r="E314" s="19" t="s">
        <v>795</v>
      </c>
      <c r="F314" s="18" t="s">
        <v>900</v>
      </c>
      <c r="G314" s="22" t="s">
        <v>254</v>
      </c>
      <c r="H314" s="18" t="s">
        <v>359</v>
      </c>
      <c r="I314" s="18" t="s">
        <v>267</v>
      </c>
      <c r="J314" s="18" t="s">
        <v>901</v>
      </c>
      <c r="K314" s="22" t="s">
        <v>743</v>
      </c>
      <c r="L314" s="22" t="s">
        <v>744</v>
      </c>
      <c r="M314" s="55" t="s">
        <v>745</v>
      </c>
      <c r="N314" s="31">
        <f t="shared" si="21"/>
        <v>138.192022</v>
      </c>
      <c r="O314" s="18">
        <f t="shared" si="25"/>
        <v>138.192022</v>
      </c>
      <c r="P314" s="17"/>
      <c r="Q314" s="17"/>
      <c r="R314" s="17"/>
      <c r="S314" s="17">
        <v>138.192022</v>
      </c>
      <c r="T314" s="31">
        <f t="shared" si="20"/>
        <v>0</v>
      </c>
      <c r="U314" s="17"/>
      <c r="V314" s="17"/>
      <c r="W314" s="17"/>
      <c r="X314" s="17"/>
      <c r="Y314" s="43">
        <f t="shared" si="26"/>
        <v>138.192022</v>
      </c>
      <c r="Z314" s="22">
        <v>138.192022</v>
      </c>
      <c r="AA314" s="17"/>
    </row>
    <row r="315" ht="23" customHeight="1" spans="1:27">
      <c r="A315" s="21">
        <v>264</v>
      </c>
      <c r="B315" s="22" t="s">
        <v>902</v>
      </c>
      <c r="C315" s="18" t="s">
        <v>903</v>
      </c>
      <c r="D315" s="18" t="s">
        <v>251</v>
      </c>
      <c r="E315" s="53" t="s">
        <v>317</v>
      </c>
      <c r="F315" s="18" t="s">
        <v>384</v>
      </c>
      <c r="G315" s="18" t="s">
        <v>254</v>
      </c>
      <c r="H315" s="18" t="s">
        <v>904</v>
      </c>
      <c r="I315" s="18" t="s">
        <v>256</v>
      </c>
      <c r="J315" s="18" t="s">
        <v>905</v>
      </c>
      <c r="K315" s="22" t="s">
        <v>743</v>
      </c>
      <c r="L315" s="22" t="s">
        <v>744</v>
      </c>
      <c r="M315" s="55" t="s">
        <v>745</v>
      </c>
      <c r="N315" s="31">
        <f t="shared" si="21"/>
        <v>77.202</v>
      </c>
      <c r="O315" s="18">
        <f t="shared" si="25"/>
        <v>77.202</v>
      </c>
      <c r="P315" s="17"/>
      <c r="Q315" s="17"/>
      <c r="R315" s="17"/>
      <c r="S315" s="17">
        <v>77.202</v>
      </c>
      <c r="T315" s="31">
        <f t="shared" si="20"/>
        <v>0</v>
      </c>
      <c r="U315" s="17"/>
      <c r="V315" s="17"/>
      <c r="W315" s="17"/>
      <c r="X315" s="17"/>
      <c r="Y315" s="43">
        <f t="shared" si="26"/>
        <v>77.202</v>
      </c>
      <c r="Z315" s="17">
        <v>77.202</v>
      </c>
      <c r="AA315" s="17"/>
    </row>
    <row r="316" ht="23" customHeight="1" spans="1:27">
      <c r="A316" s="46"/>
      <c r="B316" s="47"/>
      <c r="C316" s="18" t="s">
        <v>903</v>
      </c>
      <c r="D316" s="18" t="s">
        <v>251</v>
      </c>
      <c r="E316" s="53" t="s">
        <v>317</v>
      </c>
      <c r="F316" s="18" t="s">
        <v>384</v>
      </c>
      <c r="G316" s="18" t="s">
        <v>254</v>
      </c>
      <c r="H316" s="18" t="s">
        <v>904</v>
      </c>
      <c r="I316" s="18" t="s">
        <v>256</v>
      </c>
      <c r="J316" s="18" t="s">
        <v>905</v>
      </c>
      <c r="K316" s="22" t="s">
        <v>368</v>
      </c>
      <c r="L316" s="18" t="s">
        <v>738</v>
      </c>
      <c r="M316" s="55" t="s">
        <v>739</v>
      </c>
      <c r="N316" s="31">
        <f t="shared" si="21"/>
        <v>2.026873</v>
      </c>
      <c r="O316" s="18">
        <f t="shared" si="25"/>
        <v>0</v>
      </c>
      <c r="P316" s="17"/>
      <c r="Q316" s="17"/>
      <c r="R316" s="17"/>
      <c r="S316" s="17"/>
      <c r="T316" s="31">
        <f t="shared" si="20"/>
        <v>2.026873</v>
      </c>
      <c r="U316" s="17"/>
      <c r="V316" s="17">
        <v>2.026873</v>
      </c>
      <c r="W316" s="17"/>
      <c r="X316" s="17"/>
      <c r="Y316" s="43">
        <f t="shared" si="26"/>
        <v>0</v>
      </c>
      <c r="Z316" s="17"/>
      <c r="AA316" s="17"/>
    </row>
    <row r="317" ht="23" customHeight="1" spans="1:27">
      <c r="A317" s="46"/>
      <c r="B317" s="24"/>
      <c r="C317" s="18" t="s">
        <v>903</v>
      </c>
      <c r="D317" s="18" t="s">
        <v>251</v>
      </c>
      <c r="E317" s="53" t="s">
        <v>317</v>
      </c>
      <c r="F317" s="18" t="s">
        <v>384</v>
      </c>
      <c r="G317" s="18" t="s">
        <v>254</v>
      </c>
      <c r="H317" s="18" t="s">
        <v>904</v>
      </c>
      <c r="I317" s="18" t="s">
        <v>256</v>
      </c>
      <c r="J317" s="18" t="s">
        <v>905</v>
      </c>
      <c r="K317" s="22" t="s">
        <v>258</v>
      </c>
      <c r="L317" s="20" t="s">
        <v>78</v>
      </c>
      <c r="M317" s="55" t="s">
        <v>356</v>
      </c>
      <c r="N317" s="31">
        <f t="shared" si="21"/>
        <v>6.551127</v>
      </c>
      <c r="O317" s="18">
        <f t="shared" si="25"/>
        <v>0</v>
      </c>
      <c r="P317" s="17"/>
      <c r="Q317" s="17"/>
      <c r="R317" s="17"/>
      <c r="S317" s="17"/>
      <c r="T317" s="31">
        <f t="shared" si="20"/>
        <v>6.551127</v>
      </c>
      <c r="U317" s="17">
        <v>6.551127</v>
      </c>
      <c r="V317" s="17"/>
      <c r="W317" s="17"/>
      <c r="X317" s="17"/>
      <c r="Y317" s="43">
        <f t="shared" si="26"/>
        <v>0</v>
      </c>
      <c r="Z317" s="17"/>
      <c r="AA317" s="17"/>
    </row>
    <row r="318" ht="23" customHeight="1" spans="1:27">
      <c r="A318" s="21">
        <v>265</v>
      </c>
      <c r="B318" s="22" t="s">
        <v>902</v>
      </c>
      <c r="C318" s="18" t="s">
        <v>906</v>
      </c>
      <c r="D318" s="18" t="s">
        <v>251</v>
      </c>
      <c r="E318" s="53" t="s">
        <v>332</v>
      </c>
      <c r="F318" s="18" t="s">
        <v>473</v>
      </c>
      <c r="G318" s="18" t="s">
        <v>820</v>
      </c>
      <c r="H318" s="18" t="s">
        <v>821</v>
      </c>
      <c r="I318" s="18" t="s">
        <v>256</v>
      </c>
      <c r="J318" s="18" t="s">
        <v>907</v>
      </c>
      <c r="K318" s="22" t="s">
        <v>743</v>
      </c>
      <c r="L318" s="18" t="s">
        <v>744</v>
      </c>
      <c r="M318" s="55" t="s">
        <v>745</v>
      </c>
      <c r="N318" s="31">
        <f t="shared" si="21"/>
        <v>18.897376</v>
      </c>
      <c r="O318" s="18">
        <f t="shared" si="25"/>
        <v>18.897376</v>
      </c>
      <c r="P318" s="17"/>
      <c r="Q318" s="17"/>
      <c r="R318" s="17"/>
      <c r="S318" s="17">
        <v>18.897376</v>
      </c>
      <c r="T318" s="31">
        <f t="shared" si="20"/>
        <v>0</v>
      </c>
      <c r="U318" s="17"/>
      <c r="V318" s="17"/>
      <c r="W318" s="17"/>
      <c r="X318" s="17"/>
      <c r="Y318" s="43">
        <f t="shared" si="26"/>
        <v>18.897376</v>
      </c>
      <c r="Z318" s="17">
        <f>5.97+11.94+0.987376</f>
        <v>18.897376</v>
      </c>
      <c r="AA318" s="17"/>
    </row>
    <row r="319" ht="23" customHeight="1" spans="1:27">
      <c r="A319" s="21">
        <v>266</v>
      </c>
      <c r="B319" s="22" t="s">
        <v>902</v>
      </c>
      <c r="C319" s="18" t="s">
        <v>908</v>
      </c>
      <c r="D319" s="18" t="s">
        <v>251</v>
      </c>
      <c r="E319" s="53" t="s">
        <v>332</v>
      </c>
      <c r="F319" s="18" t="s">
        <v>473</v>
      </c>
      <c r="G319" s="18" t="s">
        <v>254</v>
      </c>
      <c r="H319" s="18" t="s">
        <v>909</v>
      </c>
      <c r="I319" s="18" t="s">
        <v>256</v>
      </c>
      <c r="J319" s="18" t="s">
        <v>910</v>
      </c>
      <c r="K319" s="22" t="s">
        <v>743</v>
      </c>
      <c r="L319" s="18" t="s">
        <v>744</v>
      </c>
      <c r="M319" s="55" t="s">
        <v>745</v>
      </c>
      <c r="N319" s="31">
        <f t="shared" si="21"/>
        <v>37.178375</v>
      </c>
      <c r="O319" s="18">
        <f t="shared" si="25"/>
        <v>37.178375</v>
      </c>
      <c r="P319" s="17"/>
      <c r="Q319" s="17"/>
      <c r="R319" s="17"/>
      <c r="S319" s="17">
        <v>37.178375</v>
      </c>
      <c r="T319" s="31">
        <f t="shared" si="20"/>
        <v>0</v>
      </c>
      <c r="U319" s="17"/>
      <c r="V319" s="17"/>
      <c r="W319" s="17"/>
      <c r="X319" s="17"/>
      <c r="Y319" s="43">
        <f t="shared" si="26"/>
        <v>37.178375</v>
      </c>
      <c r="Z319" s="17">
        <f>21.604+11.784+3.790375</f>
        <v>37.178375</v>
      </c>
      <c r="AA319" s="17"/>
    </row>
    <row r="320" ht="23" customHeight="1" spans="1:27">
      <c r="A320" s="21">
        <v>267</v>
      </c>
      <c r="B320" s="18" t="s">
        <v>902</v>
      </c>
      <c r="C320" s="18" t="s">
        <v>911</v>
      </c>
      <c r="D320" s="18" t="s">
        <v>251</v>
      </c>
      <c r="E320" s="53" t="s">
        <v>252</v>
      </c>
      <c r="F320" s="18" t="s">
        <v>265</v>
      </c>
      <c r="G320" s="18" t="s">
        <v>820</v>
      </c>
      <c r="H320" s="18" t="s">
        <v>391</v>
      </c>
      <c r="I320" s="18" t="s">
        <v>256</v>
      </c>
      <c r="J320" s="18" t="s">
        <v>912</v>
      </c>
      <c r="K320" s="22" t="s">
        <v>743</v>
      </c>
      <c r="L320" s="18" t="s">
        <v>744</v>
      </c>
      <c r="M320" s="55" t="s">
        <v>745</v>
      </c>
      <c r="N320" s="31">
        <f t="shared" si="21"/>
        <v>110.943651</v>
      </c>
      <c r="O320" s="18">
        <f t="shared" si="25"/>
        <v>110.943651</v>
      </c>
      <c r="P320" s="17"/>
      <c r="Q320" s="17"/>
      <c r="R320" s="17"/>
      <c r="S320" s="17">
        <v>110.943651</v>
      </c>
      <c r="T320" s="31">
        <f t="shared" si="20"/>
        <v>0</v>
      </c>
      <c r="U320" s="17"/>
      <c r="V320" s="17"/>
      <c r="W320" s="17"/>
      <c r="X320" s="17"/>
      <c r="Y320" s="43">
        <f t="shared" si="26"/>
        <v>110.943651</v>
      </c>
      <c r="Z320" s="17">
        <f>99.66+11.283651</f>
        <v>110.943651</v>
      </c>
      <c r="AA320" s="17"/>
    </row>
    <row r="321" ht="23" customHeight="1" spans="1:27">
      <c r="A321" s="21">
        <v>268</v>
      </c>
      <c r="B321" s="22" t="s">
        <v>902</v>
      </c>
      <c r="C321" s="18" t="s">
        <v>913</v>
      </c>
      <c r="D321" s="18" t="s">
        <v>251</v>
      </c>
      <c r="E321" s="53" t="s">
        <v>252</v>
      </c>
      <c r="F321" s="18" t="s">
        <v>420</v>
      </c>
      <c r="G321" s="18" t="s">
        <v>820</v>
      </c>
      <c r="H321" s="18" t="s">
        <v>424</v>
      </c>
      <c r="I321" s="18" t="s">
        <v>256</v>
      </c>
      <c r="J321" s="18" t="s">
        <v>914</v>
      </c>
      <c r="K321" s="22" t="s">
        <v>743</v>
      </c>
      <c r="L321" s="18" t="s">
        <v>744</v>
      </c>
      <c r="M321" s="55" t="s">
        <v>745</v>
      </c>
      <c r="N321" s="31">
        <f t="shared" si="21"/>
        <v>192.528</v>
      </c>
      <c r="O321" s="18">
        <f t="shared" si="25"/>
        <v>192.528</v>
      </c>
      <c r="P321" s="17"/>
      <c r="Q321" s="17"/>
      <c r="R321" s="17"/>
      <c r="S321" s="17">
        <v>192.528</v>
      </c>
      <c r="T321" s="31">
        <f t="shared" si="20"/>
        <v>0</v>
      </c>
      <c r="U321" s="17"/>
      <c r="V321" s="17"/>
      <c r="W321" s="17"/>
      <c r="X321" s="17"/>
      <c r="Y321" s="43">
        <f t="shared" si="26"/>
        <v>192.528</v>
      </c>
      <c r="Z321" s="17">
        <f>171.136+21.392</f>
        <v>192.528</v>
      </c>
      <c r="AA321" s="17"/>
    </row>
    <row r="322" s="4" customFormat="1" ht="23" customHeight="1" spans="1:16365">
      <c r="A322" s="46"/>
      <c r="B322" s="24"/>
      <c r="C322" s="18" t="s">
        <v>913</v>
      </c>
      <c r="D322" s="18" t="s">
        <v>251</v>
      </c>
      <c r="E322" s="53" t="s">
        <v>252</v>
      </c>
      <c r="F322" s="18" t="s">
        <v>420</v>
      </c>
      <c r="G322" s="18" t="s">
        <v>820</v>
      </c>
      <c r="H322" s="18" t="s">
        <v>424</v>
      </c>
      <c r="I322" s="18" t="s">
        <v>256</v>
      </c>
      <c r="J322" s="18" t="s">
        <v>914</v>
      </c>
      <c r="K322" s="22" t="s">
        <v>368</v>
      </c>
      <c r="L322" s="18" t="s">
        <v>738</v>
      </c>
      <c r="M322" s="55" t="s">
        <v>739</v>
      </c>
      <c r="N322" s="31">
        <f t="shared" si="21"/>
        <v>21.392</v>
      </c>
      <c r="O322" s="18">
        <f t="shared" si="25"/>
        <v>0</v>
      </c>
      <c r="P322" s="17"/>
      <c r="Q322" s="17"/>
      <c r="R322" s="17"/>
      <c r="S322" s="17"/>
      <c r="T322" s="31">
        <f t="shared" si="20"/>
        <v>21.392</v>
      </c>
      <c r="U322" s="17"/>
      <c r="V322" s="17">
        <v>21.392</v>
      </c>
      <c r="W322" s="17"/>
      <c r="X322" s="17"/>
      <c r="Y322" s="43">
        <f t="shared" si="26"/>
        <v>0</v>
      </c>
      <c r="Z322" s="17"/>
      <c r="AA322" s="17"/>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c r="CW322" s="5"/>
      <c r="CX322" s="5"/>
      <c r="CY322" s="5"/>
      <c r="CZ322" s="5"/>
      <c r="DA322" s="5"/>
      <c r="DB322" s="5"/>
      <c r="DC322" s="5"/>
      <c r="DD322" s="5"/>
      <c r="DE322" s="5"/>
      <c r="DF322" s="5"/>
      <c r="DG322" s="5"/>
      <c r="DH322" s="5"/>
      <c r="DI322" s="5"/>
      <c r="DJ322" s="5"/>
      <c r="DK322" s="5"/>
      <c r="DL322" s="5"/>
      <c r="DM322" s="5"/>
      <c r="DN322" s="5"/>
      <c r="DO322" s="5"/>
      <c r="DP322" s="5"/>
      <c r="DQ322" s="5"/>
      <c r="DR322" s="5"/>
      <c r="DS322" s="5"/>
      <c r="DT322" s="5"/>
      <c r="DU322" s="5"/>
      <c r="DV322" s="5"/>
      <c r="DW322" s="5"/>
      <c r="DX322" s="5"/>
      <c r="DY322" s="5"/>
      <c r="DZ322" s="5"/>
      <c r="EA322" s="5"/>
      <c r="EB322" s="5"/>
      <c r="EC322" s="5"/>
      <c r="ED322" s="5"/>
      <c r="EE322" s="5"/>
      <c r="EF322" s="5"/>
      <c r="EG322" s="5"/>
      <c r="EH322" s="5"/>
      <c r="EI322" s="5"/>
      <c r="EJ322" s="5"/>
      <c r="EK322" s="5"/>
      <c r="EL322" s="5"/>
      <c r="EM322" s="5"/>
      <c r="EN322" s="5"/>
      <c r="EO322" s="5"/>
      <c r="EP322" s="5"/>
      <c r="EQ322" s="5"/>
      <c r="ER322" s="5"/>
      <c r="ES322" s="5"/>
      <c r="ET322" s="5"/>
      <c r="EU322" s="5"/>
      <c r="EV322" s="5"/>
      <c r="EW322" s="5"/>
      <c r="EX322" s="5"/>
      <c r="EY322" s="5"/>
      <c r="EZ322" s="5"/>
      <c r="FA322" s="5"/>
      <c r="FB322" s="5"/>
      <c r="FC322" s="5"/>
      <c r="FD322" s="5"/>
      <c r="FE322" s="5"/>
      <c r="FF322" s="5"/>
      <c r="FG322" s="5"/>
      <c r="FH322" s="5"/>
      <c r="FI322" s="5"/>
      <c r="FJ322" s="5"/>
      <c r="FK322" s="5"/>
      <c r="FL322" s="5"/>
      <c r="FM322" s="5"/>
      <c r="FN322" s="5"/>
      <c r="FO322" s="5"/>
      <c r="FP322" s="5"/>
      <c r="FQ322" s="5"/>
      <c r="FR322" s="5"/>
      <c r="FS322" s="5"/>
      <c r="FT322" s="5"/>
      <c r="FU322" s="5"/>
      <c r="FV322" s="5"/>
      <c r="FW322" s="5"/>
      <c r="FX322" s="5"/>
      <c r="FY322" s="5"/>
      <c r="FZ322" s="5"/>
      <c r="GA322" s="5"/>
      <c r="GB322" s="5"/>
      <c r="GC322" s="5"/>
      <c r="GD322" s="5"/>
      <c r="GE322" s="5"/>
      <c r="GF322" s="5"/>
      <c r="GG322" s="5"/>
      <c r="GH322" s="5"/>
      <c r="GI322" s="5"/>
      <c r="GJ322" s="5"/>
      <c r="GK322" s="5"/>
      <c r="GL322" s="5"/>
      <c r="GM322" s="5"/>
      <c r="GN322" s="5"/>
      <c r="GO322" s="5"/>
      <c r="GP322" s="5"/>
      <c r="GQ322" s="5"/>
      <c r="GR322" s="5"/>
      <c r="GS322" s="5"/>
      <c r="GT322" s="5"/>
      <c r="GU322" s="5"/>
      <c r="GV322" s="5"/>
      <c r="GW322" s="5"/>
      <c r="GX322" s="5"/>
      <c r="GY322" s="5"/>
      <c r="GZ322" s="5"/>
      <c r="HA322" s="5"/>
      <c r="HB322" s="5"/>
      <c r="HC322" s="5"/>
      <c r="HD322" s="5"/>
      <c r="HE322" s="5"/>
      <c r="HF322" s="5"/>
      <c r="HG322" s="5"/>
      <c r="HH322" s="5"/>
      <c r="HI322" s="5"/>
      <c r="HJ322" s="5"/>
      <c r="HK322" s="5"/>
      <c r="HL322" s="5"/>
      <c r="HM322" s="5"/>
      <c r="HN322" s="5"/>
      <c r="HO322" s="5"/>
      <c r="HP322" s="5"/>
      <c r="HQ322" s="5"/>
      <c r="HR322" s="5"/>
      <c r="HS322" s="5"/>
      <c r="HT322" s="5"/>
      <c r="HU322" s="5"/>
      <c r="HV322" s="5"/>
      <c r="HW322" s="5"/>
      <c r="HX322" s="5"/>
      <c r="HY322" s="5"/>
      <c r="HZ322" s="5"/>
      <c r="IA322" s="5"/>
      <c r="IB322" s="5"/>
      <c r="IC322" s="5"/>
      <c r="ID322" s="5"/>
      <c r="IE322" s="5"/>
      <c r="IF322" s="5"/>
      <c r="IG322" s="5"/>
      <c r="IH322" s="5"/>
      <c r="II322" s="5"/>
      <c r="IJ322" s="5"/>
      <c r="IK322" s="5"/>
      <c r="IL322" s="5"/>
      <c r="IM322" s="5"/>
      <c r="IN322" s="5"/>
      <c r="IO322" s="5"/>
      <c r="IP322" s="5"/>
      <c r="IQ322" s="5"/>
      <c r="IR322" s="5"/>
      <c r="IS322" s="5"/>
      <c r="IT322" s="5"/>
      <c r="IU322" s="5"/>
      <c r="IV322" s="5"/>
      <c r="IW322" s="5"/>
      <c r="IX322" s="5"/>
      <c r="IY322" s="5"/>
      <c r="IZ322" s="5"/>
      <c r="JA322" s="5"/>
      <c r="JB322" s="5"/>
      <c r="JC322" s="5"/>
      <c r="JD322" s="5"/>
      <c r="JE322" s="5"/>
      <c r="JF322" s="5"/>
      <c r="JG322" s="5"/>
      <c r="JH322" s="5"/>
      <c r="JI322" s="5"/>
      <c r="JJ322" s="5"/>
      <c r="JK322" s="5"/>
      <c r="JL322" s="5"/>
      <c r="JM322" s="5"/>
      <c r="JN322" s="5"/>
      <c r="JO322" s="5"/>
      <c r="JP322" s="5"/>
      <c r="JQ322" s="5"/>
      <c r="JR322" s="5"/>
      <c r="JS322" s="5"/>
      <c r="JT322" s="5"/>
      <c r="JU322" s="5"/>
      <c r="JV322" s="5"/>
      <c r="JW322" s="5"/>
      <c r="JX322" s="5"/>
      <c r="JY322" s="5"/>
      <c r="JZ322" s="5"/>
      <c r="KA322" s="5"/>
      <c r="KB322" s="5"/>
      <c r="KC322" s="5"/>
      <c r="KD322" s="5"/>
      <c r="KE322" s="5"/>
      <c r="KF322" s="5"/>
      <c r="KG322" s="5"/>
      <c r="KH322" s="5"/>
      <c r="KI322" s="5"/>
      <c r="KJ322" s="5"/>
      <c r="KK322" s="5"/>
      <c r="KL322" s="5"/>
      <c r="KM322" s="5"/>
      <c r="KN322" s="5"/>
      <c r="KO322" s="5"/>
      <c r="KP322" s="5"/>
      <c r="KQ322" s="5"/>
      <c r="KR322" s="5"/>
      <c r="KS322" s="5"/>
      <c r="KT322" s="5"/>
      <c r="KU322" s="5"/>
      <c r="KV322" s="5"/>
      <c r="KW322" s="5"/>
      <c r="KX322" s="5"/>
      <c r="KY322" s="5"/>
      <c r="KZ322" s="5"/>
      <c r="LA322" s="5"/>
      <c r="LB322" s="5"/>
      <c r="LC322" s="5"/>
      <c r="LD322" s="5"/>
      <c r="LE322" s="5"/>
      <c r="LF322" s="5"/>
      <c r="LG322" s="5"/>
      <c r="LH322" s="5"/>
      <c r="LI322" s="5"/>
      <c r="LJ322" s="5"/>
      <c r="LK322" s="5"/>
      <c r="LL322" s="5"/>
      <c r="LM322" s="5"/>
      <c r="LN322" s="5"/>
      <c r="LO322" s="5"/>
      <c r="LP322" s="5"/>
      <c r="LQ322" s="5"/>
      <c r="LR322" s="5"/>
      <c r="LS322" s="5"/>
      <c r="LT322" s="5"/>
      <c r="LU322" s="5"/>
      <c r="LV322" s="5"/>
      <c r="LW322" s="5"/>
      <c r="LX322" s="5"/>
      <c r="LY322" s="5"/>
      <c r="LZ322" s="5"/>
      <c r="MA322" s="5"/>
      <c r="MB322" s="5"/>
      <c r="MC322" s="5"/>
      <c r="MD322" s="5"/>
      <c r="ME322" s="5"/>
      <c r="MF322" s="5"/>
      <c r="MG322" s="5"/>
      <c r="MH322" s="5"/>
      <c r="MI322" s="5"/>
      <c r="MJ322" s="5"/>
      <c r="MK322" s="5"/>
      <c r="ML322" s="5"/>
      <c r="MM322" s="5"/>
      <c r="MN322" s="5"/>
      <c r="MO322" s="5"/>
      <c r="MP322" s="5"/>
      <c r="MQ322" s="5"/>
      <c r="MR322" s="5"/>
      <c r="MS322" s="5"/>
      <c r="MT322" s="5"/>
      <c r="MU322" s="5"/>
      <c r="MV322" s="5"/>
      <c r="MW322" s="5"/>
      <c r="MX322" s="5"/>
      <c r="MY322" s="5"/>
      <c r="MZ322" s="5"/>
      <c r="NA322" s="5"/>
      <c r="NB322" s="5"/>
      <c r="NC322" s="5"/>
      <c r="ND322" s="5"/>
      <c r="NE322" s="5"/>
      <c r="NF322" s="5"/>
      <c r="NG322" s="5"/>
      <c r="NH322" s="5"/>
      <c r="NI322" s="5"/>
      <c r="NJ322" s="5"/>
      <c r="NK322" s="5"/>
      <c r="NL322" s="5"/>
      <c r="NM322" s="5"/>
      <c r="NN322" s="5"/>
      <c r="NO322" s="5"/>
      <c r="NP322" s="5"/>
      <c r="NQ322" s="5"/>
      <c r="NR322" s="5"/>
      <c r="NS322" s="5"/>
      <c r="NT322" s="5"/>
      <c r="NU322" s="5"/>
      <c r="NV322" s="5"/>
      <c r="NW322" s="5"/>
      <c r="NX322" s="5"/>
      <c r="NY322" s="5"/>
      <c r="NZ322" s="5"/>
      <c r="OA322" s="5"/>
      <c r="OB322" s="5"/>
      <c r="OC322" s="5"/>
      <c r="OD322" s="5"/>
      <c r="OE322" s="5"/>
      <c r="OF322" s="5"/>
      <c r="OG322" s="5"/>
      <c r="OH322" s="5"/>
      <c r="OI322" s="5"/>
      <c r="OJ322" s="5"/>
      <c r="OK322" s="5"/>
      <c r="OL322" s="5"/>
      <c r="OM322" s="5"/>
      <c r="ON322" s="5"/>
      <c r="OO322" s="5"/>
      <c r="OP322" s="5"/>
      <c r="OQ322" s="5"/>
      <c r="OR322" s="5"/>
      <c r="OS322" s="5"/>
      <c r="OT322" s="5"/>
      <c r="OU322" s="5"/>
      <c r="OV322" s="5"/>
      <c r="OW322" s="5"/>
      <c r="OX322" s="5"/>
      <c r="OY322" s="5"/>
      <c r="OZ322" s="5"/>
      <c r="PA322" s="5"/>
      <c r="PB322" s="5"/>
      <c r="PC322" s="5"/>
      <c r="PD322" s="5"/>
      <c r="PE322" s="5"/>
      <c r="PF322" s="5"/>
      <c r="PG322" s="5"/>
      <c r="PH322" s="5"/>
      <c r="PI322" s="5"/>
      <c r="PJ322" s="5"/>
      <c r="PK322" s="5"/>
      <c r="PL322" s="5"/>
      <c r="PM322" s="5"/>
      <c r="PN322" s="5"/>
      <c r="PO322" s="5"/>
      <c r="PP322" s="5"/>
      <c r="PQ322" s="5"/>
      <c r="PR322" s="5"/>
      <c r="PS322" s="5"/>
      <c r="PT322" s="5"/>
      <c r="PU322" s="5"/>
      <c r="PV322" s="5"/>
      <c r="PW322" s="5"/>
      <c r="PX322" s="5"/>
      <c r="PY322" s="5"/>
      <c r="PZ322" s="5"/>
      <c r="QA322" s="5"/>
      <c r="QB322" s="5"/>
      <c r="QC322" s="5"/>
      <c r="QD322" s="5"/>
      <c r="QE322" s="5"/>
      <c r="QF322" s="5"/>
      <c r="QG322" s="5"/>
      <c r="QH322" s="5"/>
      <c r="QI322" s="5"/>
      <c r="QJ322" s="5"/>
      <c r="QK322" s="5"/>
      <c r="QL322" s="5"/>
      <c r="QM322" s="5"/>
      <c r="QN322" s="5"/>
      <c r="QO322" s="5"/>
      <c r="QP322" s="5"/>
      <c r="QQ322" s="5"/>
      <c r="QR322" s="5"/>
      <c r="QS322" s="5"/>
      <c r="QT322" s="5"/>
      <c r="QU322" s="5"/>
      <c r="QV322" s="5"/>
      <c r="QW322" s="5"/>
      <c r="QX322" s="5"/>
      <c r="QY322" s="5"/>
      <c r="QZ322" s="5"/>
      <c r="RA322" s="5"/>
      <c r="RB322" s="5"/>
      <c r="RC322" s="5"/>
      <c r="RD322" s="5"/>
      <c r="RE322" s="5"/>
      <c r="RF322" s="5"/>
      <c r="RG322" s="5"/>
      <c r="RH322" s="5"/>
      <c r="RI322" s="5"/>
      <c r="RJ322" s="5"/>
      <c r="RK322" s="5"/>
      <c r="RL322" s="5"/>
      <c r="RM322" s="5"/>
      <c r="RN322" s="5"/>
      <c r="RO322" s="5"/>
      <c r="RP322" s="5"/>
      <c r="RQ322" s="5"/>
      <c r="RR322" s="5"/>
      <c r="RS322" s="5"/>
      <c r="RT322" s="5"/>
      <c r="RU322" s="5"/>
      <c r="RV322" s="5"/>
      <c r="RW322" s="5"/>
      <c r="RX322" s="5"/>
      <c r="RY322" s="5"/>
      <c r="RZ322" s="5"/>
      <c r="SA322" s="5"/>
      <c r="SB322" s="5"/>
      <c r="SC322" s="5"/>
      <c r="SD322" s="5"/>
      <c r="SE322" s="5"/>
      <c r="SF322" s="5"/>
      <c r="SG322" s="5"/>
      <c r="SH322" s="5"/>
      <c r="SI322" s="5"/>
      <c r="SJ322" s="5"/>
      <c r="SK322" s="5"/>
      <c r="SL322" s="5"/>
      <c r="SM322" s="5"/>
      <c r="SN322" s="5"/>
      <c r="SO322" s="5"/>
      <c r="SP322" s="5"/>
      <c r="SQ322" s="5"/>
      <c r="SR322" s="5"/>
      <c r="SS322" s="5"/>
      <c r="ST322" s="5"/>
      <c r="SU322" s="5"/>
      <c r="SV322" s="5"/>
      <c r="SW322" s="5"/>
      <c r="SX322" s="5"/>
      <c r="SY322" s="5"/>
      <c r="SZ322" s="5"/>
      <c r="TA322" s="5"/>
      <c r="TB322" s="5"/>
      <c r="TC322" s="5"/>
      <c r="TD322" s="5"/>
      <c r="TE322" s="5"/>
      <c r="TF322" s="5"/>
      <c r="TG322" s="5"/>
      <c r="TH322" s="5"/>
      <c r="TI322" s="5"/>
      <c r="TJ322" s="5"/>
      <c r="TK322" s="5"/>
      <c r="TL322" s="5"/>
      <c r="TM322" s="5"/>
      <c r="TN322" s="5"/>
      <c r="TO322" s="5"/>
      <c r="TP322" s="5"/>
      <c r="TQ322" s="5"/>
      <c r="TR322" s="5"/>
      <c r="TS322" s="5"/>
      <c r="TT322" s="5"/>
      <c r="TU322" s="5"/>
      <c r="TV322" s="5"/>
      <c r="TW322" s="5"/>
      <c r="TX322" s="5"/>
      <c r="TY322" s="5"/>
      <c r="TZ322" s="5"/>
      <c r="UA322" s="5"/>
      <c r="UB322" s="5"/>
      <c r="UC322" s="5"/>
      <c r="UD322" s="5"/>
      <c r="UE322" s="5"/>
      <c r="UF322" s="5"/>
      <c r="UG322" s="5"/>
      <c r="UH322" s="5"/>
      <c r="UI322" s="5"/>
      <c r="UJ322" s="5"/>
      <c r="UK322" s="5"/>
      <c r="UL322" s="5"/>
      <c r="UM322" s="5"/>
      <c r="UN322" s="5"/>
      <c r="UO322" s="5"/>
      <c r="UP322" s="5"/>
      <c r="UQ322" s="5"/>
      <c r="UR322" s="5"/>
      <c r="US322" s="5"/>
      <c r="UT322" s="5"/>
      <c r="UU322" s="5"/>
      <c r="UV322" s="5"/>
      <c r="UW322" s="5"/>
      <c r="UX322" s="5"/>
      <c r="UY322" s="5"/>
      <c r="UZ322" s="5"/>
      <c r="VA322" s="5"/>
      <c r="VB322" s="5"/>
      <c r="VC322" s="5"/>
      <c r="VD322" s="5"/>
      <c r="VE322" s="5"/>
      <c r="VF322" s="5"/>
      <c r="VG322" s="5"/>
      <c r="VH322" s="5"/>
      <c r="VI322" s="5"/>
      <c r="VJ322" s="5"/>
      <c r="VK322" s="5"/>
      <c r="VL322" s="5"/>
      <c r="VM322" s="5"/>
      <c r="VN322" s="5"/>
      <c r="VO322" s="5"/>
      <c r="VP322" s="5"/>
      <c r="VQ322" s="5"/>
      <c r="VR322" s="5"/>
      <c r="VS322" s="5"/>
      <c r="VT322" s="5"/>
      <c r="VU322" s="5"/>
      <c r="VV322" s="5"/>
      <c r="VW322" s="5"/>
      <c r="VX322" s="5"/>
      <c r="VY322" s="5"/>
      <c r="VZ322" s="5"/>
      <c r="WA322" s="5"/>
      <c r="WB322" s="5"/>
      <c r="WC322" s="5"/>
      <c r="WD322" s="5"/>
      <c r="WE322" s="5"/>
      <c r="WF322" s="5"/>
      <c r="WG322" s="5"/>
      <c r="WH322" s="5"/>
      <c r="WI322" s="5"/>
      <c r="WJ322" s="5"/>
      <c r="WK322" s="5"/>
      <c r="WL322" s="5"/>
      <c r="WM322" s="5"/>
      <c r="WN322" s="5"/>
      <c r="WO322" s="5"/>
      <c r="WP322" s="5"/>
      <c r="WQ322" s="5"/>
      <c r="WR322" s="5"/>
      <c r="WS322" s="5"/>
      <c r="WT322" s="5"/>
      <c r="WU322" s="5"/>
      <c r="WV322" s="5"/>
      <c r="WW322" s="5"/>
      <c r="WX322" s="5"/>
      <c r="WY322" s="5"/>
      <c r="WZ322" s="5"/>
      <c r="XA322" s="5"/>
      <c r="XB322" s="5"/>
      <c r="XC322" s="5"/>
      <c r="XD322" s="5"/>
      <c r="XE322" s="5"/>
      <c r="XF322" s="5"/>
      <c r="XG322" s="5"/>
      <c r="XH322" s="5"/>
      <c r="XI322" s="5"/>
      <c r="XJ322" s="5"/>
      <c r="XK322" s="5"/>
      <c r="XL322" s="5"/>
      <c r="XM322" s="5"/>
      <c r="XN322" s="5"/>
      <c r="XO322" s="5"/>
      <c r="XP322" s="5"/>
      <c r="XQ322" s="5"/>
      <c r="XR322" s="5"/>
      <c r="XS322" s="5"/>
      <c r="XT322" s="5"/>
      <c r="XU322" s="5"/>
      <c r="XV322" s="5"/>
      <c r="XW322" s="5"/>
      <c r="XX322" s="5"/>
      <c r="XY322" s="5"/>
      <c r="XZ322" s="5"/>
      <c r="YA322" s="5"/>
      <c r="YB322" s="5"/>
      <c r="YC322" s="5"/>
      <c r="YD322" s="5"/>
      <c r="YE322" s="5"/>
      <c r="YF322" s="5"/>
      <c r="YG322" s="5"/>
      <c r="YH322" s="5"/>
      <c r="YI322" s="5"/>
      <c r="YJ322" s="5"/>
      <c r="YK322" s="5"/>
      <c r="YL322" s="5"/>
      <c r="YM322" s="5"/>
      <c r="YN322" s="5"/>
      <c r="YO322" s="5"/>
      <c r="YP322" s="5"/>
      <c r="YQ322" s="5"/>
      <c r="YR322" s="5"/>
      <c r="YS322" s="5"/>
      <c r="YT322" s="5"/>
      <c r="YU322" s="5"/>
      <c r="YV322" s="5"/>
      <c r="YW322" s="5"/>
      <c r="YX322" s="5"/>
      <c r="YY322" s="5"/>
      <c r="YZ322" s="5"/>
      <c r="ZA322" s="5"/>
      <c r="ZB322" s="5"/>
      <c r="ZC322" s="5"/>
      <c r="ZD322" s="5"/>
      <c r="ZE322" s="5"/>
      <c r="ZF322" s="5"/>
      <c r="ZG322" s="5"/>
      <c r="ZH322" s="5"/>
      <c r="ZI322" s="5"/>
      <c r="ZJ322" s="5"/>
      <c r="ZK322" s="5"/>
      <c r="ZL322" s="5"/>
      <c r="ZM322" s="5"/>
      <c r="ZN322" s="5"/>
      <c r="ZO322" s="5"/>
      <c r="ZP322" s="5"/>
      <c r="ZQ322" s="5"/>
      <c r="ZR322" s="5"/>
      <c r="ZS322" s="5"/>
      <c r="ZT322" s="5"/>
      <c r="ZU322" s="5"/>
      <c r="ZV322" s="5"/>
      <c r="ZW322" s="5"/>
      <c r="ZX322" s="5"/>
      <c r="ZY322" s="5"/>
      <c r="ZZ322" s="5"/>
      <c r="AAA322" s="5"/>
      <c r="AAB322" s="5"/>
      <c r="AAC322" s="5"/>
      <c r="AAD322" s="5"/>
      <c r="AAE322" s="5"/>
      <c r="AAF322" s="5"/>
      <c r="AAG322" s="5"/>
      <c r="AAH322" s="5"/>
      <c r="AAI322" s="5"/>
      <c r="AAJ322" s="5"/>
      <c r="AAK322" s="5"/>
      <c r="AAL322" s="5"/>
      <c r="AAM322" s="5"/>
      <c r="AAN322" s="5"/>
      <c r="AAO322" s="5"/>
      <c r="AAP322" s="5"/>
      <c r="AAQ322" s="5"/>
      <c r="AAR322" s="5"/>
      <c r="AAS322" s="5"/>
      <c r="AAT322" s="5"/>
      <c r="AAU322" s="5"/>
      <c r="AAV322" s="5"/>
      <c r="AAW322" s="5"/>
      <c r="AAX322" s="5"/>
      <c r="AAY322" s="5"/>
      <c r="AAZ322" s="5"/>
      <c r="ABA322" s="5"/>
      <c r="ABB322" s="5"/>
      <c r="ABC322" s="5"/>
      <c r="ABD322" s="5"/>
      <c r="ABE322" s="5"/>
      <c r="ABF322" s="5"/>
      <c r="ABG322" s="5"/>
      <c r="ABH322" s="5"/>
      <c r="ABI322" s="5"/>
      <c r="ABJ322" s="5"/>
      <c r="ABK322" s="5"/>
      <c r="ABL322" s="5"/>
      <c r="ABM322" s="5"/>
      <c r="ABN322" s="5"/>
      <c r="ABO322" s="5"/>
      <c r="ABP322" s="5"/>
      <c r="ABQ322" s="5"/>
      <c r="ABR322" s="5"/>
      <c r="ABS322" s="5"/>
      <c r="ABT322" s="5"/>
      <c r="ABU322" s="5"/>
      <c r="ABV322" s="5"/>
      <c r="ABW322" s="5"/>
      <c r="ABX322" s="5"/>
      <c r="ABY322" s="5"/>
      <c r="ABZ322" s="5"/>
      <c r="ACA322" s="5"/>
      <c r="ACB322" s="5"/>
      <c r="ACC322" s="5"/>
      <c r="ACD322" s="5"/>
      <c r="ACE322" s="5"/>
      <c r="ACF322" s="5"/>
      <c r="ACG322" s="5"/>
      <c r="ACH322" s="5"/>
      <c r="ACI322" s="5"/>
      <c r="ACJ322" s="5"/>
      <c r="ACK322" s="5"/>
      <c r="ACL322" s="5"/>
      <c r="ACM322" s="5"/>
      <c r="ACN322" s="5"/>
      <c r="ACO322" s="5"/>
      <c r="ACP322" s="5"/>
      <c r="ACQ322" s="5"/>
      <c r="ACR322" s="5"/>
      <c r="ACS322" s="5"/>
      <c r="ACT322" s="5"/>
      <c r="ACU322" s="5"/>
      <c r="ACV322" s="5"/>
      <c r="ACW322" s="5"/>
      <c r="ACX322" s="5"/>
      <c r="ACY322" s="5"/>
      <c r="ACZ322" s="5"/>
      <c r="ADA322" s="5"/>
      <c r="ADB322" s="5"/>
      <c r="ADC322" s="5"/>
      <c r="ADD322" s="5"/>
      <c r="ADE322" s="5"/>
      <c r="ADF322" s="5"/>
      <c r="ADG322" s="5"/>
      <c r="ADH322" s="5"/>
      <c r="ADI322" s="5"/>
      <c r="ADJ322" s="5"/>
      <c r="ADK322" s="5"/>
      <c r="ADL322" s="5"/>
      <c r="ADM322" s="5"/>
      <c r="ADN322" s="5"/>
      <c r="ADO322" s="5"/>
      <c r="ADP322" s="5"/>
      <c r="ADQ322" s="5"/>
      <c r="ADR322" s="5"/>
      <c r="ADS322" s="5"/>
      <c r="ADT322" s="5"/>
      <c r="ADU322" s="5"/>
      <c r="ADV322" s="5"/>
      <c r="ADW322" s="5"/>
      <c r="ADX322" s="5"/>
      <c r="ADY322" s="5"/>
      <c r="ADZ322" s="5"/>
      <c r="AEA322" s="5"/>
      <c r="AEB322" s="5"/>
      <c r="AEC322" s="5"/>
      <c r="AED322" s="5"/>
      <c r="AEE322" s="5"/>
      <c r="AEF322" s="5"/>
      <c r="AEG322" s="5"/>
      <c r="AEH322" s="5"/>
      <c r="AEI322" s="5"/>
      <c r="AEJ322" s="5"/>
      <c r="AEK322" s="5"/>
      <c r="AEL322" s="5"/>
      <c r="AEM322" s="5"/>
      <c r="AEN322" s="5"/>
      <c r="AEO322" s="5"/>
      <c r="AEP322" s="5"/>
      <c r="AEQ322" s="5"/>
      <c r="AER322" s="5"/>
      <c r="AES322" s="5"/>
      <c r="AET322" s="5"/>
      <c r="AEU322" s="5"/>
      <c r="AEV322" s="5"/>
      <c r="AEW322" s="5"/>
      <c r="AEX322" s="5"/>
      <c r="AEY322" s="5"/>
      <c r="AEZ322" s="5"/>
      <c r="AFA322" s="5"/>
      <c r="AFB322" s="5"/>
      <c r="AFC322" s="5"/>
      <c r="AFD322" s="5"/>
      <c r="AFE322" s="5"/>
      <c r="AFF322" s="5"/>
      <c r="AFG322" s="5"/>
      <c r="AFH322" s="5"/>
      <c r="AFI322" s="5"/>
      <c r="AFJ322" s="5"/>
      <c r="AFK322" s="5"/>
      <c r="AFL322" s="5"/>
      <c r="AFM322" s="5"/>
      <c r="AFN322" s="5"/>
      <c r="AFO322" s="5"/>
      <c r="AFP322" s="5"/>
      <c r="AFQ322" s="5"/>
      <c r="AFR322" s="5"/>
      <c r="AFS322" s="5"/>
      <c r="AFT322" s="5"/>
      <c r="AFU322" s="5"/>
      <c r="AFV322" s="5"/>
      <c r="AFW322" s="5"/>
      <c r="AFX322" s="5"/>
      <c r="AFY322" s="5"/>
      <c r="AFZ322" s="5"/>
      <c r="AGA322" s="5"/>
      <c r="AGB322" s="5"/>
      <c r="AGC322" s="5"/>
      <c r="AGD322" s="5"/>
      <c r="AGE322" s="5"/>
      <c r="AGF322" s="5"/>
      <c r="AGG322" s="5"/>
      <c r="AGH322" s="5"/>
      <c r="AGI322" s="5"/>
      <c r="AGJ322" s="5"/>
      <c r="AGK322" s="5"/>
      <c r="AGL322" s="5"/>
      <c r="AGM322" s="5"/>
      <c r="AGN322" s="5"/>
      <c r="AGO322" s="5"/>
      <c r="AGP322" s="5"/>
      <c r="AGQ322" s="5"/>
      <c r="AGR322" s="5"/>
      <c r="AGS322" s="5"/>
      <c r="AGT322" s="5"/>
      <c r="AGU322" s="5"/>
      <c r="AGV322" s="5"/>
      <c r="AGW322" s="5"/>
      <c r="AGX322" s="5"/>
      <c r="AGY322" s="5"/>
      <c r="AGZ322" s="5"/>
      <c r="AHA322" s="5"/>
      <c r="AHB322" s="5"/>
      <c r="AHC322" s="5"/>
      <c r="AHD322" s="5"/>
      <c r="AHE322" s="5"/>
      <c r="AHF322" s="5"/>
      <c r="AHG322" s="5"/>
      <c r="AHH322" s="5"/>
      <c r="AHI322" s="5"/>
      <c r="AHJ322" s="5"/>
      <c r="AHK322" s="5"/>
      <c r="AHL322" s="5"/>
      <c r="AHM322" s="5"/>
      <c r="AHN322" s="5"/>
      <c r="AHO322" s="5"/>
      <c r="AHP322" s="5"/>
      <c r="AHQ322" s="5"/>
      <c r="AHR322" s="5"/>
      <c r="AHS322" s="5"/>
      <c r="AHT322" s="5"/>
      <c r="AHU322" s="5"/>
      <c r="AHV322" s="5"/>
      <c r="AHW322" s="5"/>
      <c r="AHX322" s="5"/>
      <c r="AHY322" s="5"/>
      <c r="AHZ322" s="5"/>
      <c r="AIA322" s="5"/>
      <c r="AIB322" s="5"/>
      <c r="AIC322" s="5"/>
      <c r="AID322" s="5"/>
      <c r="AIE322" s="5"/>
      <c r="AIF322" s="5"/>
      <c r="AIG322" s="5"/>
      <c r="AIH322" s="5"/>
      <c r="AII322" s="5"/>
      <c r="AIJ322" s="5"/>
      <c r="AIK322" s="5"/>
      <c r="AIL322" s="5"/>
      <c r="AIM322" s="5"/>
      <c r="AIN322" s="5"/>
      <c r="AIO322" s="5"/>
      <c r="AIP322" s="5"/>
      <c r="AIQ322" s="5"/>
      <c r="AIR322" s="5"/>
      <c r="AIS322" s="5"/>
      <c r="AIT322" s="5"/>
      <c r="AIU322" s="5"/>
      <c r="AIV322" s="5"/>
      <c r="AIW322" s="5"/>
      <c r="AIX322" s="5"/>
      <c r="AIY322" s="5"/>
      <c r="AIZ322" s="5"/>
      <c r="AJA322" s="5"/>
      <c r="AJB322" s="5"/>
      <c r="AJC322" s="5"/>
      <c r="AJD322" s="5"/>
      <c r="AJE322" s="5"/>
      <c r="AJF322" s="5"/>
      <c r="AJG322" s="5"/>
      <c r="AJH322" s="5"/>
      <c r="AJI322" s="5"/>
      <c r="AJJ322" s="5"/>
      <c r="AJK322" s="5"/>
      <c r="AJL322" s="5"/>
      <c r="AJM322" s="5"/>
      <c r="AJN322" s="5"/>
      <c r="AJO322" s="5"/>
      <c r="AJP322" s="5"/>
      <c r="AJQ322" s="5"/>
      <c r="AJR322" s="5"/>
      <c r="AJS322" s="5"/>
      <c r="AJT322" s="5"/>
      <c r="AJU322" s="5"/>
      <c r="AJV322" s="5"/>
      <c r="AJW322" s="5"/>
      <c r="AJX322" s="5"/>
      <c r="AJY322" s="5"/>
      <c r="AJZ322" s="5"/>
      <c r="AKA322" s="5"/>
      <c r="AKB322" s="5"/>
      <c r="AKC322" s="5"/>
      <c r="AKD322" s="5"/>
      <c r="AKE322" s="5"/>
      <c r="AKF322" s="5"/>
      <c r="AKG322" s="5"/>
      <c r="AKH322" s="5"/>
      <c r="AKI322" s="5"/>
      <c r="AKJ322" s="5"/>
      <c r="AKK322" s="5"/>
      <c r="AKL322" s="5"/>
      <c r="AKM322" s="5"/>
      <c r="AKN322" s="5"/>
      <c r="AKO322" s="5"/>
      <c r="AKP322" s="5"/>
      <c r="AKQ322" s="5"/>
      <c r="AKR322" s="5"/>
      <c r="AKS322" s="5"/>
      <c r="AKT322" s="5"/>
      <c r="AKU322" s="5"/>
      <c r="AKV322" s="5"/>
      <c r="AKW322" s="5"/>
      <c r="AKX322" s="5"/>
      <c r="AKY322" s="5"/>
      <c r="AKZ322" s="5"/>
      <c r="ALA322" s="5"/>
      <c r="ALB322" s="5"/>
      <c r="ALC322" s="5"/>
      <c r="ALD322" s="5"/>
      <c r="ALE322" s="5"/>
      <c r="ALF322" s="5"/>
      <c r="ALG322" s="5"/>
      <c r="ALH322" s="5"/>
      <c r="ALI322" s="5"/>
      <c r="ALJ322" s="5"/>
      <c r="ALK322" s="5"/>
      <c r="ALL322" s="5"/>
      <c r="ALM322" s="5"/>
      <c r="ALN322" s="5"/>
      <c r="ALO322" s="5"/>
      <c r="ALP322" s="5"/>
      <c r="ALQ322" s="5"/>
      <c r="ALR322" s="5"/>
      <c r="ALS322" s="5"/>
      <c r="ALT322" s="5"/>
      <c r="ALU322" s="5"/>
      <c r="ALV322" s="5"/>
      <c r="ALW322" s="5"/>
      <c r="ALX322" s="5"/>
      <c r="ALY322" s="5"/>
      <c r="ALZ322" s="5"/>
      <c r="AMA322" s="5"/>
      <c r="AMB322" s="5"/>
      <c r="AMC322" s="5"/>
      <c r="AMD322" s="5"/>
      <c r="AME322" s="5"/>
      <c r="AMF322" s="5"/>
      <c r="AMG322" s="5"/>
      <c r="AMH322" s="5"/>
      <c r="AMI322" s="5"/>
      <c r="AMJ322" s="5"/>
      <c r="AMK322" s="5"/>
      <c r="AML322" s="5"/>
      <c r="AMM322" s="5"/>
      <c r="AMN322" s="5"/>
      <c r="AMO322" s="5"/>
      <c r="AMP322" s="5"/>
      <c r="AMQ322" s="5"/>
      <c r="AMR322" s="5"/>
      <c r="AMS322" s="5"/>
      <c r="AMT322" s="5"/>
      <c r="AMU322" s="5"/>
      <c r="AMV322" s="5"/>
      <c r="AMW322" s="5"/>
      <c r="AMX322" s="5"/>
      <c r="AMY322" s="5"/>
      <c r="AMZ322" s="5"/>
      <c r="ANA322" s="5"/>
      <c r="ANB322" s="5"/>
      <c r="ANC322" s="5"/>
      <c r="AND322" s="5"/>
      <c r="ANE322" s="5"/>
      <c r="ANF322" s="5"/>
      <c r="ANG322" s="5"/>
      <c r="ANH322" s="5"/>
      <c r="ANI322" s="5"/>
      <c r="ANJ322" s="5"/>
      <c r="ANK322" s="5"/>
      <c r="ANL322" s="5"/>
      <c r="ANM322" s="5"/>
      <c r="ANN322" s="5"/>
      <c r="ANO322" s="5"/>
      <c r="ANP322" s="5"/>
      <c r="ANQ322" s="5"/>
      <c r="ANR322" s="5"/>
      <c r="ANS322" s="5"/>
      <c r="ANT322" s="5"/>
      <c r="ANU322" s="5"/>
      <c r="ANV322" s="5"/>
      <c r="ANW322" s="5"/>
      <c r="ANX322" s="5"/>
      <c r="ANY322" s="5"/>
      <c r="ANZ322" s="5"/>
      <c r="AOA322" s="5"/>
      <c r="AOB322" s="5"/>
      <c r="AOC322" s="5"/>
      <c r="AOD322" s="5"/>
      <c r="AOE322" s="5"/>
      <c r="AOF322" s="5"/>
      <c r="AOG322" s="5"/>
      <c r="AOH322" s="5"/>
      <c r="AOI322" s="5"/>
      <c r="AOJ322" s="5"/>
      <c r="AOK322" s="5"/>
      <c r="AOL322" s="5"/>
      <c r="AOM322" s="5"/>
      <c r="AON322" s="5"/>
      <c r="AOO322" s="5"/>
      <c r="AOP322" s="5"/>
      <c r="AOQ322" s="5"/>
      <c r="AOR322" s="5"/>
      <c r="AOS322" s="5"/>
      <c r="AOT322" s="5"/>
      <c r="AOU322" s="5"/>
      <c r="AOV322" s="5"/>
      <c r="AOW322" s="5"/>
      <c r="AOX322" s="5"/>
      <c r="AOY322" s="5"/>
      <c r="AOZ322" s="5"/>
      <c r="APA322" s="5"/>
      <c r="APB322" s="5"/>
      <c r="APC322" s="5"/>
      <c r="APD322" s="5"/>
      <c r="APE322" s="5"/>
      <c r="APF322" s="5"/>
      <c r="APG322" s="5"/>
      <c r="APH322" s="5"/>
      <c r="API322" s="5"/>
      <c r="APJ322" s="5"/>
      <c r="APK322" s="5"/>
      <c r="APL322" s="5"/>
      <c r="APM322" s="5"/>
      <c r="APN322" s="5"/>
      <c r="APO322" s="5"/>
      <c r="APP322" s="5"/>
      <c r="APQ322" s="5"/>
      <c r="APR322" s="5"/>
      <c r="APS322" s="5"/>
      <c r="APT322" s="5"/>
      <c r="APU322" s="5"/>
      <c r="APV322" s="5"/>
      <c r="APW322" s="5"/>
      <c r="APX322" s="5"/>
      <c r="APY322" s="5"/>
      <c r="APZ322" s="5"/>
      <c r="AQA322" s="5"/>
      <c r="AQB322" s="5"/>
      <c r="AQC322" s="5"/>
      <c r="AQD322" s="5"/>
      <c r="AQE322" s="5"/>
      <c r="AQF322" s="5"/>
      <c r="AQG322" s="5"/>
      <c r="AQH322" s="5"/>
      <c r="AQI322" s="5"/>
      <c r="AQJ322" s="5"/>
      <c r="AQK322" s="5"/>
      <c r="AQL322" s="5"/>
      <c r="AQM322" s="5"/>
      <c r="AQN322" s="5"/>
      <c r="AQO322" s="5"/>
      <c r="AQP322" s="5"/>
      <c r="AQQ322" s="5"/>
      <c r="AQR322" s="5"/>
      <c r="AQS322" s="5"/>
      <c r="AQT322" s="5"/>
      <c r="AQU322" s="5"/>
      <c r="AQV322" s="5"/>
      <c r="AQW322" s="5"/>
      <c r="AQX322" s="5"/>
      <c r="AQY322" s="5"/>
      <c r="AQZ322" s="5"/>
      <c r="ARA322" s="5"/>
      <c r="ARB322" s="5"/>
      <c r="ARC322" s="5"/>
      <c r="ARD322" s="5"/>
      <c r="ARE322" s="5"/>
      <c r="ARF322" s="5"/>
      <c r="ARG322" s="5"/>
      <c r="ARH322" s="5"/>
      <c r="ARI322" s="5"/>
      <c r="ARJ322" s="5"/>
      <c r="ARK322" s="5"/>
      <c r="ARL322" s="5"/>
      <c r="ARM322" s="5"/>
      <c r="ARN322" s="5"/>
      <c r="ARO322" s="5"/>
      <c r="ARP322" s="5"/>
      <c r="ARQ322" s="5"/>
      <c r="ARR322" s="5"/>
      <c r="ARS322" s="5"/>
      <c r="ART322" s="5"/>
      <c r="ARU322" s="5"/>
      <c r="ARV322" s="5"/>
      <c r="ARW322" s="5"/>
      <c r="ARX322" s="5"/>
      <c r="ARY322" s="5"/>
      <c r="ARZ322" s="5"/>
      <c r="ASA322" s="5"/>
      <c r="ASB322" s="5"/>
      <c r="ASC322" s="5"/>
      <c r="ASD322" s="5"/>
      <c r="ASE322" s="5"/>
      <c r="ASF322" s="5"/>
      <c r="ASG322" s="5"/>
      <c r="ASH322" s="5"/>
      <c r="ASI322" s="5"/>
      <c r="ASJ322" s="5"/>
      <c r="ASK322" s="5"/>
      <c r="ASL322" s="5"/>
      <c r="ASM322" s="5"/>
      <c r="ASN322" s="5"/>
      <c r="ASO322" s="5"/>
      <c r="ASP322" s="5"/>
      <c r="ASQ322" s="5"/>
      <c r="ASR322" s="5"/>
      <c r="ASS322" s="5"/>
      <c r="AST322" s="5"/>
      <c r="ASU322" s="5"/>
      <c r="ASV322" s="5"/>
      <c r="ASW322" s="5"/>
      <c r="ASX322" s="5"/>
      <c r="ASY322" s="5"/>
      <c r="ASZ322" s="5"/>
      <c r="ATA322" s="5"/>
      <c r="ATB322" s="5"/>
      <c r="ATC322" s="5"/>
      <c r="ATD322" s="5"/>
      <c r="ATE322" s="5"/>
      <c r="ATF322" s="5"/>
      <c r="ATG322" s="5"/>
      <c r="ATH322" s="5"/>
      <c r="ATI322" s="5"/>
      <c r="ATJ322" s="5"/>
      <c r="ATK322" s="5"/>
      <c r="ATL322" s="5"/>
      <c r="ATM322" s="5"/>
      <c r="ATN322" s="5"/>
      <c r="ATO322" s="5"/>
      <c r="ATP322" s="5"/>
      <c r="ATQ322" s="5"/>
      <c r="ATR322" s="5"/>
      <c r="ATS322" s="5"/>
      <c r="ATT322" s="5"/>
      <c r="ATU322" s="5"/>
      <c r="ATV322" s="5"/>
      <c r="ATW322" s="5"/>
      <c r="ATX322" s="5"/>
      <c r="ATY322" s="5"/>
      <c r="ATZ322" s="5"/>
      <c r="AUA322" s="5"/>
      <c r="AUB322" s="5"/>
      <c r="AUC322" s="5"/>
      <c r="AUD322" s="5"/>
      <c r="AUE322" s="5"/>
      <c r="AUF322" s="5"/>
      <c r="AUG322" s="5"/>
      <c r="AUH322" s="5"/>
      <c r="AUI322" s="5"/>
      <c r="AUJ322" s="5"/>
      <c r="AUK322" s="5"/>
      <c r="AUL322" s="5"/>
      <c r="AUM322" s="5"/>
      <c r="AUN322" s="5"/>
      <c r="AUO322" s="5"/>
      <c r="AUP322" s="5"/>
      <c r="AUQ322" s="5"/>
      <c r="AUR322" s="5"/>
      <c r="AUS322" s="5"/>
      <c r="AUT322" s="5"/>
      <c r="AUU322" s="5"/>
      <c r="AUV322" s="5"/>
      <c r="AUW322" s="5"/>
      <c r="AUX322" s="5"/>
      <c r="AUY322" s="5"/>
      <c r="AUZ322" s="5"/>
      <c r="AVA322" s="5"/>
      <c r="AVB322" s="5"/>
      <c r="AVC322" s="5"/>
      <c r="AVD322" s="5"/>
      <c r="AVE322" s="5"/>
      <c r="AVF322" s="5"/>
      <c r="AVG322" s="5"/>
      <c r="AVH322" s="5"/>
      <c r="AVI322" s="5"/>
      <c r="AVJ322" s="5"/>
      <c r="AVK322" s="5"/>
      <c r="AVL322" s="5"/>
      <c r="AVM322" s="5"/>
      <c r="AVN322" s="5"/>
      <c r="AVO322" s="5"/>
      <c r="AVP322" s="5"/>
      <c r="AVQ322" s="5"/>
      <c r="AVR322" s="5"/>
      <c r="AVS322" s="5"/>
      <c r="AVT322" s="5"/>
      <c r="AVU322" s="5"/>
      <c r="AVV322" s="5"/>
      <c r="AVW322" s="5"/>
      <c r="AVX322" s="5"/>
      <c r="AVY322" s="5"/>
      <c r="AVZ322" s="5"/>
      <c r="AWA322" s="5"/>
      <c r="AWB322" s="5"/>
      <c r="AWC322" s="5"/>
      <c r="AWD322" s="5"/>
      <c r="AWE322" s="5"/>
      <c r="AWF322" s="5"/>
      <c r="AWG322" s="5"/>
      <c r="AWH322" s="5"/>
      <c r="AWI322" s="5"/>
      <c r="AWJ322" s="5"/>
      <c r="AWK322" s="5"/>
      <c r="AWL322" s="5"/>
      <c r="AWM322" s="5"/>
      <c r="AWN322" s="5"/>
      <c r="AWO322" s="5"/>
      <c r="AWP322" s="5"/>
      <c r="AWQ322" s="5"/>
      <c r="AWR322" s="5"/>
      <c r="AWS322" s="5"/>
      <c r="AWT322" s="5"/>
      <c r="AWU322" s="5"/>
      <c r="AWV322" s="5"/>
      <c r="AWW322" s="5"/>
      <c r="AWX322" s="5"/>
      <c r="AWY322" s="5"/>
      <c r="AWZ322" s="5"/>
      <c r="AXA322" s="5"/>
      <c r="AXB322" s="5"/>
      <c r="AXC322" s="5"/>
      <c r="AXD322" s="5"/>
      <c r="AXE322" s="5"/>
      <c r="AXF322" s="5"/>
      <c r="AXG322" s="5"/>
      <c r="AXH322" s="5"/>
      <c r="AXI322" s="5"/>
      <c r="AXJ322" s="5"/>
      <c r="AXK322" s="5"/>
      <c r="AXL322" s="5"/>
      <c r="AXM322" s="5"/>
      <c r="AXN322" s="5"/>
      <c r="AXO322" s="5"/>
      <c r="AXP322" s="5"/>
      <c r="AXQ322" s="5"/>
      <c r="AXR322" s="5"/>
      <c r="AXS322" s="5"/>
      <c r="AXT322" s="5"/>
      <c r="AXU322" s="5"/>
      <c r="AXV322" s="5"/>
      <c r="AXW322" s="5"/>
      <c r="AXX322" s="5"/>
      <c r="AXY322" s="5"/>
      <c r="AXZ322" s="5"/>
      <c r="AYA322" s="5"/>
      <c r="AYB322" s="5"/>
      <c r="AYC322" s="5"/>
      <c r="AYD322" s="5"/>
      <c r="AYE322" s="5"/>
      <c r="AYF322" s="5"/>
      <c r="AYG322" s="5"/>
      <c r="AYH322" s="5"/>
      <c r="AYI322" s="5"/>
      <c r="AYJ322" s="5"/>
      <c r="AYK322" s="5"/>
      <c r="AYL322" s="5"/>
      <c r="AYM322" s="5"/>
      <c r="AYN322" s="5"/>
      <c r="AYO322" s="5"/>
      <c r="AYP322" s="5"/>
      <c r="AYQ322" s="5"/>
      <c r="AYR322" s="5"/>
      <c r="AYS322" s="5"/>
      <c r="AYT322" s="5"/>
      <c r="AYU322" s="5"/>
      <c r="AYV322" s="5"/>
      <c r="AYW322" s="5"/>
      <c r="AYX322" s="5"/>
      <c r="AYY322" s="5"/>
      <c r="AYZ322" s="5"/>
      <c r="AZA322" s="5"/>
      <c r="AZB322" s="5"/>
      <c r="AZC322" s="5"/>
      <c r="AZD322" s="5"/>
      <c r="AZE322" s="5"/>
      <c r="AZF322" s="5"/>
      <c r="AZG322" s="5"/>
      <c r="AZH322" s="5"/>
      <c r="AZI322" s="5"/>
      <c r="AZJ322" s="5"/>
      <c r="AZK322" s="5"/>
      <c r="AZL322" s="5"/>
      <c r="AZM322" s="5"/>
      <c r="AZN322" s="5"/>
      <c r="AZO322" s="5"/>
      <c r="AZP322" s="5"/>
      <c r="AZQ322" s="5"/>
      <c r="AZR322" s="5"/>
      <c r="AZS322" s="5"/>
      <c r="AZT322" s="5"/>
      <c r="AZU322" s="5"/>
      <c r="AZV322" s="5"/>
      <c r="AZW322" s="5"/>
      <c r="AZX322" s="5"/>
      <c r="AZY322" s="5"/>
      <c r="AZZ322" s="5"/>
      <c r="BAA322" s="5"/>
      <c r="BAB322" s="5"/>
      <c r="BAC322" s="5"/>
      <c r="BAD322" s="5"/>
      <c r="BAE322" s="5"/>
      <c r="BAF322" s="5"/>
      <c r="BAG322" s="5"/>
      <c r="BAH322" s="5"/>
      <c r="BAI322" s="5"/>
      <c r="BAJ322" s="5"/>
      <c r="BAK322" s="5"/>
      <c r="BAL322" s="5"/>
      <c r="BAM322" s="5"/>
      <c r="BAN322" s="5"/>
      <c r="BAO322" s="5"/>
      <c r="BAP322" s="5"/>
      <c r="BAQ322" s="5"/>
      <c r="BAR322" s="5"/>
      <c r="BAS322" s="5"/>
      <c r="BAT322" s="5"/>
      <c r="BAU322" s="5"/>
      <c r="BAV322" s="5"/>
      <c r="BAW322" s="5"/>
      <c r="BAX322" s="5"/>
      <c r="BAY322" s="5"/>
      <c r="BAZ322" s="5"/>
      <c r="BBA322" s="5"/>
      <c r="BBB322" s="5"/>
      <c r="BBC322" s="5"/>
      <c r="BBD322" s="5"/>
      <c r="BBE322" s="5"/>
      <c r="BBF322" s="5"/>
      <c r="BBG322" s="5"/>
      <c r="BBH322" s="5"/>
      <c r="BBI322" s="5"/>
      <c r="BBJ322" s="5"/>
      <c r="BBK322" s="5"/>
      <c r="BBL322" s="5"/>
      <c r="BBM322" s="5"/>
      <c r="BBN322" s="5"/>
      <c r="BBO322" s="5"/>
      <c r="BBP322" s="5"/>
      <c r="BBQ322" s="5"/>
      <c r="BBR322" s="5"/>
      <c r="BBS322" s="5"/>
      <c r="BBT322" s="5"/>
      <c r="BBU322" s="5"/>
      <c r="BBV322" s="5"/>
      <c r="BBW322" s="5"/>
      <c r="BBX322" s="5"/>
      <c r="BBY322" s="5"/>
      <c r="BBZ322" s="5"/>
      <c r="BCA322" s="5"/>
      <c r="BCB322" s="5"/>
      <c r="BCC322" s="5"/>
      <c r="BCD322" s="5"/>
      <c r="BCE322" s="5"/>
      <c r="BCF322" s="5"/>
      <c r="BCG322" s="5"/>
      <c r="BCH322" s="5"/>
      <c r="BCI322" s="5"/>
      <c r="BCJ322" s="5"/>
      <c r="BCK322" s="5"/>
      <c r="BCL322" s="5"/>
      <c r="BCM322" s="5"/>
      <c r="BCN322" s="5"/>
      <c r="BCO322" s="5"/>
      <c r="BCP322" s="5"/>
      <c r="BCQ322" s="5"/>
      <c r="BCR322" s="5"/>
      <c r="BCS322" s="5"/>
      <c r="BCT322" s="5"/>
      <c r="BCU322" s="5"/>
      <c r="BCV322" s="5"/>
      <c r="BCW322" s="5"/>
      <c r="BCX322" s="5"/>
      <c r="BCY322" s="5"/>
      <c r="BCZ322" s="5"/>
      <c r="BDA322" s="5"/>
      <c r="BDB322" s="5"/>
      <c r="BDC322" s="5"/>
      <c r="BDD322" s="5"/>
      <c r="BDE322" s="5"/>
      <c r="BDF322" s="5"/>
      <c r="BDG322" s="5"/>
      <c r="BDH322" s="5"/>
      <c r="BDI322" s="5"/>
      <c r="BDJ322" s="5"/>
      <c r="BDK322" s="5"/>
      <c r="BDL322" s="5"/>
      <c r="BDM322" s="5"/>
      <c r="BDN322" s="5"/>
      <c r="BDO322" s="5"/>
      <c r="BDP322" s="5"/>
      <c r="BDQ322" s="5"/>
      <c r="BDR322" s="5"/>
      <c r="BDS322" s="5"/>
      <c r="BDT322" s="5"/>
      <c r="BDU322" s="5"/>
      <c r="BDV322" s="5"/>
      <c r="BDW322" s="5"/>
      <c r="BDX322" s="5"/>
      <c r="BDY322" s="5"/>
      <c r="BDZ322" s="5"/>
      <c r="BEA322" s="5"/>
      <c r="BEB322" s="5"/>
      <c r="BEC322" s="5"/>
      <c r="BED322" s="5"/>
      <c r="BEE322" s="5"/>
      <c r="BEF322" s="5"/>
      <c r="BEG322" s="5"/>
      <c r="BEH322" s="5"/>
      <c r="BEI322" s="5"/>
      <c r="BEJ322" s="5"/>
      <c r="BEK322" s="5"/>
      <c r="BEL322" s="5"/>
      <c r="BEM322" s="5"/>
      <c r="BEN322" s="5"/>
      <c r="BEO322" s="5"/>
      <c r="BEP322" s="5"/>
      <c r="BEQ322" s="5"/>
      <c r="BER322" s="5"/>
      <c r="BES322" s="5"/>
      <c r="BET322" s="5"/>
      <c r="BEU322" s="5"/>
      <c r="BEV322" s="5"/>
      <c r="BEW322" s="5"/>
      <c r="BEX322" s="5"/>
      <c r="BEY322" s="5"/>
      <c r="BEZ322" s="5"/>
      <c r="BFA322" s="5"/>
      <c r="BFB322" s="5"/>
      <c r="BFC322" s="5"/>
      <c r="BFD322" s="5"/>
      <c r="BFE322" s="5"/>
      <c r="BFF322" s="5"/>
      <c r="BFG322" s="5"/>
      <c r="BFH322" s="5"/>
      <c r="BFI322" s="5"/>
      <c r="BFJ322" s="5"/>
      <c r="BFK322" s="5"/>
      <c r="BFL322" s="5"/>
      <c r="BFM322" s="5"/>
      <c r="BFN322" s="5"/>
      <c r="BFO322" s="5"/>
      <c r="BFP322" s="5"/>
      <c r="BFQ322" s="5"/>
      <c r="BFR322" s="5"/>
      <c r="BFS322" s="5"/>
      <c r="BFT322" s="5"/>
      <c r="BFU322" s="5"/>
      <c r="BFV322" s="5"/>
      <c r="BFW322" s="5"/>
      <c r="BFX322" s="5"/>
      <c r="BFY322" s="5"/>
      <c r="BFZ322" s="5"/>
      <c r="BGA322" s="5"/>
      <c r="BGB322" s="5"/>
      <c r="BGC322" s="5"/>
      <c r="BGD322" s="5"/>
      <c r="BGE322" s="5"/>
      <c r="BGF322" s="5"/>
      <c r="BGG322" s="5"/>
      <c r="BGH322" s="5"/>
      <c r="BGI322" s="5"/>
      <c r="BGJ322" s="5"/>
      <c r="BGK322" s="5"/>
      <c r="BGL322" s="5"/>
      <c r="BGM322" s="5"/>
      <c r="BGN322" s="5"/>
      <c r="BGO322" s="5"/>
      <c r="BGP322" s="5"/>
      <c r="BGQ322" s="5"/>
      <c r="BGR322" s="5"/>
      <c r="BGS322" s="5"/>
      <c r="BGT322" s="5"/>
      <c r="BGU322" s="5"/>
      <c r="BGV322" s="5"/>
      <c r="BGW322" s="5"/>
      <c r="BGX322" s="5"/>
      <c r="BGY322" s="5"/>
      <c r="BGZ322" s="5"/>
      <c r="BHA322" s="5"/>
      <c r="BHB322" s="5"/>
      <c r="BHC322" s="5"/>
      <c r="BHD322" s="5"/>
      <c r="BHE322" s="5"/>
      <c r="BHF322" s="5"/>
      <c r="BHG322" s="5"/>
      <c r="BHH322" s="5"/>
      <c r="BHI322" s="5"/>
      <c r="BHJ322" s="5"/>
      <c r="BHK322" s="5"/>
      <c r="BHL322" s="5"/>
      <c r="BHM322" s="5"/>
      <c r="BHN322" s="5"/>
      <c r="BHO322" s="5"/>
      <c r="BHP322" s="5"/>
      <c r="BHQ322" s="5"/>
      <c r="BHR322" s="5"/>
      <c r="BHS322" s="5"/>
      <c r="BHT322" s="5"/>
      <c r="BHU322" s="5"/>
      <c r="BHV322" s="5"/>
      <c r="BHW322" s="5"/>
      <c r="BHX322" s="5"/>
      <c r="BHY322" s="5"/>
      <c r="BHZ322" s="5"/>
      <c r="BIA322" s="5"/>
      <c r="BIB322" s="5"/>
      <c r="BIC322" s="5"/>
      <c r="BID322" s="5"/>
      <c r="BIE322" s="5"/>
      <c r="BIF322" s="5"/>
      <c r="BIG322" s="5"/>
      <c r="BIH322" s="5"/>
      <c r="BII322" s="5"/>
      <c r="BIJ322" s="5"/>
      <c r="BIK322" s="5"/>
      <c r="BIL322" s="5"/>
      <c r="BIM322" s="5"/>
      <c r="BIN322" s="5"/>
      <c r="BIO322" s="5"/>
      <c r="BIP322" s="5"/>
      <c r="BIQ322" s="5"/>
      <c r="BIR322" s="5"/>
      <c r="BIS322" s="5"/>
      <c r="BIT322" s="5"/>
      <c r="BIU322" s="5"/>
      <c r="BIV322" s="5"/>
      <c r="BIW322" s="5"/>
      <c r="BIX322" s="5"/>
      <c r="BIY322" s="5"/>
      <c r="BIZ322" s="5"/>
      <c r="BJA322" s="5"/>
      <c r="BJB322" s="5"/>
      <c r="BJC322" s="5"/>
      <c r="BJD322" s="5"/>
      <c r="BJE322" s="5"/>
      <c r="BJF322" s="5"/>
      <c r="BJG322" s="5"/>
      <c r="BJH322" s="5"/>
      <c r="BJI322" s="5"/>
      <c r="BJJ322" s="5"/>
      <c r="BJK322" s="5"/>
      <c r="BJL322" s="5"/>
      <c r="BJM322" s="5"/>
      <c r="BJN322" s="5"/>
      <c r="BJO322" s="5"/>
      <c r="BJP322" s="5"/>
      <c r="BJQ322" s="5"/>
      <c r="BJR322" s="5"/>
      <c r="BJS322" s="5"/>
      <c r="BJT322" s="5"/>
      <c r="BJU322" s="5"/>
      <c r="BJV322" s="5"/>
      <c r="BJW322" s="5"/>
      <c r="BJX322" s="5"/>
      <c r="BJY322" s="5"/>
      <c r="BJZ322" s="5"/>
      <c r="BKA322" s="5"/>
      <c r="BKB322" s="5"/>
      <c r="BKC322" s="5"/>
      <c r="BKD322" s="5"/>
      <c r="BKE322" s="5"/>
      <c r="BKF322" s="5"/>
      <c r="BKG322" s="5"/>
      <c r="BKH322" s="5"/>
      <c r="BKI322" s="5"/>
      <c r="BKJ322" s="5"/>
      <c r="BKK322" s="5"/>
      <c r="BKL322" s="5"/>
      <c r="BKM322" s="5"/>
      <c r="BKN322" s="5"/>
      <c r="BKO322" s="5"/>
      <c r="BKP322" s="5"/>
      <c r="BKQ322" s="5"/>
      <c r="BKR322" s="5"/>
      <c r="BKS322" s="5"/>
      <c r="BKT322" s="5"/>
      <c r="BKU322" s="5"/>
      <c r="BKV322" s="5"/>
      <c r="BKW322" s="5"/>
      <c r="BKX322" s="5"/>
      <c r="BKY322" s="5"/>
      <c r="BKZ322" s="5"/>
      <c r="BLA322" s="5"/>
      <c r="BLB322" s="5"/>
      <c r="BLC322" s="5"/>
      <c r="BLD322" s="5"/>
      <c r="BLE322" s="5"/>
      <c r="BLF322" s="5"/>
      <c r="BLG322" s="5"/>
      <c r="BLH322" s="5"/>
      <c r="BLI322" s="5"/>
      <c r="BLJ322" s="5"/>
      <c r="BLK322" s="5"/>
      <c r="BLL322" s="5"/>
      <c r="BLM322" s="5"/>
      <c r="BLN322" s="5"/>
      <c r="BLO322" s="5"/>
      <c r="BLP322" s="5"/>
      <c r="BLQ322" s="5"/>
      <c r="BLR322" s="5"/>
      <c r="BLS322" s="5"/>
      <c r="BLT322" s="5"/>
      <c r="BLU322" s="5"/>
      <c r="BLV322" s="5"/>
      <c r="BLW322" s="5"/>
      <c r="BLX322" s="5"/>
      <c r="BLY322" s="5"/>
      <c r="BLZ322" s="5"/>
      <c r="BMA322" s="5"/>
      <c r="BMB322" s="5"/>
      <c r="BMC322" s="5"/>
      <c r="BMD322" s="5"/>
      <c r="BME322" s="5"/>
      <c r="BMF322" s="5"/>
      <c r="BMG322" s="5"/>
      <c r="BMH322" s="5"/>
      <c r="BMI322" s="5"/>
      <c r="BMJ322" s="5"/>
      <c r="BMK322" s="5"/>
      <c r="BML322" s="5"/>
      <c r="BMM322" s="5"/>
      <c r="BMN322" s="5"/>
      <c r="BMO322" s="5"/>
      <c r="BMP322" s="5"/>
      <c r="BMQ322" s="5"/>
      <c r="BMR322" s="5"/>
      <c r="BMS322" s="5"/>
      <c r="BMT322" s="5"/>
      <c r="BMU322" s="5"/>
      <c r="BMV322" s="5"/>
      <c r="BMW322" s="5"/>
      <c r="BMX322" s="5"/>
      <c r="BMY322" s="5"/>
      <c r="BMZ322" s="5"/>
      <c r="BNA322" s="5"/>
      <c r="BNB322" s="5"/>
      <c r="BNC322" s="5"/>
      <c r="BND322" s="5"/>
      <c r="BNE322" s="5"/>
      <c r="BNF322" s="5"/>
      <c r="BNG322" s="5"/>
      <c r="BNH322" s="5"/>
      <c r="BNI322" s="5"/>
      <c r="BNJ322" s="5"/>
      <c r="BNK322" s="5"/>
      <c r="BNL322" s="5"/>
      <c r="BNM322" s="5"/>
      <c r="BNN322" s="5"/>
      <c r="BNO322" s="5"/>
      <c r="BNP322" s="5"/>
      <c r="BNQ322" s="5"/>
      <c r="BNR322" s="5"/>
      <c r="BNS322" s="5"/>
      <c r="BNT322" s="5"/>
      <c r="BNU322" s="5"/>
      <c r="BNV322" s="5"/>
      <c r="BNW322" s="5"/>
      <c r="BNX322" s="5"/>
      <c r="BNY322" s="5"/>
      <c r="BNZ322" s="5"/>
      <c r="BOA322" s="5"/>
      <c r="BOB322" s="5"/>
      <c r="BOC322" s="5"/>
      <c r="BOD322" s="5"/>
      <c r="BOE322" s="5"/>
      <c r="BOF322" s="5"/>
      <c r="BOG322" s="5"/>
      <c r="BOH322" s="5"/>
      <c r="BOI322" s="5"/>
      <c r="BOJ322" s="5"/>
      <c r="BOK322" s="5"/>
      <c r="BOL322" s="5"/>
      <c r="BOM322" s="5"/>
      <c r="BON322" s="5"/>
      <c r="BOO322" s="5"/>
      <c r="BOP322" s="5"/>
      <c r="BOQ322" s="5"/>
      <c r="BOR322" s="5"/>
      <c r="BOS322" s="5"/>
      <c r="BOT322" s="5"/>
      <c r="BOU322" s="5"/>
      <c r="BOV322" s="5"/>
      <c r="BOW322" s="5"/>
      <c r="BOX322" s="5"/>
      <c r="BOY322" s="5"/>
      <c r="BOZ322" s="5"/>
      <c r="BPA322" s="5"/>
      <c r="BPB322" s="5"/>
      <c r="BPC322" s="5"/>
      <c r="BPD322" s="5"/>
      <c r="BPE322" s="5"/>
      <c r="BPF322" s="5"/>
      <c r="BPG322" s="5"/>
      <c r="BPH322" s="5"/>
      <c r="BPI322" s="5"/>
      <c r="BPJ322" s="5"/>
      <c r="BPK322" s="5"/>
      <c r="BPL322" s="5"/>
      <c r="BPM322" s="5"/>
      <c r="BPN322" s="5"/>
      <c r="BPO322" s="5"/>
      <c r="BPP322" s="5"/>
      <c r="BPQ322" s="5"/>
      <c r="BPR322" s="5"/>
      <c r="BPS322" s="5"/>
      <c r="BPT322" s="5"/>
      <c r="BPU322" s="5"/>
      <c r="BPV322" s="5"/>
      <c r="BPW322" s="5"/>
      <c r="BPX322" s="5"/>
      <c r="BPY322" s="5"/>
      <c r="BPZ322" s="5"/>
      <c r="BQA322" s="5"/>
      <c r="BQB322" s="5"/>
      <c r="BQC322" s="5"/>
      <c r="BQD322" s="5"/>
      <c r="BQE322" s="5"/>
      <c r="BQF322" s="5"/>
      <c r="BQG322" s="5"/>
      <c r="BQH322" s="5"/>
      <c r="BQI322" s="5"/>
      <c r="BQJ322" s="5"/>
      <c r="BQK322" s="5"/>
      <c r="BQL322" s="5"/>
      <c r="BQM322" s="5"/>
      <c r="BQN322" s="5"/>
      <c r="BQO322" s="5"/>
      <c r="BQP322" s="5"/>
      <c r="BQQ322" s="5"/>
      <c r="BQR322" s="5"/>
      <c r="BQS322" s="5"/>
      <c r="BQT322" s="5"/>
      <c r="BQU322" s="5"/>
      <c r="BQV322" s="5"/>
      <c r="BQW322" s="5"/>
      <c r="BQX322" s="5"/>
      <c r="BQY322" s="5"/>
      <c r="BQZ322" s="5"/>
      <c r="BRA322" s="5"/>
      <c r="BRB322" s="5"/>
      <c r="BRC322" s="5"/>
      <c r="BRD322" s="5"/>
      <c r="BRE322" s="5"/>
      <c r="BRF322" s="5"/>
      <c r="BRG322" s="5"/>
      <c r="BRH322" s="5"/>
      <c r="BRI322" s="5"/>
      <c r="BRJ322" s="5"/>
      <c r="BRK322" s="5"/>
      <c r="BRL322" s="5"/>
      <c r="BRM322" s="5"/>
      <c r="BRN322" s="5"/>
      <c r="BRO322" s="5"/>
      <c r="BRP322" s="5"/>
      <c r="BRQ322" s="5"/>
      <c r="BRR322" s="5"/>
      <c r="BRS322" s="5"/>
      <c r="BRT322" s="5"/>
      <c r="BRU322" s="5"/>
      <c r="BRV322" s="5"/>
      <c r="BRW322" s="5"/>
      <c r="BRX322" s="5"/>
      <c r="BRY322" s="5"/>
      <c r="BRZ322" s="5"/>
      <c r="BSA322" s="5"/>
      <c r="BSB322" s="5"/>
      <c r="BSC322" s="5"/>
      <c r="BSD322" s="5"/>
      <c r="BSE322" s="5"/>
      <c r="BSF322" s="5"/>
      <c r="BSG322" s="5"/>
      <c r="BSH322" s="5"/>
      <c r="BSI322" s="5"/>
      <c r="BSJ322" s="5"/>
      <c r="BSK322" s="5"/>
      <c r="BSL322" s="5"/>
      <c r="BSM322" s="5"/>
      <c r="BSN322" s="5"/>
      <c r="BSO322" s="5"/>
      <c r="BSP322" s="5"/>
      <c r="BSQ322" s="5"/>
      <c r="BSR322" s="5"/>
      <c r="BSS322" s="5"/>
      <c r="BST322" s="5"/>
      <c r="BSU322" s="5"/>
      <c r="BSV322" s="5"/>
      <c r="BSW322" s="5"/>
      <c r="BSX322" s="5"/>
      <c r="BSY322" s="5"/>
      <c r="BSZ322" s="5"/>
      <c r="BTA322" s="5"/>
      <c r="BTB322" s="5"/>
      <c r="BTC322" s="5"/>
      <c r="BTD322" s="5"/>
      <c r="BTE322" s="5"/>
      <c r="BTF322" s="5"/>
      <c r="BTG322" s="5"/>
      <c r="BTH322" s="5"/>
      <c r="BTI322" s="5"/>
      <c r="BTJ322" s="5"/>
      <c r="BTK322" s="5"/>
      <c r="BTL322" s="5"/>
      <c r="BTM322" s="5"/>
      <c r="BTN322" s="5"/>
      <c r="BTO322" s="5"/>
      <c r="BTP322" s="5"/>
      <c r="BTQ322" s="5"/>
      <c r="BTR322" s="5"/>
      <c r="BTS322" s="5"/>
      <c r="BTT322" s="5"/>
      <c r="BTU322" s="5"/>
      <c r="BTV322" s="5"/>
      <c r="BTW322" s="5"/>
      <c r="BTX322" s="5"/>
      <c r="BTY322" s="5"/>
      <c r="BTZ322" s="5"/>
      <c r="BUA322" s="5"/>
      <c r="BUB322" s="5"/>
      <c r="BUC322" s="5"/>
      <c r="BUD322" s="5"/>
      <c r="BUE322" s="5"/>
      <c r="BUF322" s="5"/>
      <c r="BUG322" s="5"/>
      <c r="BUH322" s="5"/>
      <c r="BUI322" s="5"/>
      <c r="BUJ322" s="5"/>
      <c r="BUK322" s="5"/>
      <c r="BUL322" s="5"/>
      <c r="BUM322" s="5"/>
      <c r="BUN322" s="5"/>
      <c r="BUO322" s="5"/>
      <c r="BUP322" s="5"/>
      <c r="BUQ322" s="5"/>
      <c r="BUR322" s="5"/>
      <c r="BUS322" s="5"/>
      <c r="BUT322" s="5"/>
      <c r="BUU322" s="5"/>
      <c r="BUV322" s="5"/>
      <c r="BUW322" s="5"/>
      <c r="BUX322" s="5"/>
      <c r="BUY322" s="5"/>
      <c r="BUZ322" s="5"/>
      <c r="BVA322" s="5"/>
      <c r="BVB322" s="5"/>
      <c r="BVC322" s="5"/>
      <c r="BVD322" s="5"/>
      <c r="BVE322" s="5"/>
      <c r="BVF322" s="5"/>
      <c r="BVG322" s="5"/>
      <c r="BVH322" s="5"/>
      <c r="BVI322" s="5"/>
      <c r="BVJ322" s="5"/>
      <c r="BVK322" s="5"/>
      <c r="BVL322" s="5"/>
      <c r="BVM322" s="5"/>
      <c r="BVN322" s="5"/>
      <c r="BVO322" s="5"/>
      <c r="BVP322" s="5"/>
      <c r="BVQ322" s="5"/>
      <c r="BVR322" s="5"/>
      <c r="BVS322" s="5"/>
      <c r="BVT322" s="5"/>
      <c r="BVU322" s="5"/>
      <c r="BVV322" s="5"/>
      <c r="BVW322" s="5"/>
      <c r="BVX322" s="5"/>
      <c r="BVY322" s="5"/>
      <c r="BVZ322" s="5"/>
      <c r="BWA322" s="5"/>
      <c r="BWB322" s="5"/>
      <c r="BWC322" s="5"/>
      <c r="BWD322" s="5"/>
      <c r="BWE322" s="5"/>
      <c r="BWF322" s="5"/>
      <c r="BWG322" s="5"/>
      <c r="BWH322" s="5"/>
      <c r="BWI322" s="5"/>
      <c r="BWJ322" s="5"/>
      <c r="BWK322" s="5"/>
      <c r="BWL322" s="5"/>
      <c r="BWM322" s="5"/>
      <c r="BWN322" s="5"/>
      <c r="BWO322" s="5"/>
      <c r="BWP322" s="5"/>
      <c r="BWQ322" s="5"/>
      <c r="BWR322" s="5"/>
      <c r="BWS322" s="5"/>
      <c r="BWT322" s="5"/>
      <c r="BWU322" s="5"/>
      <c r="BWV322" s="5"/>
      <c r="BWW322" s="5"/>
      <c r="BWX322" s="5"/>
      <c r="BWY322" s="5"/>
      <c r="BWZ322" s="5"/>
      <c r="BXA322" s="5"/>
      <c r="BXB322" s="5"/>
      <c r="BXC322" s="5"/>
      <c r="BXD322" s="5"/>
      <c r="BXE322" s="5"/>
      <c r="BXF322" s="5"/>
      <c r="BXG322" s="5"/>
      <c r="BXH322" s="5"/>
      <c r="BXI322" s="5"/>
      <c r="BXJ322" s="5"/>
      <c r="BXK322" s="5"/>
      <c r="BXL322" s="5"/>
      <c r="BXM322" s="5"/>
      <c r="BXN322" s="5"/>
      <c r="BXO322" s="5"/>
      <c r="BXP322" s="5"/>
      <c r="BXQ322" s="5"/>
      <c r="BXR322" s="5"/>
      <c r="BXS322" s="5"/>
      <c r="BXT322" s="5"/>
      <c r="BXU322" s="5"/>
      <c r="BXV322" s="5"/>
      <c r="BXW322" s="5"/>
      <c r="BXX322" s="5"/>
      <c r="BXY322" s="5"/>
      <c r="BXZ322" s="5"/>
      <c r="BYA322" s="5"/>
      <c r="BYB322" s="5"/>
      <c r="BYC322" s="5"/>
      <c r="BYD322" s="5"/>
      <c r="BYE322" s="5"/>
      <c r="BYF322" s="5"/>
      <c r="BYG322" s="5"/>
      <c r="BYH322" s="5"/>
      <c r="BYI322" s="5"/>
      <c r="BYJ322" s="5"/>
      <c r="BYK322" s="5"/>
      <c r="BYL322" s="5"/>
      <c r="BYM322" s="5"/>
      <c r="BYN322" s="5"/>
      <c r="BYO322" s="5"/>
      <c r="BYP322" s="5"/>
      <c r="BYQ322" s="5"/>
      <c r="BYR322" s="5"/>
      <c r="BYS322" s="5"/>
      <c r="BYT322" s="5"/>
      <c r="BYU322" s="5"/>
      <c r="BYV322" s="5"/>
      <c r="BYW322" s="5"/>
      <c r="BYX322" s="5"/>
      <c r="BYY322" s="5"/>
      <c r="BYZ322" s="5"/>
      <c r="BZA322" s="5"/>
      <c r="BZB322" s="5"/>
      <c r="BZC322" s="5"/>
      <c r="BZD322" s="5"/>
      <c r="BZE322" s="5"/>
      <c r="BZF322" s="5"/>
      <c r="BZG322" s="5"/>
      <c r="BZH322" s="5"/>
      <c r="BZI322" s="5"/>
      <c r="BZJ322" s="5"/>
      <c r="BZK322" s="5"/>
      <c r="BZL322" s="5"/>
      <c r="BZM322" s="5"/>
      <c r="BZN322" s="5"/>
      <c r="BZO322" s="5"/>
      <c r="BZP322" s="5"/>
      <c r="BZQ322" s="5"/>
      <c r="BZR322" s="5"/>
      <c r="BZS322" s="5"/>
      <c r="BZT322" s="5"/>
      <c r="BZU322" s="5"/>
      <c r="BZV322" s="5"/>
      <c r="BZW322" s="5"/>
      <c r="BZX322" s="5"/>
      <c r="BZY322" s="5"/>
      <c r="BZZ322" s="5"/>
      <c r="CAA322" s="5"/>
      <c r="CAB322" s="5"/>
      <c r="CAC322" s="5"/>
      <c r="CAD322" s="5"/>
      <c r="CAE322" s="5"/>
      <c r="CAF322" s="5"/>
      <c r="CAG322" s="5"/>
      <c r="CAH322" s="5"/>
      <c r="CAI322" s="5"/>
      <c r="CAJ322" s="5"/>
      <c r="CAK322" s="5"/>
      <c r="CAL322" s="5"/>
      <c r="CAM322" s="5"/>
      <c r="CAN322" s="5"/>
      <c r="CAO322" s="5"/>
      <c r="CAP322" s="5"/>
      <c r="CAQ322" s="5"/>
      <c r="CAR322" s="5"/>
      <c r="CAS322" s="5"/>
      <c r="CAT322" s="5"/>
      <c r="CAU322" s="5"/>
      <c r="CAV322" s="5"/>
      <c r="CAW322" s="5"/>
      <c r="CAX322" s="5"/>
      <c r="CAY322" s="5"/>
      <c r="CAZ322" s="5"/>
      <c r="CBA322" s="5"/>
      <c r="CBB322" s="5"/>
      <c r="CBC322" s="5"/>
      <c r="CBD322" s="5"/>
      <c r="CBE322" s="5"/>
      <c r="CBF322" s="5"/>
      <c r="CBG322" s="5"/>
      <c r="CBH322" s="5"/>
      <c r="CBI322" s="5"/>
      <c r="CBJ322" s="5"/>
      <c r="CBK322" s="5"/>
      <c r="CBL322" s="5"/>
      <c r="CBM322" s="5"/>
      <c r="CBN322" s="5"/>
      <c r="CBO322" s="5"/>
      <c r="CBP322" s="5"/>
      <c r="CBQ322" s="5"/>
      <c r="CBR322" s="5"/>
      <c r="CBS322" s="5"/>
      <c r="CBT322" s="5"/>
      <c r="CBU322" s="5"/>
      <c r="CBV322" s="5"/>
      <c r="CBW322" s="5"/>
      <c r="CBX322" s="5"/>
      <c r="CBY322" s="5"/>
      <c r="CBZ322" s="5"/>
      <c r="CCA322" s="5"/>
      <c r="CCB322" s="5"/>
      <c r="CCC322" s="5"/>
      <c r="CCD322" s="5"/>
      <c r="CCE322" s="5"/>
      <c r="CCF322" s="5"/>
      <c r="CCG322" s="5"/>
      <c r="CCH322" s="5"/>
      <c r="CCI322" s="5"/>
      <c r="CCJ322" s="5"/>
      <c r="CCK322" s="5"/>
      <c r="CCL322" s="5"/>
      <c r="CCM322" s="5"/>
      <c r="CCN322" s="5"/>
      <c r="CCO322" s="5"/>
      <c r="CCP322" s="5"/>
      <c r="CCQ322" s="5"/>
      <c r="CCR322" s="5"/>
      <c r="CCS322" s="5"/>
      <c r="CCT322" s="5"/>
      <c r="CCU322" s="5"/>
      <c r="CCV322" s="5"/>
      <c r="CCW322" s="5"/>
      <c r="CCX322" s="5"/>
      <c r="CCY322" s="5"/>
      <c r="CCZ322" s="5"/>
      <c r="CDA322" s="5"/>
      <c r="CDB322" s="5"/>
      <c r="CDC322" s="5"/>
      <c r="CDD322" s="5"/>
      <c r="CDE322" s="5"/>
      <c r="CDF322" s="5"/>
      <c r="CDG322" s="5"/>
      <c r="CDH322" s="5"/>
      <c r="CDI322" s="5"/>
      <c r="CDJ322" s="5"/>
      <c r="CDK322" s="5"/>
      <c r="CDL322" s="5"/>
      <c r="CDM322" s="5"/>
      <c r="CDN322" s="5"/>
      <c r="CDO322" s="5"/>
      <c r="CDP322" s="5"/>
      <c r="CDQ322" s="5"/>
      <c r="CDR322" s="5"/>
      <c r="CDS322" s="5"/>
      <c r="CDT322" s="5"/>
      <c r="CDU322" s="5"/>
      <c r="CDV322" s="5"/>
      <c r="CDW322" s="5"/>
      <c r="CDX322" s="5"/>
      <c r="CDY322" s="5"/>
      <c r="CDZ322" s="5"/>
      <c r="CEA322" s="5"/>
      <c r="CEB322" s="5"/>
      <c r="CEC322" s="5"/>
      <c r="CED322" s="5"/>
      <c r="CEE322" s="5"/>
      <c r="CEF322" s="5"/>
      <c r="CEG322" s="5"/>
      <c r="CEH322" s="5"/>
      <c r="CEI322" s="5"/>
      <c r="CEJ322" s="5"/>
      <c r="CEK322" s="5"/>
      <c r="CEL322" s="5"/>
      <c r="CEM322" s="5"/>
      <c r="CEN322" s="5"/>
      <c r="CEO322" s="5"/>
      <c r="CEP322" s="5"/>
      <c r="CEQ322" s="5"/>
      <c r="CER322" s="5"/>
      <c r="CES322" s="5"/>
      <c r="CET322" s="5"/>
      <c r="CEU322" s="5"/>
      <c r="CEV322" s="5"/>
      <c r="CEW322" s="5"/>
      <c r="CEX322" s="5"/>
      <c r="CEY322" s="5"/>
      <c r="CEZ322" s="5"/>
      <c r="CFA322" s="5"/>
      <c r="CFB322" s="5"/>
      <c r="CFC322" s="5"/>
      <c r="CFD322" s="5"/>
      <c r="CFE322" s="5"/>
      <c r="CFF322" s="5"/>
      <c r="CFG322" s="5"/>
      <c r="CFH322" s="5"/>
      <c r="CFI322" s="5"/>
      <c r="CFJ322" s="5"/>
      <c r="CFK322" s="5"/>
      <c r="CFL322" s="5"/>
      <c r="CFM322" s="5"/>
      <c r="CFN322" s="5"/>
      <c r="CFO322" s="5"/>
      <c r="CFP322" s="5"/>
      <c r="CFQ322" s="5"/>
      <c r="CFR322" s="5"/>
      <c r="CFS322" s="5"/>
      <c r="CFT322" s="5"/>
      <c r="CFU322" s="5"/>
      <c r="CFV322" s="5"/>
      <c r="CFW322" s="5"/>
      <c r="CFX322" s="5"/>
      <c r="CFY322" s="5"/>
      <c r="CFZ322" s="5"/>
      <c r="CGA322" s="5"/>
      <c r="CGB322" s="5"/>
      <c r="CGC322" s="5"/>
      <c r="CGD322" s="5"/>
      <c r="CGE322" s="5"/>
      <c r="CGF322" s="5"/>
      <c r="CGG322" s="5"/>
      <c r="CGH322" s="5"/>
      <c r="CGI322" s="5"/>
      <c r="CGJ322" s="5"/>
      <c r="CGK322" s="5"/>
      <c r="CGL322" s="5"/>
      <c r="CGM322" s="5"/>
      <c r="CGN322" s="5"/>
      <c r="CGO322" s="5"/>
      <c r="CGP322" s="5"/>
      <c r="CGQ322" s="5"/>
      <c r="CGR322" s="5"/>
      <c r="CGS322" s="5"/>
      <c r="CGT322" s="5"/>
      <c r="CGU322" s="5"/>
      <c r="CGV322" s="5"/>
      <c r="CGW322" s="5"/>
      <c r="CGX322" s="5"/>
      <c r="CGY322" s="5"/>
      <c r="CGZ322" s="5"/>
      <c r="CHA322" s="5"/>
      <c r="CHB322" s="5"/>
      <c r="CHC322" s="5"/>
      <c r="CHD322" s="5"/>
      <c r="CHE322" s="5"/>
      <c r="CHF322" s="5"/>
      <c r="CHG322" s="5"/>
      <c r="CHH322" s="5"/>
      <c r="CHI322" s="5"/>
      <c r="CHJ322" s="5"/>
      <c r="CHK322" s="5"/>
      <c r="CHL322" s="5"/>
      <c r="CHM322" s="5"/>
      <c r="CHN322" s="5"/>
      <c r="CHO322" s="5"/>
      <c r="CHP322" s="5"/>
      <c r="CHQ322" s="5"/>
      <c r="CHR322" s="5"/>
      <c r="CHS322" s="5"/>
      <c r="CHT322" s="5"/>
      <c r="CHU322" s="5"/>
      <c r="CHV322" s="5"/>
      <c r="CHW322" s="5"/>
      <c r="CHX322" s="5"/>
      <c r="CHY322" s="5"/>
      <c r="CHZ322" s="5"/>
      <c r="CIA322" s="5"/>
      <c r="CIB322" s="5"/>
      <c r="CIC322" s="5"/>
      <c r="CID322" s="5"/>
      <c r="CIE322" s="5"/>
      <c r="CIF322" s="5"/>
      <c r="CIG322" s="5"/>
      <c r="CIH322" s="5"/>
      <c r="CII322" s="5"/>
      <c r="CIJ322" s="5"/>
      <c r="CIK322" s="5"/>
      <c r="CIL322" s="5"/>
      <c r="CIM322" s="5"/>
      <c r="CIN322" s="5"/>
      <c r="CIO322" s="5"/>
      <c r="CIP322" s="5"/>
      <c r="CIQ322" s="5"/>
      <c r="CIR322" s="5"/>
      <c r="CIS322" s="5"/>
      <c r="CIT322" s="5"/>
      <c r="CIU322" s="5"/>
      <c r="CIV322" s="5"/>
      <c r="CIW322" s="5"/>
      <c r="CIX322" s="5"/>
      <c r="CIY322" s="5"/>
      <c r="CIZ322" s="5"/>
      <c r="CJA322" s="5"/>
      <c r="CJB322" s="5"/>
      <c r="CJC322" s="5"/>
      <c r="CJD322" s="5"/>
      <c r="CJE322" s="5"/>
      <c r="CJF322" s="5"/>
      <c r="CJG322" s="5"/>
      <c r="CJH322" s="5"/>
      <c r="CJI322" s="5"/>
      <c r="CJJ322" s="5"/>
      <c r="CJK322" s="5"/>
      <c r="CJL322" s="5"/>
      <c r="CJM322" s="5"/>
      <c r="CJN322" s="5"/>
      <c r="CJO322" s="5"/>
      <c r="CJP322" s="5"/>
      <c r="CJQ322" s="5"/>
      <c r="CJR322" s="5"/>
      <c r="CJS322" s="5"/>
      <c r="CJT322" s="5"/>
      <c r="CJU322" s="5"/>
      <c r="CJV322" s="5"/>
      <c r="CJW322" s="5"/>
      <c r="CJX322" s="5"/>
      <c r="CJY322" s="5"/>
      <c r="CJZ322" s="5"/>
      <c r="CKA322" s="5"/>
      <c r="CKB322" s="5"/>
      <c r="CKC322" s="5"/>
      <c r="CKD322" s="5"/>
      <c r="CKE322" s="5"/>
      <c r="CKF322" s="5"/>
      <c r="CKG322" s="5"/>
      <c r="CKH322" s="5"/>
      <c r="CKI322" s="5"/>
      <c r="CKJ322" s="5"/>
      <c r="CKK322" s="5"/>
      <c r="CKL322" s="5"/>
      <c r="CKM322" s="5"/>
      <c r="CKN322" s="5"/>
      <c r="CKO322" s="5"/>
      <c r="CKP322" s="5"/>
      <c r="CKQ322" s="5"/>
      <c r="CKR322" s="5"/>
      <c r="CKS322" s="5"/>
      <c r="CKT322" s="5"/>
      <c r="CKU322" s="5"/>
      <c r="CKV322" s="5"/>
      <c r="CKW322" s="5"/>
      <c r="CKX322" s="5"/>
      <c r="CKY322" s="5"/>
      <c r="CKZ322" s="5"/>
      <c r="CLA322" s="5"/>
      <c r="CLB322" s="5"/>
      <c r="CLC322" s="5"/>
      <c r="CLD322" s="5"/>
      <c r="CLE322" s="5"/>
      <c r="CLF322" s="5"/>
      <c r="CLG322" s="5"/>
      <c r="CLH322" s="5"/>
      <c r="CLI322" s="5"/>
      <c r="CLJ322" s="5"/>
      <c r="CLK322" s="5"/>
      <c r="CLL322" s="5"/>
      <c r="CLM322" s="5"/>
      <c r="CLN322" s="5"/>
      <c r="CLO322" s="5"/>
      <c r="CLP322" s="5"/>
      <c r="CLQ322" s="5"/>
      <c r="CLR322" s="5"/>
      <c r="CLS322" s="5"/>
      <c r="CLT322" s="5"/>
      <c r="CLU322" s="5"/>
      <c r="CLV322" s="5"/>
      <c r="CLW322" s="5"/>
      <c r="CLX322" s="5"/>
      <c r="CLY322" s="5"/>
      <c r="CLZ322" s="5"/>
      <c r="CMA322" s="5"/>
      <c r="CMB322" s="5"/>
      <c r="CMC322" s="5"/>
      <c r="CMD322" s="5"/>
      <c r="CME322" s="5"/>
      <c r="CMF322" s="5"/>
      <c r="CMG322" s="5"/>
      <c r="CMH322" s="5"/>
      <c r="CMI322" s="5"/>
      <c r="CMJ322" s="5"/>
      <c r="CMK322" s="5"/>
      <c r="CML322" s="5"/>
      <c r="CMM322" s="5"/>
      <c r="CMN322" s="5"/>
      <c r="CMO322" s="5"/>
      <c r="CMP322" s="5"/>
      <c r="CMQ322" s="5"/>
      <c r="CMR322" s="5"/>
      <c r="CMS322" s="5"/>
      <c r="CMT322" s="5"/>
      <c r="CMU322" s="5"/>
      <c r="CMV322" s="5"/>
      <c r="CMW322" s="5"/>
      <c r="CMX322" s="5"/>
      <c r="CMY322" s="5"/>
      <c r="CMZ322" s="5"/>
      <c r="CNA322" s="5"/>
      <c r="CNB322" s="5"/>
      <c r="CNC322" s="5"/>
      <c r="CND322" s="5"/>
      <c r="CNE322" s="5"/>
      <c r="CNF322" s="5"/>
      <c r="CNG322" s="5"/>
      <c r="CNH322" s="5"/>
      <c r="CNI322" s="5"/>
      <c r="CNJ322" s="5"/>
      <c r="CNK322" s="5"/>
      <c r="CNL322" s="5"/>
      <c r="CNM322" s="5"/>
      <c r="CNN322" s="5"/>
      <c r="CNO322" s="5"/>
      <c r="CNP322" s="5"/>
      <c r="CNQ322" s="5"/>
      <c r="CNR322" s="5"/>
      <c r="CNS322" s="5"/>
      <c r="CNT322" s="5"/>
      <c r="CNU322" s="5"/>
      <c r="CNV322" s="5"/>
      <c r="CNW322" s="5"/>
      <c r="CNX322" s="5"/>
      <c r="CNY322" s="5"/>
      <c r="CNZ322" s="5"/>
      <c r="COA322" s="5"/>
      <c r="COB322" s="5"/>
      <c r="COC322" s="5"/>
      <c r="COD322" s="5"/>
      <c r="COE322" s="5"/>
      <c r="COF322" s="5"/>
      <c r="COG322" s="5"/>
      <c r="COH322" s="5"/>
      <c r="COI322" s="5"/>
      <c r="COJ322" s="5"/>
      <c r="COK322" s="5"/>
      <c r="COL322" s="5"/>
      <c r="COM322" s="5"/>
      <c r="CON322" s="5"/>
      <c r="COO322" s="5"/>
      <c r="COP322" s="5"/>
      <c r="COQ322" s="5"/>
      <c r="COR322" s="5"/>
      <c r="COS322" s="5"/>
      <c r="COT322" s="5"/>
      <c r="COU322" s="5"/>
      <c r="COV322" s="5"/>
      <c r="COW322" s="5"/>
      <c r="COX322" s="5"/>
      <c r="COY322" s="5"/>
      <c r="COZ322" s="5"/>
      <c r="CPA322" s="5"/>
      <c r="CPB322" s="5"/>
      <c r="CPC322" s="5"/>
      <c r="CPD322" s="5"/>
      <c r="CPE322" s="5"/>
      <c r="CPF322" s="5"/>
      <c r="CPG322" s="5"/>
      <c r="CPH322" s="5"/>
      <c r="CPI322" s="5"/>
      <c r="CPJ322" s="5"/>
      <c r="CPK322" s="5"/>
      <c r="CPL322" s="5"/>
      <c r="CPM322" s="5"/>
      <c r="CPN322" s="5"/>
      <c r="CPO322" s="5"/>
      <c r="CPP322" s="5"/>
      <c r="CPQ322" s="5"/>
      <c r="CPR322" s="5"/>
      <c r="CPS322" s="5"/>
      <c r="CPT322" s="5"/>
      <c r="CPU322" s="5"/>
      <c r="CPV322" s="5"/>
      <c r="CPW322" s="5"/>
      <c r="CPX322" s="5"/>
      <c r="CPY322" s="5"/>
      <c r="CPZ322" s="5"/>
      <c r="CQA322" s="5"/>
      <c r="CQB322" s="5"/>
      <c r="CQC322" s="5"/>
      <c r="CQD322" s="5"/>
      <c r="CQE322" s="5"/>
      <c r="CQF322" s="5"/>
      <c r="CQG322" s="5"/>
      <c r="CQH322" s="5"/>
      <c r="CQI322" s="5"/>
      <c r="CQJ322" s="5"/>
      <c r="CQK322" s="5"/>
      <c r="CQL322" s="5"/>
      <c r="CQM322" s="5"/>
      <c r="CQN322" s="5"/>
      <c r="CQO322" s="5"/>
      <c r="CQP322" s="5"/>
      <c r="CQQ322" s="5"/>
      <c r="CQR322" s="5"/>
      <c r="CQS322" s="5"/>
      <c r="CQT322" s="5"/>
      <c r="CQU322" s="5"/>
      <c r="CQV322" s="5"/>
      <c r="CQW322" s="5"/>
      <c r="CQX322" s="5"/>
      <c r="CQY322" s="5"/>
      <c r="CQZ322" s="5"/>
      <c r="CRA322" s="5"/>
      <c r="CRB322" s="5"/>
      <c r="CRC322" s="5"/>
      <c r="CRD322" s="5"/>
      <c r="CRE322" s="5"/>
      <c r="CRF322" s="5"/>
      <c r="CRG322" s="5"/>
      <c r="CRH322" s="5"/>
      <c r="CRI322" s="5"/>
      <c r="CRJ322" s="5"/>
      <c r="CRK322" s="5"/>
      <c r="CRL322" s="5"/>
      <c r="CRM322" s="5"/>
      <c r="CRN322" s="5"/>
      <c r="CRO322" s="5"/>
      <c r="CRP322" s="5"/>
      <c r="CRQ322" s="5"/>
      <c r="CRR322" s="5"/>
      <c r="CRS322" s="5"/>
      <c r="CRT322" s="5"/>
      <c r="CRU322" s="5"/>
      <c r="CRV322" s="5"/>
      <c r="CRW322" s="5"/>
      <c r="CRX322" s="5"/>
      <c r="CRY322" s="5"/>
      <c r="CRZ322" s="5"/>
      <c r="CSA322" s="5"/>
      <c r="CSB322" s="5"/>
      <c r="CSC322" s="5"/>
      <c r="CSD322" s="5"/>
      <c r="CSE322" s="5"/>
      <c r="CSF322" s="5"/>
      <c r="CSG322" s="5"/>
      <c r="CSH322" s="5"/>
      <c r="CSI322" s="5"/>
      <c r="CSJ322" s="5"/>
      <c r="CSK322" s="5"/>
      <c r="CSL322" s="5"/>
      <c r="CSM322" s="5"/>
      <c r="CSN322" s="5"/>
      <c r="CSO322" s="5"/>
      <c r="CSP322" s="5"/>
      <c r="CSQ322" s="5"/>
      <c r="CSR322" s="5"/>
      <c r="CSS322" s="5"/>
      <c r="CST322" s="5"/>
      <c r="CSU322" s="5"/>
      <c r="CSV322" s="5"/>
      <c r="CSW322" s="5"/>
      <c r="CSX322" s="5"/>
      <c r="CSY322" s="5"/>
      <c r="CSZ322" s="5"/>
      <c r="CTA322" s="5"/>
      <c r="CTB322" s="5"/>
      <c r="CTC322" s="5"/>
      <c r="CTD322" s="5"/>
      <c r="CTE322" s="5"/>
      <c r="CTF322" s="5"/>
      <c r="CTG322" s="5"/>
      <c r="CTH322" s="5"/>
      <c r="CTI322" s="5"/>
      <c r="CTJ322" s="5"/>
      <c r="CTK322" s="5"/>
      <c r="CTL322" s="5"/>
      <c r="CTM322" s="5"/>
      <c r="CTN322" s="5"/>
      <c r="CTO322" s="5"/>
      <c r="CTP322" s="5"/>
      <c r="CTQ322" s="5"/>
      <c r="CTR322" s="5"/>
      <c r="CTS322" s="5"/>
      <c r="CTT322" s="5"/>
      <c r="CTU322" s="5"/>
      <c r="CTV322" s="5"/>
      <c r="CTW322" s="5"/>
      <c r="CTX322" s="5"/>
      <c r="CTY322" s="5"/>
      <c r="CTZ322" s="5"/>
      <c r="CUA322" s="5"/>
      <c r="CUB322" s="5"/>
      <c r="CUC322" s="5"/>
      <c r="CUD322" s="5"/>
      <c r="CUE322" s="5"/>
      <c r="CUF322" s="5"/>
      <c r="CUG322" s="5"/>
      <c r="CUH322" s="5"/>
      <c r="CUI322" s="5"/>
      <c r="CUJ322" s="5"/>
      <c r="CUK322" s="5"/>
      <c r="CUL322" s="5"/>
      <c r="CUM322" s="5"/>
      <c r="CUN322" s="5"/>
      <c r="CUO322" s="5"/>
      <c r="CUP322" s="5"/>
      <c r="CUQ322" s="5"/>
      <c r="CUR322" s="5"/>
      <c r="CUS322" s="5"/>
      <c r="CUT322" s="5"/>
      <c r="CUU322" s="5"/>
      <c r="CUV322" s="5"/>
      <c r="CUW322" s="5"/>
      <c r="CUX322" s="5"/>
      <c r="CUY322" s="5"/>
      <c r="CUZ322" s="5"/>
      <c r="CVA322" s="5"/>
      <c r="CVB322" s="5"/>
      <c r="CVC322" s="5"/>
      <c r="CVD322" s="5"/>
      <c r="CVE322" s="5"/>
      <c r="CVF322" s="5"/>
      <c r="CVG322" s="5"/>
      <c r="CVH322" s="5"/>
      <c r="CVI322" s="5"/>
      <c r="CVJ322" s="5"/>
      <c r="CVK322" s="5"/>
      <c r="CVL322" s="5"/>
      <c r="CVM322" s="5"/>
      <c r="CVN322" s="5"/>
      <c r="CVO322" s="5"/>
      <c r="CVP322" s="5"/>
      <c r="CVQ322" s="5"/>
      <c r="CVR322" s="5"/>
      <c r="CVS322" s="5"/>
      <c r="CVT322" s="5"/>
      <c r="CVU322" s="5"/>
      <c r="CVV322" s="5"/>
      <c r="CVW322" s="5"/>
      <c r="CVX322" s="5"/>
      <c r="CVY322" s="5"/>
      <c r="CVZ322" s="5"/>
      <c r="CWA322" s="5"/>
      <c r="CWB322" s="5"/>
      <c r="CWC322" s="5"/>
      <c r="CWD322" s="5"/>
      <c r="CWE322" s="5"/>
      <c r="CWF322" s="5"/>
      <c r="CWG322" s="5"/>
      <c r="CWH322" s="5"/>
      <c r="CWI322" s="5"/>
      <c r="CWJ322" s="5"/>
      <c r="CWK322" s="5"/>
      <c r="CWL322" s="5"/>
      <c r="CWM322" s="5"/>
      <c r="CWN322" s="5"/>
      <c r="CWO322" s="5"/>
      <c r="CWP322" s="5"/>
      <c r="CWQ322" s="5"/>
      <c r="CWR322" s="5"/>
      <c r="CWS322" s="5"/>
      <c r="CWT322" s="5"/>
      <c r="CWU322" s="5"/>
      <c r="CWV322" s="5"/>
      <c r="CWW322" s="5"/>
      <c r="CWX322" s="5"/>
      <c r="CWY322" s="5"/>
      <c r="CWZ322" s="5"/>
      <c r="CXA322" s="5"/>
      <c r="CXB322" s="5"/>
      <c r="CXC322" s="5"/>
      <c r="CXD322" s="5"/>
      <c r="CXE322" s="5"/>
      <c r="CXF322" s="5"/>
      <c r="CXG322" s="5"/>
      <c r="CXH322" s="5"/>
      <c r="CXI322" s="5"/>
      <c r="CXJ322" s="5"/>
      <c r="CXK322" s="5"/>
      <c r="CXL322" s="5"/>
      <c r="CXM322" s="5"/>
      <c r="CXN322" s="5"/>
      <c r="CXO322" s="5"/>
      <c r="CXP322" s="5"/>
      <c r="CXQ322" s="5"/>
      <c r="CXR322" s="5"/>
      <c r="CXS322" s="5"/>
      <c r="CXT322" s="5"/>
      <c r="CXU322" s="5"/>
      <c r="CXV322" s="5"/>
      <c r="CXW322" s="5"/>
      <c r="CXX322" s="5"/>
      <c r="CXY322" s="5"/>
      <c r="CXZ322" s="5"/>
      <c r="CYA322" s="5"/>
      <c r="CYB322" s="5"/>
      <c r="CYC322" s="5"/>
      <c r="CYD322" s="5"/>
      <c r="CYE322" s="5"/>
      <c r="CYF322" s="5"/>
      <c r="CYG322" s="5"/>
      <c r="CYH322" s="5"/>
      <c r="CYI322" s="5"/>
      <c r="CYJ322" s="5"/>
      <c r="CYK322" s="5"/>
      <c r="CYL322" s="5"/>
      <c r="CYM322" s="5"/>
      <c r="CYN322" s="5"/>
      <c r="CYO322" s="5"/>
      <c r="CYP322" s="5"/>
      <c r="CYQ322" s="5"/>
      <c r="CYR322" s="5"/>
      <c r="CYS322" s="5"/>
      <c r="CYT322" s="5"/>
      <c r="CYU322" s="5"/>
      <c r="CYV322" s="5"/>
      <c r="CYW322" s="5"/>
      <c r="CYX322" s="5"/>
      <c r="CYY322" s="5"/>
      <c r="CYZ322" s="5"/>
      <c r="CZA322" s="5"/>
      <c r="CZB322" s="5"/>
      <c r="CZC322" s="5"/>
      <c r="CZD322" s="5"/>
      <c r="CZE322" s="5"/>
      <c r="CZF322" s="5"/>
      <c r="CZG322" s="5"/>
      <c r="CZH322" s="5"/>
      <c r="CZI322" s="5"/>
      <c r="CZJ322" s="5"/>
      <c r="CZK322" s="5"/>
      <c r="CZL322" s="5"/>
      <c r="CZM322" s="5"/>
      <c r="CZN322" s="5"/>
      <c r="CZO322" s="5"/>
      <c r="CZP322" s="5"/>
      <c r="CZQ322" s="5"/>
      <c r="CZR322" s="5"/>
      <c r="CZS322" s="5"/>
      <c r="CZT322" s="5"/>
      <c r="CZU322" s="5"/>
      <c r="CZV322" s="5"/>
      <c r="CZW322" s="5"/>
      <c r="CZX322" s="5"/>
      <c r="CZY322" s="5"/>
      <c r="CZZ322" s="5"/>
      <c r="DAA322" s="5"/>
      <c r="DAB322" s="5"/>
      <c r="DAC322" s="5"/>
      <c r="DAD322" s="5"/>
      <c r="DAE322" s="5"/>
      <c r="DAF322" s="5"/>
      <c r="DAG322" s="5"/>
      <c r="DAH322" s="5"/>
      <c r="DAI322" s="5"/>
      <c r="DAJ322" s="5"/>
      <c r="DAK322" s="5"/>
      <c r="DAL322" s="5"/>
      <c r="DAM322" s="5"/>
      <c r="DAN322" s="5"/>
      <c r="DAO322" s="5"/>
      <c r="DAP322" s="5"/>
      <c r="DAQ322" s="5"/>
      <c r="DAR322" s="5"/>
      <c r="DAS322" s="5"/>
      <c r="DAT322" s="5"/>
      <c r="DAU322" s="5"/>
      <c r="DAV322" s="5"/>
      <c r="DAW322" s="5"/>
      <c r="DAX322" s="5"/>
      <c r="DAY322" s="5"/>
      <c r="DAZ322" s="5"/>
      <c r="DBA322" s="5"/>
      <c r="DBB322" s="5"/>
      <c r="DBC322" s="5"/>
      <c r="DBD322" s="5"/>
      <c r="DBE322" s="5"/>
      <c r="DBF322" s="5"/>
      <c r="DBG322" s="5"/>
      <c r="DBH322" s="5"/>
      <c r="DBI322" s="5"/>
      <c r="DBJ322" s="5"/>
      <c r="DBK322" s="5"/>
      <c r="DBL322" s="5"/>
      <c r="DBM322" s="5"/>
      <c r="DBN322" s="5"/>
      <c r="DBO322" s="5"/>
      <c r="DBP322" s="5"/>
      <c r="DBQ322" s="5"/>
      <c r="DBR322" s="5"/>
      <c r="DBS322" s="5"/>
      <c r="DBT322" s="5"/>
      <c r="DBU322" s="5"/>
      <c r="DBV322" s="5"/>
      <c r="DBW322" s="5"/>
      <c r="DBX322" s="5"/>
      <c r="DBY322" s="5"/>
      <c r="DBZ322" s="5"/>
      <c r="DCA322" s="5"/>
      <c r="DCB322" s="5"/>
      <c r="DCC322" s="5"/>
      <c r="DCD322" s="5"/>
      <c r="DCE322" s="5"/>
      <c r="DCF322" s="5"/>
      <c r="DCG322" s="5"/>
      <c r="DCH322" s="5"/>
      <c r="DCI322" s="5"/>
      <c r="DCJ322" s="5"/>
      <c r="DCK322" s="5"/>
      <c r="DCL322" s="5"/>
      <c r="DCM322" s="5"/>
      <c r="DCN322" s="5"/>
      <c r="DCO322" s="5"/>
      <c r="DCP322" s="5"/>
      <c r="DCQ322" s="5"/>
      <c r="DCR322" s="5"/>
      <c r="DCS322" s="5"/>
      <c r="DCT322" s="5"/>
      <c r="DCU322" s="5"/>
      <c r="DCV322" s="5"/>
      <c r="DCW322" s="5"/>
      <c r="DCX322" s="5"/>
      <c r="DCY322" s="5"/>
      <c r="DCZ322" s="5"/>
      <c r="DDA322" s="5"/>
      <c r="DDB322" s="5"/>
      <c r="DDC322" s="5"/>
      <c r="DDD322" s="5"/>
      <c r="DDE322" s="5"/>
      <c r="DDF322" s="5"/>
      <c r="DDG322" s="5"/>
      <c r="DDH322" s="5"/>
      <c r="DDI322" s="5"/>
      <c r="DDJ322" s="5"/>
      <c r="DDK322" s="5"/>
      <c r="DDL322" s="5"/>
      <c r="DDM322" s="5"/>
      <c r="DDN322" s="5"/>
      <c r="DDO322" s="5"/>
      <c r="DDP322" s="5"/>
      <c r="DDQ322" s="5"/>
      <c r="DDR322" s="5"/>
      <c r="DDS322" s="5"/>
      <c r="DDT322" s="5"/>
      <c r="DDU322" s="5"/>
      <c r="DDV322" s="5"/>
      <c r="DDW322" s="5"/>
      <c r="DDX322" s="5"/>
      <c r="DDY322" s="5"/>
      <c r="DDZ322" s="5"/>
      <c r="DEA322" s="5"/>
      <c r="DEB322" s="5"/>
      <c r="DEC322" s="5"/>
      <c r="DED322" s="5"/>
      <c r="DEE322" s="5"/>
      <c r="DEF322" s="5"/>
      <c r="DEG322" s="5"/>
      <c r="DEH322" s="5"/>
      <c r="DEI322" s="5"/>
      <c r="DEJ322" s="5"/>
      <c r="DEK322" s="5"/>
      <c r="DEL322" s="5"/>
      <c r="DEM322" s="5"/>
      <c r="DEN322" s="5"/>
      <c r="DEO322" s="5"/>
      <c r="DEP322" s="5"/>
      <c r="DEQ322" s="5"/>
      <c r="DER322" s="5"/>
      <c r="DES322" s="5"/>
      <c r="DET322" s="5"/>
      <c r="DEU322" s="5"/>
      <c r="DEV322" s="5"/>
      <c r="DEW322" s="5"/>
      <c r="DEX322" s="5"/>
      <c r="DEY322" s="5"/>
      <c r="DEZ322" s="5"/>
      <c r="DFA322" s="5"/>
      <c r="DFB322" s="5"/>
      <c r="DFC322" s="5"/>
      <c r="DFD322" s="5"/>
      <c r="DFE322" s="5"/>
      <c r="DFF322" s="5"/>
      <c r="DFG322" s="5"/>
      <c r="DFH322" s="5"/>
      <c r="DFI322" s="5"/>
      <c r="DFJ322" s="5"/>
      <c r="DFK322" s="5"/>
      <c r="DFL322" s="5"/>
      <c r="DFM322" s="5"/>
      <c r="DFN322" s="5"/>
      <c r="DFO322" s="5"/>
      <c r="DFP322" s="5"/>
      <c r="DFQ322" s="5"/>
      <c r="DFR322" s="5"/>
      <c r="DFS322" s="5"/>
      <c r="DFT322" s="5"/>
      <c r="DFU322" s="5"/>
      <c r="DFV322" s="5"/>
      <c r="DFW322" s="5"/>
      <c r="DFX322" s="5"/>
      <c r="DFY322" s="5"/>
      <c r="DFZ322" s="5"/>
      <c r="DGA322" s="5"/>
      <c r="DGB322" s="5"/>
      <c r="DGC322" s="5"/>
      <c r="DGD322" s="5"/>
      <c r="DGE322" s="5"/>
      <c r="DGF322" s="5"/>
      <c r="DGG322" s="5"/>
      <c r="DGH322" s="5"/>
      <c r="DGI322" s="5"/>
      <c r="DGJ322" s="5"/>
      <c r="DGK322" s="5"/>
      <c r="DGL322" s="5"/>
      <c r="DGM322" s="5"/>
      <c r="DGN322" s="5"/>
      <c r="DGO322" s="5"/>
      <c r="DGP322" s="5"/>
      <c r="DGQ322" s="5"/>
      <c r="DGR322" s="5"/>
      <c r="DGS322" s="5"/>
      <c r="DGT322" s="5"/>
      <c r="DGU322" s="5"/>
      <c r="DGV322" s="5"/>
      <c r="DGW322" s="5"/>
      <c r="DGX322" s="5"/>
      <c r="DGY322" s="5"/>
      <c r="DGZ322" s="5"/>
      <c r="DHA322" s="5"/>
      <c r="DHB322" s="5"/>
      <c r="DHC322" s="5"/>
      <c r="DHD322" s="5"/>
      <c r="DHE322" s="5"/>
      <c r="DHF322" s="5"/>
      <c r="DHG322" s="5"/>
      <c r="DHH322" s="5"/>
      <c r="DHI322" s="5"/>
      <c r="DHJ322" s="5"/>
      <c r="DHK322" s="5"/>
      <c r="DHL322" s="5"/>
      <c r="DHM322" s="5"/>
      <c r="DHN322" s="5"/>
      <c r="DHO322" s="5"/>
      <c r="DHP322" s="5"/>
      <c r="DHQ322" s="5"/>
      <c r="DHR322" s="5"/>
      <c r="DHS322" s="5"/>
      <c r="DHT322" s="5"/>
      <c r="DHU322" s="5"/>
      <c r="DHV322" s="5"/>
      <c r="DHW322" s="5"/>
      <c r="DHX322" s="5"/>
      <c r="DHY322" s="5"/>
      <c r="DHZ322" s="5"/>
      <c r="DIA322" s="5"/>
      <c r="DIB322" s="5"/>
      <c r="DIC322" s="5"/>
      <c r="DID322" s="5"/>
      <c r="DIE322" s="5"/>
      <c r="DIF322" s="5"/>
      <c r="DIG322" s="5"/>
      <c r="DIH322" s="5"/>
      <c r="DII322" s="5"/>
      <c r="DIJ322" s="5"/>
      <c r="DIK322" s="5"/>
      <c r="DIL322" s="5"/>
      <c r="DIM322" s="5"/>
      <c r="DIN322" s="5"/>
      <c r="DIO322" s="5"/>
      <c r="DIP322" s="5"/>
      <c r="DIQ322" s="5"/>
      <c r="DIR322" s="5"/>
      <c r="DIS322" s="5"/>
      <c r="DIT322" s="5"/>
      <c r="DIU322" s="5"/>
      <c r="DIV322" s="5"/>
      <c r="DIW322" s="5"/>
      <c r="DIX322" s="5"/>
      <c r="DIY322" s="5"/>
      <c r="DIZ322" s="5"/>
      <c r="DJA322" s="5"/>
      <c r="DJB322" s="5"/>
      <c r="DJC322" s="5"/>
      <c r="DJD322" s="5"/>
      <c r="DJE322" s="5"/>
      <c r="DJF322" s="5"/>
      <c r="DJG322" s="5"/>
      <c r="DJH322" s="5"/>
      <c r="DJI322" s="5"/>
      <c r="DJJ322" s="5"/>
      <c r="DJK322" s="5"/>
      <c r="DJL322" s="5"/>
      <c r="DJM322" s="5"/>
      <c r="DJN322" s="5"/>
      <c r="DJO322" s="5"/>
      <c r="DJP322" s="5"/>
      <c r="DJQ322" s="5"/>
      <c r="DJR322" s="5"/>
      <c r="DJS322" s="5"/>
      <c r="DJT322" s="5"/>
      <c r="DJU322" s="5"/>
      <c r="DJV322" s="5"/>
      <c r="DJW322" s="5"/>
      <c r="DJX322" s="5"/>
      <c r="DJY322" s="5"/>
      <c r="DJZ322" s="5"/>
      <c r="DKA322" s="5"/>
      <c r="DKB322" s="5"/>
      <c r="DKC322" s="5"/>
      <c r="DKD322" s="5"/>
      <c r="DKE322" s="5"/>
      <c r="DKF322" s="5"/>
      <c r="DKG322" s="5"/>
      <c r="DKH322" s="5"/>
      <c r="DKI322" s="5"/>
      <c r="DKJ322" s="5"/>
      <c r="DKK322" s="5"/>
      <c r="DKL322" s="5"/>
      <c r="DKM322" s="5"/>
      <c r="DKN322" s="5"/>
      <c r="DKO322" s="5"/>
      <c r="DKP322" s="5"/>
      <c r="DKQ322" s="5"/>
      <c r="DKR322" s="5"/>
      <c r="DKS322" s="5"/>
      <c r="DKT322" s="5"/>
      <c r="DKU322" s="5"/>
      <c r="DKV322" s="5"/>
      <c r="DKW322" s="5"/>
      <c r="DKX322" s="5"/>
      <c r="DKY322" s="5"/>
      <c r="DKZ322" s="5"/>
      <c r="DLA322" s="5"/>
      <c r="DLB322" s="5"/>
      <c r="DLC322" s="5"/>
      <c r="DLD322" s="5"/>
      <c r="DLE322" s="5"/>
      <c r="DLF322" s="5"/>
      <c r="DLG322" s="5"/>
      <c r="DLH322" s="5"/>
      <c r="DLI322" s="5"/>
      <c r="DLJ322" s="5"/>
      <c r="DLK322" s="5"/>
      <c r="DLL322" s="5"/>
      <c r="DLM322" s="5"/>
      <c r="DLN322" s="5"/>
      <c r="DLO322" s="5"/>
      <c r="DLP322" s="5"/>
      <c r="DLQ322" s="5"/>
      <c r="DLR322" s="5"/>
      <c r="DLS322" s="5"/>
      <c r="DLT322" s="5"/>
      <c r="DLU322" s="5"/>
      <c r="DLV322" s="5"/>
      <c r="DLW322" s="5"/>
      <c r="DLX322" s="5"/>
      <c r="DLY322" s="5"/>
      <c r="DLZ322" s="5"/>
      <c r="DMA322" s="5"/>
      <c r="DMB322" s="5"/>
      <c r="DMC322" s="5"/>
      <c r="DMD322" s="5"/>
      <c r="DME322" s="5"/>
      <c r="DMF322" s="5"/>
      <c r="DMG322" s="5"/>
      <c r="DMH322" s="5"/>
      <c r="DMI322" s="5"/>
      <c r="DMJ322" s="5"/>
      <c r="DMK322" s="5"/>
      <c r="DML322" s="5"/>
      <c r="DMM322" s="5"/>
      <c r="DMN322" s="5"/>
      <c r="DMO322" s="5"/>
      <c r="DMP322" s="5"/>
      <c r="DMQ322" s="5"/>
      <c r="DMR322" s="5"/>
      <c r="DMS322" s="5"/>
      <c r="DMT322" s="5"/>
      <c r="DMU322" s="5"/>
      <c r="DMV322" s="5"/>
      <c r="DMW322" s="5"/>
      <c r="DMX322" s="5"/>
      <c r="DMY322" s="5"/>
      <c r="DMZ322" s="5"/>
      <c r="DNA322" s="5"/>
      <c r="DNB322" s="5"/>
      <c r="DNC322" s="5"/>
      <c r="DND322" s="5"/>
      <c r="DNE322" s="5"/>
      <c r="DNF322" s="5"/>
      <c r="DNG322" s="5"/>
      <c r="DNH322" s="5"/>
      <c r="DNI322" s="5"/>
      <c r="DNJ322" s="5"/>
      <c r="DNK322" s="5"/>
      <c r="DNL322" s="5"/>
      <c r="DNM322" s="5"/>
      <c r="DNN322" s="5"/>
      <c r="DNO322" s="5"/>
      <c r="DNP322" s="5"/>
      <c r="DNQ322" s="5"/>
      <c r="DNR322" s="5"/>
      <c r="DNS322" s="5"/>
      <c r="DNT322" s="5"/>
      <c r="DNU322" s="5"/>
      <c r="DNV322" s="5"/>
      <c r="DNW322" s="5"/>
      <c r="DNX322" s="5"/>
      <c r="DNY322" s="5"/>
      <c r="DNZ322" s="5"/>
      <c r="DOA322" s="5"/>
      <c r="DOB322" s="5"/>
      <c r="DOC322" s="5"/>
      <c r="DOD322" s="5"/>
      <c r="DOE322" s="5"/>
      <c r="DOF322" s="5"/>
      <c r="DOG322" s="5"/>
      <c r="DOH322" s="5"/>
      <c r="DOI322" s="5"/>
      <c r="DOJ322" s="5"/>
      <c r="DOK322" s="5"/>
      <c r="DOL322" s="5"/>
      <c r="DOM322" s="5"/>
      <c r="DON322" s="5"/>
      <c r="DOO322" s="5"/>
      <c r="DOP322" s="5"/>
      <c r="DOQ322" s="5"/>
      <c r="DOR322" s="5"/>
      <c r="DOS322" s="5"/>
      <c r="DOT322" s="5"/>
      <c r="DOU322" s="5"/>
      <c r="DOV322" s="5"/>
      <c r="DOW322" s="5"/>
      <c r="DOX322" s="5"/>
      <c r="DOY322" s="5"/>
      <c r="DOZ322" s="5"/>
      <c r="DPA322" s="5"/>
      <c r="DPB322" s="5"/>
      <c r="DPC322" s="5"/>
      <c r="DPD322" s="5"/>
      <c r="DPE322" s="5"/>
      <c r="DPF322" s="5"/>
      <c r="DPG322" s="5"/>
      <c r="DPH322" s="5"/>
      <c r="DPI322" s="5"/>
      <c r="DPJ322" s="5"/>
      <c r="DPK322" s="5"/>
      <c r="DPL322" s="5"/>
      <c r="DPM322" s="5"/>
      <c r="DPN322" s="5"/>
      <c r="DPO322" s="5"/>
      <c r="DPP322" s="5"/>
      <c r="DPQ322" s="5"/>
      <c r="DPR322" s="5"/>
      <c r="DPS322" s="5"/>
      <c r="DPT322" s="5"/>
      <c r="DPU322" s="5"/>
      <c r="DPV322" s="5"/>
      <c r="DPW322" s="5"/>
      <c r="DPX322" s="5"/>
      <c r="DPY322" s="5"/>
      <c r="DPZ322" s="5"/>
      <c r="DQA322" s="5"/>
      <c r="DQB322" s="5"/>
      <c r="DQC322" s="5"/>
      <c r="DQD322" s="5"/>
      <c r="DQE322" s="5"/>
      <c r="DQF322" s="5"/>
      <c r="DQG322" s="5"/>
      <c r="DQH322" s="5"/>
      <c r="DQI322" s="5"/>
      <c r="DQJ322" s="5"/>
      <c r="DQK322" s="5"/>
      <c r="DQL322" s="5"/>
      <c r="DQM322" s="5"/>
      <c r="DQN322" s="5"/>
      <c r="DQO322" s="5"/>
      <c r="DQP322" s="5"/>
      <c r="DQQ322" s="5"/>
      <c r="DQR322" s="5"/>
      <c r="DQS322" s="5"/>
      <c r="DQT322" s="5"/>
      <c r="DQU322" s="5"/>
      <c r="DQV322" s="5"/>
      <c r="DQW322" s="5"/>
      <c r="DQX322" s="5"/>
      <c r="DQY322" s="5"/>
      <c r="DQZ322" s="5"/>
      <c r="DRA322" s="5"/>
      <c r="DRB322" s="5"/>
      <c r="DRC322" s="5"/>
      <c r="DRD322" s="5"/>
      <c r="DRE322" s="5"/>
      <c r="DRF322" s="5"/>
      <c r="DRG322" s="5"/>
      <c r="DRH322" s="5"/>
      <c r="DRI322" s="5"/>
      <c r="DRJ322" s="5"/>
      <c r="DRK322" s="5"/>
      <c r="DRL322" s="5"/>
      <c r="DRM322" s="5"/>
      <c r="DRN322" s="5"/>
      <c r="DRO322" s="5"/>
      <c r="DRP322" s="5"/>
      <c r="DRQ322" s="5"/>
      <c r="DRR322" s="5"/>
      <c r="DRS322" s="5"/>
      <c r="DRT322" s="5"/>
      <c r="DRU322" s="5"/>
      <c r="DRV322" s="5"/>
      <c r="DRW322" s="5"/>
      <c r="DRX322" s="5"/>
      <c r="DRY322" s="5"/>
      <c r="DRZ322" s="5"/>
      <c r="DSA322" s="5"/>
      <c r="DSB322" s="5"/>
      <c r="DSC322" s="5"/>
      <c r="DSD322" s="5"/>
      <c r="DSE322" s="5"/>
      <c r="DSF322" s="5"/>
      <c r="DSG322" s="5"/>
      <c r="DSH322" s="5"/>
      <c r="DSI322" s="5"/>
      <c r="DSJ322" s="5"/>
      <c r="DSK322" s="5"/>
      <c r="DSL322" s="5"/>
      <c r="DSM322" s="5"/>
      <c r="DSN322" s="5"/>
      <c r="DSO322" s="5"/>
      <c r="DSP322" s="5"/>
      <c r="DSQ322" s="5"/>
      <c r="DSR322" s="5"/>
      <c r="DSS322" s="5"/>
      <c r="DST322" s="5"/>
      <c r="DSU322" s="5"/>
      <c r="DSV322" s="5"/>
      <c r="DSW322" s="5"/>
      <c r="DSX322" s="5"/>
      <c r="DSY322" s="5"/>
      <c r="DSZ322" s="5"/>
      <c r="DTA322" s="5"/>
      <c r="DTB322" s="5"/>
      <c r="DTC322" s="5"/>
      <c r="DTD322" s="5"/>
      <c r="DTE322" s="5"/>
      <c r="DTF322" s="5"/>
      <c r="DTG322" s="5"/>
      <c r="DTH322" s="5"/>
      <c r="DTI322" s="5"/>
      <c r="DTJ322" s="5"/>
      <c r="DTK322" s="5"/>
      <c r="DTL322" s="5"/>
      <c r="DTM322" s="5"/>
      <c r="DTN322" s="5"/>
      <c r="DTO322" s="5"/>
      <c r="DTP322" s="5"/>
      <c r="DTQ322" s="5"/>
      <c r="DTR322" s="5"/>
      <c r="DTS322" s="5"/>
      <c r="DTT322" s="5"/>
      <c r="DTU322" s="5"/>
      <c r="DTV322" s="5"/>
      <c r="DTW322" s="5"/>
      <c r="DTX322" s="5"/>
      <c r="DTY322" s="5"/>
      <c r="DTZ322" s="5"/>
      <c r="DUA322" s="5"/>
      <c r="DUB322" s="5"/>
      <c r="DUC322" s="5"/>
      <c r="DUD322" s="5"/>
      <c r="DUE322" s="5"/>
      <c r="DUF322" s="5"/>
      <c r="DUG322" s="5"/>
      <c r="DUH322" s="5"/>
      <c r="DUI322" s="5"/>
      <c r="DUJ322" s="5"/>
      <c r="DUK322" s="5"/>
      <c r="DUL322" s="5"/>
      <c r="DUM322" s="5"/>
      <c r="DUN322" s="5"/>
      <c r="DUO322" s="5"/>
      <c r="DUP322" s="5"/>
      <c r="DUQ322" s="5"/>
      <c r="DUR322" s="5"/>
      <c r="DUS322" s="5"/>
      <c r="DUT322" s="5"/>
      <c r="DUU322" s="5"/>
      <c r="DUV322" s="5"/>
      <c r="DUW322" s="5"/>
      <c r="DUX322" s="5"/>
      <c r="DUY322" s="5"/>
      <c r="DUZ322" s="5"/>
      <c r="DVA322" s="5"/>
      <c r="DVB322" s="5"/>
      <c r="DVC322" s="5"/>
      <c r="DVD322" s="5"/>
      <c r="DVE322" s="5"/>
      <c r="DVF322" s="5"/>
      <c r="DVG322" s="5"/>
      <c r="DVH322" s="5"/>
      <c r="DVI322" s="5"/>
      <c r="DVJ322" s="5"/>
      <c r="DVK322" s="5"/>
      <c r="DVL322" s="5"/>
      <c r="DVM322" s="5"/>
      <c r="DVN322" s="5"/>
      <c r="DVO322" s="5"/>
      <c r="DVP322" s="5"/>
      <c r="DVQ322" s="5"/>
      <c r="DVR322" s="5"/>
      <c r="DVS322" s="5"/>
      <c r="DVT322" s="5"/>
      <c r="DVU322" s="5"/>
      <c r="DVV322" s="5"/>
      <c r="DVW322" s="5"/>
      <c r="DVX322" s="5"/>
      <c r="DVY322" s="5"/>
      <c r="DVZ322" s="5"/>
      <c r="DWA322" s="5"/>
      <c r="DWB322" s="5"/>
      <c r="DWC322" s="5"/>
      <c r="DWD322" s="5"/>
      <c r="DWE322" s="5"/>
      <c r="DWF322" s="5"/>
      <c r="DWG322" s="5"/>
      <c r="DWH322" s="5"/>
      <c r="DWI322" s="5"/>
      <c r="DWJ322" s="5"/>
      <c r="DWK322" s="5"/>
      <c r="DWL322" s="5"/>
      <c r="DWM322" s="5"/>
      <c r="DWN322" s="5"/>
      <c r="DWO322" s="5"/>
      <c r="DWP322" s="5"/>
      <c r="DWQ322" s="5"/>
      <c r="DWR322" s="5"/>
      <c r="DWS322" s="5"/>
      <c r="DWT322" s="5"/>
      <c r="DWU322" s="5"/>
      <c r="DWV322" s="5"/>
      <c r="DWW322" s="5"/>
      <c r="DWX322" s="5"/>
      <c r="DWY322" s="5"/>
      <c r="DWZ322" s="5"/>
      <c r="DXA322" s="5"/>
      <c r="DXB322" s="5"/>
      <c r="DXC322" s="5"/>
      <c r="DXD322" s="5"/>
      <c r="DXE322" s="5"/>
      <c r="DXF322" s="5"/>
      <c r="DXG322" s="5"/>
      <c r="DXH322" s="5"/>
      <c r="DXI322" s="5"/>
      <c r="DXJ322" s="5"/>
      <c r="DXK322" s="5"/>
      <c r="DXL322" s="5"/>
      <c r="DXM322" s="5"/>
      <c r="DXN322" s="5"/>
      <c r="DXO322" s="5"/>
      <c r="DXP322" s="5"/>
      <c r="DXQ322" s="5"/>
      <c r="DXR322" s="5"/>
      <c r="DXS322" s="5"/>
      <c r="DXT322" s="5"/>
      <c r="DXU322" s="5"/>
      <c r="DXV322" s="5"/>
      <c r="DXW322" s="5"/>
      <c r="DXX322" s="5"/>
      <c r="DXY322" s="5"/>
      <c r="DXZ322" s="5"/>
      <c r="DYA322" s="5"/>
      <c r="DYB322" s="5"/>
      <c r="DYC322" s="5"/>
      <c r="DYD322" s="5"/>
      <c r="DYE322" s="5"/>
      <c r="DYF322" s="5"/>
      <c r="DYG322" s="5"/>
      <c r="DYH322" s="5"/>
      <c r="DYI322" s="5"/>
      <c r="DYJ322" s="5"/>
      <c r="DYK322" s="5"/>
      <c r="DYL322" s="5"/>
      <c r="DYM322" s="5"/>
      <c r="DYN322" s="5"/>
      <c r="DYO322" s="5"/>
      <c r="DYP322" s="5"/>
      <c r="DYQ322" s="5"/>
      <c r="DYR322" s="5"/>
      <c r="DYS322" s="5"/>
      <c r="DYT322" s="5"/>
      <c r="DYU322" s="5"/>
      <c r="DYV322" s="5"/>
      <c r="DYW322" s="5"/>
      <c r="DYX322" s="5"/>
      <c r="DYY322" s="5"/>
      <c r="DYZ322" s="5"/>
      <c r="DZA322" s="5"/>
      <c r="DZB322" s="5"/>
      <c r="DZC322" s="5"/>
      <c r="DZD322" s="5"/>
      <c r="DZE322" s="5"/>
      <c r="DZF322" s="5"/>
      <c r="DZG322" s="5"/>
      <c r="DZH322" s="5"/>
      <c r="DZI322" s="5"/>
      <c r="DZJ322" s="5"/>
      <c r="DZK322" s="5"/>
      <c r="DZL322" s="5"/>
      <c r="DZM322" s="5"/>
      <c r="DZN322" s="5"/>
      <c r="DZO322" s="5"/>
      <c r="DZP322" s="5"/>
      <c r="DZQ322" s="5"/>
      <c r="DZR322" s="5"/>
      <c r="DZS322" s="5"/>
      <c r="DZT322" s="5"/>
      <c r="DZU322" s="5"/>
      <c r="DZV322" s="5"/>
      <c r="DZW322" s="5"/>
      <c r="DZX322" s="5"/>
      <c r="DZY322" s="5"/>
      <c r="DZZ322" s="5"/>
      <c r="EAA322" s="5"/>
      <c r="EAB322" s="5"/>
      <c r="EAC322" s="5"/>
      <c r="EAD322" s="5"/>
      <c r="EAE322" s="5"/>
      <c r="EAF322" s="5"/>
      <c r="EAG322" s="5"/>
      <c r="EAH322" s="5"/>
      <c r="EAI322" s="5"/>
      <c r="EAJ322" s="5"/>
      <c r="EAK322" s="5"/>
      <c r="EAL322" s="5"/>
      <c r="EAM322" s="5"/>
      <c r="EAN322" s="5"/>
      <c r="EAO322" s="5"/>
      <c r="EAP322" s="5"/>
      <c r="EAQ322" s="5"/>
      <c r="EAR322" s="5"/>
      <c r="EAS322" s="5"/>
      <c r="EAT322" s="5"/>
      <c r="EAU322" s="5"/>
      <c r="EAV322" s="5"/>
      <c r="EAW322" s="5"/>
      <c r="EAX322" s="5"/>
      <c r="EAY322" s="5"/>
      <c r="EAZ322" s="5"/>
      <c r="EBA322" s="5"/>
      <c r="EBB322" s="5"/>
      <c r="EBC322" s="5"/>
      <c r="EBD322" s="5"/>
      <c r="EBE322" s="5"/>
      <c r="EBF322" s="5"/>
      <c r="EBG322" s="5"/>
      <c r="EBH322" s="5"/>
      <c r="EBI322" s="5"/>
      <c r="EBJ322" s="5"/>
      <c r="EBK322" s="5"/>
      <c r="EBL322" s="5"/>
      <c r="EBM322" s="5"/>
      <c r="EBN322" s="5"/>
      <c r="EBO322" s="5"/>
      <c r="EBP322" s="5"/>
      <c r="EBQ322" s="5"/>
      <c r="EBR322" s="5"/>
      <c r="EBS322" s="5"/>
      <c r="EBT322" s="5"/>
      <c r="EBU322" s="5"/>
      <c r="EBV322" s="5"/>
      <c r="EBW322" s="5"/>
      <c r="EBX322" s="5"/>
      <c r="EBY322" s="5"/>
      <c r="EBZ322" s="5"/>
      <c r="ECA322" s="5"/>
      <c r="ECB322" s="5"/>
      <c r="ECC322" s="5"/>
      <c r="ECD322" s="5"/>
      <c r="ECE322" s="5"/>
      <c r="ECF322" s="5"/>
      <c r="ECG322" s="5"/>
      <c r="ECH322" s="5"/>
      <c r="ECI322" s="5"/>
      <c r="ECJ322" s="5"/>
      <c r="ECK322" s="5"/>
      <c r="ECL322" s="5"/>
      <c r="ECM322" s="5"/>
      <c r="ECN322" s="5"/>
      <c r="ECO322" s="5"/>
      <c r="ECP322" s="5"/>
      <c r="ECQ322" s="5"/>
      <c r="ECR322" s="5"/>
      <c r="ECS322" s="5"/>
      <c r="ECT322" s="5"/>
      <c r="ECU322" s="5"/>
      <c r="ECV322" s="5"/>
      <c r="ECW322" s="5"/>
      <c r="ECX322" s="5"/>
      <c r="ECY322" s="5"/>
      <c r="ECZ322" s="5"/>
      <c r="EDA322" s="5"/>
      <c r="EDB322" s="5"/>
      <c r="EDC322" s="5"/>
      <c r="EDD322" s="5"/>
      <c r="EDE322" s="5"/>
      <c r="EDF322" s="5"/>
      <c r="EDG322" s="5"/>
      <c r="EDH322" s="5"/>
      <c r="EDI322" s="5"/>
      <c r="EDJ322" s="5"/>
      <c r="EDK322" s="5"/>
      <c r="EDL322" s="5"/>
      <c r="EDM322" s="5"/>
      <c r="EDN322" s="5"/>
      <c r="EDO322" s="5"/>
      <c r="EDP322" s="5"/>
      <c r="EDQ322" s="5"/>
      <c r="EDR322" s="5"/>
      <c r="EDS322" s="5"/>
      <c r="EDT322" s="5"/>
      <c r="EDU322" s="5"/>
      <c r="EDV322" s="5"/>
      <c r="EDW322" s="5"/>
      <c r="EDX322" s="5"/>
      <c r="EDY322" s="5"/>
      <c r="EDZ322" s="5"/>
      <c r="EEA322" s="5"/>
      <c r="EEB322" s="5"/>
      <c r="EEC322" s="5"/>
      <c r="EED322" s="5"/>
      <c r="EEE322" s="5"/>
      <c r="EEF322" s="5"/>
      <c r="EEG322" s="5"/>
      <c r="EEH322" s="5"/>
      <c r="EEI322" s="5"/>
      <c r="EEJ322" s="5"/>
      <c r="EEK322" s="5"/>
      <c r="EEL322" s="5"/>
      <c r="EEM322" s="5"/>
      <c r="EEN322" s="5"/>
      <c r="EEO322" s="5"/>
      <c r="EEP322" s="5"/>
      <c r="EEQ322" s="5"/>
      <c r="EER322" s="5"/>
      <c r="EES322" s="5"/>
      <c r="EET322" s="5"/>
      <c r="EEU322" s="5"/>
      <c r="EEV322" s="5"/>
      <c r="EEW322" s="5"/>
      <c r="EEX322" s="5"/>
      <c r="EEY322" s="5"/>
      <c r="EEZ322" s="5"/>
      <c r="EFA322" s="5"/>
      <c r="EFB322" s="5"/>
      <c r="EFC322" s="5"/>
      <c r="EFD322" s="5"/>
      <c r="EFE322" s="5"/>
      <c r="EFF322" s="5"/>
      <c r="EFG322" s="5"/>
      <c r="EFH322" s="5"/>
      <c r="EFI322" s="5"/>
      <c r="EFJ322" s="5"/>
      <c r="EFK322" s="5"/>
      <c r="EFL322" s="5"/>
      <c r="EFM322" s="5"/>
      <c r="EFN322" s="5"/>
      <c r="EFO322" s="5"/>
      <c r="EFP322" s="5"/>
      <c r="EFQ322" s="5"/>
      <c r="EFR322" s="5"/>
      <c r="EFS322" s="5"/>
      <c r="EFT322" s="5"/>
      <c r="EFU322" s="5"/>
      <c r="EFV322" s="5"/>
      <c r="EFW322" s="5"/>
      <c r="EFX322" s="5"/>
      <c r="EFY322" s="5"/>
      <c r="EFZ322" s="5"/>
      <c r="EGA322" s="5"/>
      <c r="EGB322" s="5"/>
      <c r="EGC322" s="5"/>
      <c r="EGD322" s="5"/>
      <c r="EGE322" s="5"/>
      <c r="EGF322" s="5"/>
      <c r="EGG322" s="5"/>
      <c r="EGH322" s="5"/>
      <c r="EGI322" s="5"/>
      <c r="EGJ322" s="5"/>
      <c r="EGK322" s="5"/>
      <c r="EGL322" s="5"/>
      <c r="EGM322" s="5"/>
      <c r="EGN322" s="5"/>
      <c r="EGO322" s="5"/>
      <c r="EGP322" s="5"/>
      <c r="EGQ322" s="5"/>
      <c r="EGR322" s="5"/>
      <c r="EGS322" s="5"/>
      <c r="EGT322" s="5"/>
      <c r="EGU322" s="5"/>
      <c r="EGV322" s="5"/>
      <c r="EGW322" s="5"/>
      <c r="EGX322" s="5"/>
      <c r="EGY322" s="5"/>
      <c r="EGZ322" s="5"/>
      <c r="EHA322" s="5"/>
      <c r="EHB322" s="5"/>
      <c r="EHC322" s="5"/>
      <c r="EHD322" s="5"/>
      <c r="EHE322" s="5"/>
      <c r="EHF322" s="5"/>
      <c r="EHG322" s="5"/>
      <c r="EHH322" s="5"/>
      <c r="EHI322" s="5"/>
      <c r="EHJ322" s="5"/>
      <c r="EHK322" s="5"/>
      <c r="EHL322" s="5"/>
      <c r="EHM322" s="5"/>
      <c r="EHN322" s="5"/>
      <c r="EHO322" s="5"/>
      <c r="EHP322" s="5"/>
      <c r="EHQ322" s="5"/>
      <c r="EHR322" s="5"/>
      <c r="EHS322" s="5"/>
      <c r="EHT322" s="5"/>
      <c r="EHU322" s="5"/>
      <c r="EHV322" s="5"/>
      <c r="EHW322" s="5"/>
      <c r="EHX322" s="5"/>
      <c r="EHY322" s="5"/>
      <c r="EHZ322" s="5"/>
      <c r="EIA322" s="5"/>
      <c r="EIB322" s="5"/>
      <c r="EIC322" s="5"/>
      <c r="EID322" s="5"/>
      <c r="EIE322" s="5"/>
      <c r="EIF322" s="5"/>
      <c r="EIG322" s="5"/>
      <c r="EIH322" s="5"/>
      <c r="EII322" s="5"/>
      <c r="EIJ322" s="5"/>
      <c r="EIK322" s="5"/>
      <c r="EIL322" s="5"/>
      <c r="EIM322" s="5"/>
      <c r="EIN322" s="5"/>
      <c r="EIO322" s="5"/>
      <c r="EIP322" s="5"/>
      <c r="EIQ322" s="5"/>
      <c r="EIR322" s="5"/>
      <c r="EIS322" s="5"/>
      <c r="EIT322" s="5"/>
      <c r="EIU322" s="5"/>
      <c r="EIV322" s="5"/>
      <c r="EIW322" s="5"/>
      <c r="EIX322" s="5"/>
      <c r="EIY322" s="5"/>
      <c r="EIZ322" s="5"/>
      <c r="EJA322" s="5"/>
      <c r="EJB322" s="5"/>
      <c r="EJC322" s="5"/>
      <c r="EJD322" s="5"/>
      <c r="EJE322" s="5"/>
      <c r="EJF322" s="5"/>
      <c r="EJG322" s="5"/>
      <c r="EJH322" s="5"/>
      <c r="EJI322" s="5"/>
      <c r="EJJ322" s="5"/>
      <c r="EJK322" s="5"/>
      <c r="EJL322" s="5"/>
      <c r="EJM322" s="5"/>
      <c r="EJN322" s="5"/>
      <c r="EJO322" s="5"/>
      <c r="EJP322" s="5"/>
      <c r="EJQ322" s="5"/>
      <c r="EJR322" s="5"/>
      <c r="EJS322" s="5"/>
      <c r="EJT322" s="5"/>
      <c r="EJU322" s="5"/>
      <c r="EJV322" s="5"/>
      <c r="EJW322" s="5"/>
      <c r="EJX322" s="5"/>
      <c r="EJY322" s="5"/>
      <c r="EJZ322" s="5"/>
      <c r="EKA322" s="5"/>
      <c r="EKB322" s="5"/>
      <c r="EKC322" s="5"/>
      <c r="EKD322" s="5"/>
      <c r="EKE322" s="5"/>
      <c r="EKF322" s="5"/>
      <c r="EKG322" s="5"/>
      <c r="EKH322" s="5"/>
      <c r="EKI322" s="5"/>
      <c r="EKJ322" s="5"/>
      <c r="EKK322" s="5"/>
      <c r="EKL322" s="5"/>
      <c r="EKM322" s="5"/>
      <c r="EKN322" s="5"/>
      <c r="EKO322" s="5"/>
      <c r="EKP322" s="5"/>
      <c r="EKQ322" s="5"/>
      <c r="EKR322" s="5"/>
      <c r="EKS322" s="5"/>
      <c r="EKT322" s="5"/>
      <c r="EKU322" s="5"/>
      <c r="EKV322" s="5"/>
      <c r="EKW322" s="5"/>
      <c r="EKX322" s="5"/>
      <c r="EKY322" s="5"/>
      <c r="EKZ322" s="5"/>
      <c r="ELA322" s="5"/>
      <c r="ELB322" s="5"/>
      <c r="ELC322" s="5"/>
      <c r="ELD322" s="5"/>
      <c r="ELE322" s="5"/>
      <c r="ELF322" s="5"/>
      <c r="ELG322" s="5"/>
      <c r="ELH322" s="5"/>
      <c r="ELI322" s="5"/>
      <c r="ELJ322" s="5"/>
      <c r="ELK322" s="5"/>
      <c r="ELL322" s="5"/>
      <c r="ELM322" s="5"/>
      <c r="ELN322" s="5"/>
      <c r="ELO322" s="5"/>
      <c r="ELP322" s="5"/>
      <c r="ELQ322" s="5"/>
      <c r="ELR322" s="5"/>
      <c r="ELS322" s="5"/>
      <c r="ELT322" s="5"/>
      <c r="ELU322" s="5"/>
      <c r="ELV322" s="5"/>
      <c r="ELW322" s="5"/>
      <c r="ELX322" s="5"/>
      <c r="ELY322" s="5"/>
      <c r="ELZ322" s="5"/>
      <c r="EMA322" s="5"/>
      <c r="EMB322" s="5"/>
      <c r="EMC322" s="5"/>
      <c r="EMD322" s="5"/>
      <c r="EME322" s="5"/>
      <c r="EMF322" s="5"/>
      <c r="EMG322" s="5"/>
      <c r="EMH322" s="5"/>
      <c r="EMI322" s="5"/>
      <c r="EMJ322" s="5"/>
      <c r="EMK322" s="5"/>
      <c r="EML322" s="5"/>
      <c r="EMM322" s="5"/>
      <c r="EMN322" s="5"/>
      <c r="EMO322" s="5"/>
      <c r="EMP322" s="5"/>
      <c r="EMQ322" s="5"/>
      <c r="EMR322" s="5"/>
      <c r="EMS322" s="5"/>
      <c r="EMT322" s="5"/>
      <c r="EMU322" s="5"/>
      <c r="EMV322" s="5"/>
      <c r="EMW322" s="5"/>
      <c r="EMX322" s="5"/>
      <c r="EMY322" s="5"/>
      <c r="EMZ322" s="5"/>
      <c r="ENA322" s="5"/>
      <c r="ENB322" s="5"/>
      <c r="ENC322" s="5"/>
      <c r="END322" s="5"/>
      <c r="ENE322" s="5"/>
      <c r="ENF322" s="5"/>
      <c r="ENG322" s="5"/>
      <c r="ENH322" s="5"/>
      <c r="ENI322" s="5"/>
      <c r="ENJ322" s="5"/>
      <c r="ENK322" s="5"/>
      <c r="ENL322" s="5"/>
      <c r="ENM322" s="5"/>
      <c r="ENN322" s="5"/>
      <c r="ENO322" s="5"/>
      <c r="ENP322" s="5"/>
      <c r="ENQ322" s="5"/>
      <c r="ENR322" s="5"/>
      <c r="ENS322" s="5"/>
      <c r="ENT322" s="5"/>
      <c r="ENU322" s="5"/>
      <c r="ENV322" s="5"/>
      <c r="ENW322" s="5"/>
      <c r="ENX322" s="5"/>
      <c r="ENY322" s="5"/>
      <c r="ENZ322" s="5"/>
      <c r="EOA322" s="5"/>
      <c r="EOB322" s="5"/>
      <c r="EOC322" s="5"/>
      <c r="EOD322" s="5"/>
      <c r="EOE322" s="5"/>
      <c r="EOF322" s="5"/>
      <c r="EOG322" s="5"/>
      <c r="EOH322" s="5"/>
      <c r="EOI322" s="5"/>
      <c r="EOJ322" s="5"/>
      <c r="EOK322" s="5"/>
      <c r="EOL322" s="5"/>
      <c r="EOM322" s="5"/>
      <c r="EON322" s="5"/>
      <c r="EOO322" s="5"/>
      <c r="EOP322" s="5"/>
      <c r="EOQ322" s="5"/>
      <c r="EOR322" s="5"/>
      <c r="EOS322" s="5"/>
      <c r="EOT322" s="5"/>
      <c r="EOU322" s="5"/>
      <c r="EOV322" s="5"/>
      <c r="EOW322" s="5"/>
      <c r="EOX322" s="5"/>
      <c r="EOY322" s="5"/>
      <c r="EOZ322" s="5"/>
      <c r="EPA322" s="5"/>
      <c r="EPB322" s="5"/>
      <c r="EPC322" s="5"/>
      <c r="EPD322" s="5"/>
      <c r="EPE322" s="5"/>
      <c r="EPF322" s="5"/>
      <c r="EPG322" s="5"/>
      <c r="EPH322" s="5"/>
      <c r="EPI322" s="5"/>
      <c r="EPJ322" s="5"/>
      <c r="EPK322" s="5"/>
      <c r="EPL322" s="5"/>
      <c r="EPM322" s="5"/>
      <c r="EPN322" s="5"/>
      <c r="EPO322" s="5"/>
      <c r="EPP322" s="5"/>
      <c r="EPQ322" s="5"/>
      <c r="EPR322" s="5"/>
      <c r="EPS322" s="5"/>
      <c r="EPT322" s="5"/>
      <c r="EPU322" s="5"/>
      <c r="EPV322" s="5"/>
      <c r="EPW322" s="5"/>
      <c r="EPX322" s="5"/>
      <c r="EPY322" s="5"/>
      <c r="EPZ322" s="5"/>
      <c r="EQA322" s="5"/>
      <c r="EQB322" s="5"/>
      <c r="EQC322" s="5"/>
      <c r="EQD322" s="5"/>
      <c r="EQE322" s="5"/>
      <c r="EQF322" s="5"/>
      <c r="EQG322" s="5"/>
      <c r="EQH322" s="5"/>
      <c r="EQI322" s="5"/>
      <c r="EQJ322" s="5"/>
      <c r="EQK322" s="5"/>
      <c r="EQL322" s="5"/>
      <c r="EQM322" s="5"/>
      <c r="EQN322" s="5"/>
      <c r="EQO322" s="5"/>
      <c r="EQP322" s="5"/>
      <c r="EQQ322" s="5"/>
      <c r="EQR322" s="5"/>
      <c r="EQS322" s="5"/>
      <c r="EQT322" s="5"/>
      <c r="EQU322" s="5"/>
      <c r="EQV322" s="5"/>
      <c r="EQW322" s="5"/>
      <c r="EQX322" s="5"/>
      <c r="EQY322" s="5"/>
      <c r="EQZ322" s="5"/>
      <c r="ERA322" s="5"/>
      <c r="ERB322" s="5"/>
      <c r="ERC322" s="5"/>
      <c r="ERD322" s="5"/>
      <c r="ERE322" s="5"/>
      <c r="ERF322" s="5"/>
      <c r="ERG322" s="5"/>
      <c r="ERH322" s="5"/>
      <c r="ERI322" s="5"/>
      <c r="ERJ322" s="5"/>
      <c r="ERK322" s="5"/>
      <c r="ERL322" s="5"/>
      <c r="ERM322" s="5"/>
      <c r="ERN322" s="5"/>
      <c r="ERO322" s="5"/>
      <c r="ERP322" s="5"/>
      <c r="ERQ322" s="5"/>
      <c r="ERR322" s="5"/>
      <c r="ERS322" s="5"/>
      <c r="ERT322" s="5"/>
      <c r="ERU322" s="5"/>
      <c r="ERV322" s="5"/>
      <c r="ERW322" s="5"/>
      <c r="ERX322" s="5"/>
      <c r="ERY322" s="5"/>
      <c r="ERZ322" s="5"/>
      <c r="ESA322" s="5"/>
      <c r="ESB322" s="5"/>
      <c r="ESC322" s="5"/>
      <c r="ESD322" s="5"/>
      <c r="ESE322" s="5"/>
      <c r="ESF322" s="5"/>
      <c r="ESG322" s="5"/>
      <c r="ESH322" s="5"/>
      <c r="ESI322" s="5"/>
      <c r="ESJ322" s="5"/>
      <c r="ESK322" s="5"/>
      <c r="ESL322" s="5"/>
      <c r="ESM322" s="5"/>
      <c r="ESN322" s="5"/>
      <c r="ESO322" s="5"/>
      <c r="ESP322" s="5"/>
      <c r="ESQ322" s="5"/>
      <c r="ESR322" s="5"/>
      <c r="ESS322" s="5"/>
      <c r="EST322" s="5"/>
      <c r="ESU322" s="5"/>
      <c r="ESV322" s="5"/>
      <c r="ESW322" s="5"/>
      <c r="ESX322" s="5"/>
      <c r="ESY322" s="5"/>
      <c r="ESZ322" s="5"/>
      <c r="ETA322" s="5"/>
      <c r="ETB322" s="5"/>
      <c r="ETC322" s="5"/>
      <c r="ETD322" s="5"/>
      <c r="ETE322" s="5"/>
      <c r="ETF322" s="5"/>
      <c r="ETG322" s="5"/>
      <c r="ETH322" s="5"/>
      <c r="ETI322" s="5"/>
      <c r="ETJ322" s="5"/>
      <c r="ETK322" s="5"/>
      <c r="ETL322" s="5"/>
      <c r="ETM322" s="5"/>
      <c r="ETN322" s="5"/>
      <c r="ETO322" s="5"/>
      <c r="ETP322" s="5"/>
      <c r="ETQ322" s="5"/>
      <c r="ETR322" s="5"/>
      <c r="ETS322" s="5"/>
      <c r="ETT322" s="5"/>
      <c r="ETU322" s="5"/>
      <c r="ETV322" s="5"/>
      <c r="ETW322" s="5"/>
      <c r="ETX322" s="5"/>
      <c r="ETY322" s="5"/>
      <c r="ETZ322" s="5"/>
      <c r="EUA322" s="5"/>
      <c r="EUB322" s="5"/>
      <c r="EUC322" s="5"/>
      <c r="EUD322" s="5"/>
      <c r="EUE322" s="5"/>
      <c r="EUF322" s="5"/>
      <c r="EUG322" s="5"/>
      <c r="EUH322" s="5"/>
      <c r="EUI322" s="5"/>
      <c r="EUJ322" s="5"/>
      <c r="EUK322" s="5"/>
      <c r="EUL322" s="5"/>
      <c r="EUM322" s="5"/>
      <c r="EUN322" s="5"/>
      <c r="EUO322" s="5"/>
      <c r="EUP322" s="5"/>
      <c r="EUQ322" s="5"/>
      <c r="EUR322" s="5"/>
      <c r="EUS322" s="5"/>
      <c r="EUT322" s="5"/>
      <c r="EUU322" s="5"/>
      <c r="EUV322" s="5"/>
      <c r="EUW322" s="5"/>
      <c r="EUX322" s="5"/>
      <c r="EUY322" s="5"/>
      <c r="EUZ322" s="5"/>
      <c r="EVA322" s="5"/>
      <c r="EVB322" s="5"/>
      <c r="EVC322" s="5"/>
      <c r="EVD322" s="5"/>
      <c r="EVE322" s="5"/>
      <c r="EVF322" s="5"/>
      <c r="EVG322" s="5"/>
      <c r="EVH322" s="5"/>
      <c r="EVI322" s="5"/>
      <c r="EVJ322" s="5"/>
      <c r="EVK322" s="5"/>
      <c r="EVL322" s="5"/>
      <c r="EVM322" s="5"/>
      <c r="EVN322" s="5"/>
      <c r="EVO322" s="5"/>
      <c r="EVP322" s="5"/>
      <c r="EVQ322" s="5"/>
      <c r="EVR322" s="5"/>
      <c r="EVS322" s="5"/>
      <c r="EVT322" s="5"/>
      <c r="EVU322" s="5"/>
      <c r="EVV322" s="5"/>
      <c r="EVW322" s="5"/>
      <c r="EVX322" s="5"/>
      <c r="EVY322" s="5"/>
      <c r="EVZ322" s="5"/>
      <c r="EWA322" s="5"/>
      <c r="EWB322" s="5"/>
      <c r="EWC322" s="5"/>
      <c r="EWD322" s="5"/>
      <c r="EWE322" s="5"/>
      <c r="EWF322" s="5"/>
      <c r="EWG322" s="5"/>
      <c r="EWH322" s="5"/>
      <c r="EWI322" s="5"/>
      <c r="EWJ322" s="5"/>
      <c r="EWK322" s="5"/>
      <c r="EWL322" s="5"/>
      <c r="EWM322" s="5"/>
      <c r="EWN322" s="5"/>
      <c r="EWO322" s="5"/>
      <c r="EWP322" s="5"/>
      <c r="EWQ322" s="5"/>
      <c r="EWR322" s="5"/>
      <c r="EWS322" s="5"/>
      <c r="EWT322" s="5"/>
      <c r="EWU322" s="5"/>
      <c r="EWV322" s="5"/>
      <c r="EWW322" s="5"/>
      <c r="EWX322" s="5"/>
      <c r="EWY322" s="5"/>
      <c r="EWZ322" s="5"/>
      <c r="EXA322" s="5"/>
      <c r="EXB322" s="5"/>
      <c r="EXC322" s="5"/>
      <c r="EXD322" s="5"/>
      <c r="EXE322" s="5"/>
      <c r="EXF322" s="5"/>
      <c r="EXG322" s="5"/>
      <c r="EXH322" s="5"/>
      <c r="EXI322" s="5"/>
      <c r="EXJ322" s="5"/>
      <c r="EXK322" s="5"/>
      <c r="EXL322" s="5"/>
      <c r="EXM322" s="5"/>
      <c r="EXN322" s="5"/>
      <c r="EXO322" s="5"/>
      <c r="EXP322" s="5"/>
      <c r="EXQ322" s="5"/>
      <c r="EXR322" s="5"/>
      <c r="EXS322" s="5"/>
      <c r="EXT322" s="5"/>
      <c r="EXU322" s="5"/>
      <c r="EXV322" s="5"/>
      <c r="EXW322" s="5"/>
      <c r="EXX322" s="5"/>
      <c r="EXY322" s="5"/>
      <c r="EXZ322" s="5"/>
      <c r="EYA322" s="5"/>
      <c r="EYB322" s="5"/>
      <c r="EYC322" s="5"/>
      <c r="EYD322" s="5"/>
      <c r="EYE322" s="5"/>
      <c r="EYF322" s="5"/>
      <c r="EYG322" s="5"/>
      <c r="EYH322" s="5"/>
      <c r="EYI322" s="5"/>
      <c r="EYJ322" s="5"/>
      <c r="EYK322" s="5"/>
      <c r="EYL322" s="5"/>
      <c r="EYM322" s="5"/>
      <c r="EYN322" s="5"/>
      <c r="EYO322" s="5"/>
      <c r="EYP322" s="5"/>
      <c r="EYQ322" s="5"/>
      <c r="EYR322" s="5"/>
      <c r="EYS322" s="5"/>
      <c r="EYT322" s="5"/>
      <c r="EYU322" s="5"/>
      <c r="EYV322" s="5"/>
      <c r="EYW322" s="5"/>
      <c r="EYX322" s="5"/>
      <c r="EYY322" s="5"/>
      <c r="EYZ322" s="5"/>
      <c r="EZA322" s="5"/>
      <c r="EZB322" s="5"/>
      <c r="EZC322" s="5"/>
      <c r="EZD322" s="5"/>
      <c r="EZE322" s="5"/>
      <c r="EZF322" s="5"/>
      <c r="EZG322" s="5"/>
      <c r="EZH322" s="5"/>
      <c r="EZI322" s="5"/>
      <c r="EZJ322" s="5"/>
      <c r="EZK322" s="5"/>
      <c r="EZL322" s="5"/>
      <c r="EZM322" s="5"/>
      <c r="EZN322" s="5"/>
      <c r="EZO322" s="5"/>
      <c r="EZP322" s="5"/>
      <c r="EZQ322" s="5"/>
      <c r="EZR322" s="5"/>
      <c r="EZS322" s="5"/>
      <c r="EZT322" s="5"/>
      <c r="EZU322" s="5"/>
      <c r="EZV322" s="5"/>
      <c r="EZW322" s="5"/>
      <c r="EZX322" s="5"/>
      <c r="EZY322" s="5"/>
      <c r="EZZ322" s="5"/>
      <c r="FAA322" s="5"/>
      <c r="FAB322" s="5"/>
      <c r="FAC322" s="5"/>
      <c r="FAD322" s="5"/>
      <c r="FAE322" s="5"/>
      <c r="FAF322" s="5"/>
      <c r="FAG322" s="5"/>
      <c r="FAH322" s="5"/>
      <c r="FAI322" s="5"/>
      <c r="FAJ322" s="5"/>
      <c r="FAK322" s="5"/>
      <c r="FAL322" s="5"/>
      <c r="FAM322" s="5"/>
      <c r="FAN322" s="5"/>
      <c r="FAO322" s="5"/>
      <c r="FAP322" s="5"/>
      <c r="FAQ322" s="5"/>
      <c r="FAR322" s="5"/>
      <c r="FAS322" s="5"/>
      <c r="FAT322" s="5"/>
      <c r="FAU322" s="5"/>
      <c r="FAV322" s="5"/>
      <c r="FAW322" s="5"/>
      <c r="FAX322" s="5"/>
      <c r="FAY322" s="5"/>
      <c r="FAZ322" s="5"/>
      <c r="FBA322" s="5"/>
      <c r="FBB322" s="5"/>
      <c r="FBC322" s="5"/>
      <c r="FBD322" s="5"/>
      <c r="FBE322" s="5"/>
      <c r="FBF322" s="5"/>
      <c r="FBG322" s="5"/>
      <c r="FBH322" s="5"/>
      <c r="FBI322" s="5"/>
      <c r="FBJ322" s="5"/>
      <c r="FBK322" s="5"/>
      <c r="FBL322" s="5"/>
      <c r="FBM322" s="5"/>
      <c r="FBN322" s="5"/>
      <c r="FBO322" s="5"/>
      <c r="FBP322" s="5"/>
      <c r="FBQ322" s="5"/>
      <c r="FBR322" s="5"/>
      <c r="FBS322" s="5"/>
      <c r="FBT322" s="5"/>
      <c r="FBU322" s="5"/>
      <c r="FBV322" s="5"/>
      <c r="FBW322" s="5"/>
      <c r="FBX322" s="5"/>
      <c r="FBY322" s="5"/>
      <c r="FBZ322" s="5"/>
      <c r="FCA322" s="5"/>
      <c r="FCB322" s="5"/>
      <c r="FCC322" s="5"/>
      <c r="FCD322" s="5"/>
      <c r="FCE322" s="5"/>
      <c r="FCF322" s="5"/>
      <c r="FCG322" s="5"/>
      <c r="FCH322" s="5"/>
      <c r="FCI322" s="5"/>
      <c r="FCJ322" s="5"/>
      <c r="FCK322" s="5"/>
      <c r="FCL322" s="5"/>
      <c r="FCM322" s="5"/>
      <c r="FCN322" s="5"/>
      <c r="FCO322" s="5"/>
      <c r="FCP322" s="5"/>
      <c r="FCQ322" s="5"/>
      <c r="FCR322" s="5"/>
      <c r="FCS322" s="5"/>
      <c r="FCT322" s="5"/>
      <c r="FCU322" s="5"/>
      <c r="FCV322" s="5"/>
      <c r="FCW322" s="5"/>
      <c r="FCX322" s="5"/>
      <c r="FCY322" s="5"/>
      <c r="FCZ322" s="5"/>
      <c r="FDA322" s="5"/>
      <c r="FDB322" s="5"/>
      <c r="FDC322" s="5"/>
      <c r="FDD322" s="5"/>
      <c r="FDE322" s="5"/>
      <c r="FDF322" s="5"/>
      <c r="FDG322" s="5"/>
      <c r="FDH322" s="5"/>
      <c r="FDI322" s="5"/>
      <c r="FDJ322" s="5"/>
      <c r="FDK322" s="5"/>
      <c r="FDL322" s="5"/>
      <c r="FDM322" s="5"/>
      <c r="FDN322" s="5"/>
      <c r="FDO322" s="5"/>
      <c r="FDP322" s="5"/>
      <c r="FDQ322" s="5"/>
      <c r="FDR322" s="5"/>
      <c r="FDS322" s="5"/>
      <c r="FDT322" s="5"/>
      <c r="FDU322" s="5"/>
      <c r="FDV322" s="5"/>
      <c r="FDW322" s="5"/>
      <c r="FDX322" s="5"/>
      <c r="FDY322" s="5"/>
      <c r="FDZ322" s="5"/>
      <c r="FEA322" s="5"/>
      <c r="FEB322" s="5"/>
      <c r="FEC322" s="5"/>
      <c r="FED322" s="5"/>
      <c r="FEE322" s="5"/>
      <c r="FEF322" s="5"/>
      <c r="FEG322" s="5"/>
      <c r="FEH322" s="5"/>
      <c r="FEI322" s="5"/>
      <c r="FEJ322" s="5"/>
      <c r="FEK322" s="5"/>
      <c r="FEL322" s="5"/>
      <c r="FEM322" s="5"/>
      <c r="FEN322" s="5"/>
      <c r="FEO322" s="5"/>
      <c r="FEP322" s="5"/>
      <c r="FEQ322" s="5"/>
      <c r="FER322" s="5"/>
      <c r="FES322" s="5"/>
      <c r="FET322" s="5"/>
      <c r="FEU322" s="5"/>
      <c r="FEV322" s="5"/>
      <c r="FEW322" s="5"/>
      <c r="FEX322" s="5"/>
      <c r="FEY322" s="5"/>
      <c r="FEZ322" s="5"/>
      <c r="FFA322" s="5"/>
      <c r="FFB322" s="5"/>
      <c r="FFC322" s="5"/>
      <c r="FFD322" s="5"/>
      <c r="FFE322" s="5"/>
      <c r="FFF322" s="5"/>
      <c r="FFG322" s="5"/>
      <c r="FFH322" s="5"/>
      <c r="FFI322" s="5"/>
      <c r="FFJ322" s="5"/>
      <c r="FFK322" s="5"/>
      <c r="FFL322" s="5"/>
      <c r="FFM322" s="5"/>
      <c r="FFN322" s="5"/>
      <c r="FFO322" s="5"/>
      <c r="FFP322" s="5"/>
      <c r="FFQ322" s="5"/>
      <c r="FFR322" s="5"/>
      <c r="FFS322" s="5"/>
      <c r="FFT322" s="5"/>
      <c r="FFU322" s="5"/>
      <c r="FFV322" s="5"/>
      <c r="FFW322" s="5"/>
      <c r="FFX322" s="5"/>
      <c r="FFY322" s="5"/>
      <c r="FFZ322" s="5"/>
      <c r="FGA322" s="5"/>
      <c r="FGB322" s="5"/>
      <c r="FGC322" s="5"/>
      <c r="FGD322" s="5"/>
      <c r="FGE322" s="5"/>
      <c r="FGF322" s="5"/>
      <c r="FGG322" s="5"/>
      <c r="FGH322" s="5"/>
      <c r="FGI322" s="5"/>
      <c r="FGJ322" s="5"/>
      <c r="FGK322" s="5"/>
      <c r="FGL322" s="5"/>
      <c r="FGM322" s="5"/>
      <c r="FGN322" s="5"/>
      <c r="FGO322" s="5"/>
      <c r="FGP322" s="5"/>
      <c r="FGQ322" s="5"/>
      <c r="FGR322" s="5"/>
      <c r="FGS322" s="5"/>
      <c r="FGT322" s="5"/>
      <c r="FGU322" s="5"/>
      <c r="FGV322" s="5"/>
      <c r="FGW322" s="5"/>
      <c r="FGX322" s="5"/>
      <c r="FGY322" s="5"/>
      <c r="FGZ322" s="5"/>
      <c r="FHA322" s="5"/>
      <c r="FHB322" s="5"/>
      <c r="FHC322" s="5"/>
      <c r="FHD322" s="5"/>
      <c r="FHE322" s="5"/>
      <c r="FHF322" s="5"/>
      <c r="FHG322" s="5"/>
      <c r="FHH322" s="5"/>
      <c r="FHI322" s="5"/>
      <c r="FHJ322" s="5"/>
      <c r="FHK322" s="5"/>
      <c r="FHL322" s="5"/>
      <c r="FHM322" s="5"/>
      <c r="FHN322" s="5"/>
      <c r="FHO322" s="5"/>
      <c r="FHP322" s="5"/>
      <c r="FHQ322" s="5"/>
      <c r="FHR322" s="5"/>
      <c r="FHS322" s="5"/>
      <c r="FHT322" s="5"/>
      <c r="FHU322" s="5"/>
      <c r="FHV322" s="5"/>
      <c r="FHW322" s="5"/>
      <c r="FHX322" s="5"/>
      <c r="FHY322" s="5"/>
      <c r="FHZ322" s="5"/>
      <c r="FIA322" s="5"/>
      <c r="FIB322" s="5"/>
      <c r="FIC322" s="5"/>
      <c r="FID322" s="5"/>
      <c r="FIE322" s="5"/>
      <c r="FIF322" s="5"/>
      <c r="FIG322" s="5"/>
      <c r="FIH322" s="5"/>
      <c r="FII322" s="5"/>
      <c r="FIJ322" s="5"/>
      <c r="FIK322" s="5"/>
      <c r="FIL322" s="5"/>
      <c r="FIM322" s="5"/>
      <c r="FIN322" s="5"/>
      <c r="FIO322" s="5"/>
      <c r="FIP322" s="5"/>
      <c r="FIQ322" s="5"/>
      <c r="FIR322" s="5"/>
      <c r="FIS322" s="5"/>
      <c r="FIT322" s="5"/>
      <c r="FIU322" s="5"/>
      <c r="FIV322" s="5"/>
      <c r="FIW322" s="5"/>
      <c r="FIX322" s="5"/>
      <c r="FIY322" s="5"/>
      <c r="FIZ322" s="5"/>
      <c r="FJA322" s="5"/>
      <c r="FJB322" s="5"/>
      <c r="FJC322" s="5"/>
      <c r="FJD322" s="5"/>
      <c r="FJE322" s="5"/>
      <c r="FJF322" s="5"/>
      <c r="FJG322" s="5"/>
      <c r="FJH322" s="5"/>
      <c r="FJI322" s="5"/>
      <c r="FJJ322" s="5"/>
      <c r="FJK322" s="5"/>
      <c r="FJL322" s="5"/>
      <c r="FJM322" s="5"/>
      <c r="FJN322" s="5"/>
      <c r="FJO322" s="5"/>
      <c r="FJP322" s="5"/>
      <c r="FJQ322" s="5"/>
      <c r="FJR322" s="5"/>
      <c r="FJS322" s="5"/>
      <c r="FJT322" s="5"/>
      <c r="FJU322" s="5"/>
      <c r="FJV322" s="5"/>
      <c r="FJW322" s="5"/>
      <c r="FJX322" s="5"/>
      <c r="FJY322" s="5"/>
      <c r="FJZ322" s="5"/>
      <c r="FKA322" s="5"/>
      <c r="FKB322" s="5"/>
      <c r="FKC322" s="5"/>
      <c r="FKD322" s="5"/>
      <c r="FKE322" s="5"/>
      <c r="FKF322" s="5"/>
      <c r="FKG322" s="5"/>
      <c r="FKH322" s="5"/>
      <c r="FKI322" s="5"/>
      <c r="FKJ322" s="5"/>
      <c r="FKK322" s="5"/>
      <c r="FKL322" s="5"/>
      <c r="FKM322" s="5"/>
      <c r="FKN322" s="5"/>
      <c r="FKO322" s="5"/>
      <c r="FKP322" s="5"/>
      <c r="FKQ322" s="5"/>
      <c r="FKR322" s="5"/>
      <c r="FKS322" s="5"/>
      <c r="FKT322" s="5"/>
      <c r="FKU322" s="5"/>
      <c r="FKV322" s="5"/>
      <c r="FKW322" s="5"/>
      <c r="FKX322" s="5"/>
      <c r="FKY322" s="5"/>
      <c r="FKZ322" s="5"/>
      <c r="FLA322" s="5"/>
      <c r="FLB322" s="5"/>
      <c r="FLC322" s="5"/>
      <c r="FLD322" s="5"/>
      <c r="FLE322" s="5"/>
      <c r="FLF322" s="5"/>
      <c r="FLG322" s="5"/>
      <c r="FLH322" s="5"/>
      <c r="FLI322" s="5"/>
      <c r="FLJ322" s="5"/>
      <c r="FLK322" s="5"/>
      <c r="FLL322" s="5"/>
      <c r="FLM322" s="5"/>
      <c r="FLN322" s="5"/>
      <c r="FLO322" s="5"/>
      <c r="FLP322" s="5"/>
      <c r="FLQ322" s="5"/>
      <c r="FLR322" s="5"/>
      <c r="FLS322" s="5"/>
      <c r="FLT322" s="5"/>
      <c r="FLU322" s="5"/>
      <c r="FLV322" s="5"/>
      <c r="FLW322" s="5"/>
      <c r="FLX322" s="5"/>
      <c r="FLY322" s="5"/>
      <c r="FLZ322" s="5"/>
      <c r="FMA322" s="5"/>
      <c r="FMB322" s="5"/>
      <c r="FMC322" s="5"/>
      <c r="FMD322" s="5"/>
      <c r="FME322" s="5"/>
      <c r="FMF322" s="5"/>
      <c r="FMG322" s="5"/>
      <c r="FMH322" s="5"/>
      <c r="FMI322" s="5"/>
      <c r="FMJ322" s="5"/>
      <c r="FMK322" s="5"/>
      <c r="FML322" s="5"/>
      <c r="FMM322" s="5"/>
      <c r="FMN322" s="5"/>
      <c r="FMO322" s="5"/>
      <c r="FMP322" s="5"/>
      <c r="FMQ322" s="5"/>
      <c r="FMR322" s="5"/>
      <c r="FMS322" s="5"/>
      <c r="FMT322" s="5"/>
      <c r="FMU322" s="5"/>
      <c r="FMV322" s="5"/>
      <c r="FMW322" s="5"/>
      <c r="FMX322" s="5"/>
      <c r="FMY322" s="5"/>
      <c r="FMZ322" s="5"/>
      <c r="FNA322" s="5"/>
      <c r="FNB322" s="5"/>
      <c r="FNC322" s="5"/>
      <c r="FND322" s="5"/>
      <c r="FNE322" s="5"/>
      <c r="FNF322" s="5"/>
      <c r="FNG322" s="5"/>
      <c r="FNH322" s="5"/>
      <c r="FNI322" s="5"/>
      <c r="FNJ322" s="5"/>
      <c r="FNK322" s="5"/>
      <c r="FNL322" s="5"/>
      <c r="FNM322" s="5"/>
      <c r="FNN322" s="5"/>
      <c r="FNO322" s="5"/>
      <c r="FNP322" s="5"/>
      <c r="FNQ322" s="5"/>
      <c r="FNR322" s="5"/>
      <c r="FNS322" s="5"/>
      <c r="FNT322" s="5"/>
      <c r="FNU322" s="5"/>
      <c r="FNV322" s="5"/>
      <c r="FNW322" s="5"/>
      <c r="FNX322" s="5"/>
      <c r="FNY322" s="5"/>
      <c r="FNZ322" s="5"/>
      <c r="FOA322" s="5"/>
      <c r="FOB322" s="5"/>
      <c r="FOC322" s="5"/>
      <c r="FOD322" s="5"/>
      <c r="FOE322" s="5"/>
      <c r="FOF322" s="5"/>
      <c r="FOG322" s="5"/>
      <c r="FOH322" s="5"/>
      <c r="FOI322" s="5"/>
      <c r="FOJ322" s="5"/>
      <c r="FOK322" s="5"/>
      <c r="FOL322" s="5"/>
      <c r="FOM322" s="5"/>
      <c r="FON322" s="5"/>
      <c r="FOO322" s="5"/>
      <c r="FOP322" s="5"/>
      <c r="FOQ322" s="5"/>
      <c r="FOR322" s="5"/>
      <c r="FOS322" s="5"/>
      <c r="FOT322" s="5"/>
      <c r="FOU322" s="5"/>
      <c r="FOV322" s="5"/>
      <c r="FOW322" s="5"/>
      <c r="FOX322" s="5"/>
      <c r="FOY322" s="5"/>
      <c r="FOZ322" s="5"/>
      <c r="FPA322" s="5"/>
      <c r="FPB322" s="5"/>
      <c r="FPC322" s="5"/>
      <c r="FPD322" s="5"/>
      <c r="FPE322" s="5"/>
      <c r="FPF322" s="5"/>
      <c r="FPG322" s="5"/>
      <c r="FPH322" s="5"/>
      <c r="FPI322" s="5"/>
      <c r="FPJ322" s="5"/>
      <c r="FPK322" s="5"/>
      <c r="FPL322" s="5"/>
      <c r="FPM322" s="5"/>
      <c r="FPN322" s="5"/>
      <c r="FPO322" s="5"/>
      <c r="FPP322" s="5"/>
      <c r="FPQ322" s="5"/>
      <c r="FPR322" s="5"/>
      <c r="FPS322" s="5"/>
      <c r="FPT322" s="5"/>
      <c r="FPU322" s="5"/>
      <c r="FPV322" s="5"/>
      <c r="FPW322" s="5"/>
      <c r="FPX322" s="5"/>
      <c r="FPY322" s="5"/>
      <c r="FPZ322" s="5"/>
      <c r="FQA322" s="5"/>
      <c r="FQB322" s="5"/>
      <c r="FQC322" s="5"/>
      <c r="FQD322" s="5"/>
      <c r="FQE322" s="5"/>
      <c r="FQF322" s="5"/>
      <c r="FQG322" s="5"/>
      <c r="FQH322" s="5"/>
      <c r="FQI322" s="5"/>
      <c r="FQJ322" s="5"/>
      <c r="FQK322" s="5"/>
      <c r="FQL322" s="5"/>
      <c r="FQM322" s="5"/>
      <c r="FQN322" s="5"/>
      <c r="FQO322" s="5"/>
      <c r="FQP322" s="5"/>
      <c r="FQQ322" s="5"/>
      <c r="FQR322" s="5"/>
      <c r="FQS322" s="5"/>
      <c r="FQT322" s="5"/>
      <c r="FQU322" s="5"/>
      <c r="FQV322" s="5"/>
      <c r="FQW322" s="5"/>
      <c r="FQX322" s="5"/>
      <c r="FQY322" s="5"/>
      <c r="FQZ322" s="5"/>
      <c r="FRA322" s="5"/>
      <c r="FRB322" s="5"/>
      <c r="FRC322" s="5"/>
      <c r="FRD322" s="5"/>
      <c r="FRE322" s="5"/>
      <c r="FRF322" s="5"/>
      <c r="FRG322" s="5"/>
      <c r="FRH322" s="5"/>
      <c r="FRI322" s="5"/>
      <c r="FRJ322" s="5"/>
      <c r="FRK322" s="5"/>
      <c r="FRL322" s="5"/>
      <c r="FRM322" s="5"/>
      <c r="FRN322" s="5"/>
      <c r="FRO322" s="5"/>
      <c r="FRP322" s="5"/>
      <c r="FRQ322" s="5"/>
      <c r="FRR322" s="5"/>
      <c r="FRS322" s="5"/>
      <c r="FRT322" s="5"/>
      <c r="FRU322" s="5"/>
      <c r="FRV322" s="5"/>
      <c r="FRW322" s="5"/>
      <c r="FRX322" s="5"/>
      <c r="FRY322" s="5"/>
      <c r="FRZ322" s="5"/>
      <c r="FSA322" s="5"/>
      <c r="FSB322" s="5"/>
      <c r="FSC322" s="5"/>
      <c r="FSD322" s="5"/>
      <c r="FSE322" s="5"/>
      <c r="FSF322" s="5"/>
      <c r="FSG322" s="5"/>
      <c r="FSH322" s="5"/>
      <c r="FSI322" s="5"/>
      <c r="FSJ322" s="5"/>
      <c r="FSK322" s="5"/>
      <c r="FSL322" s="5"/>
      <c r="FSM322" s="5"/>
      <c r="FSN322" s="5"/>
      <c r="FSO322" s="5"/>
      <c r="FSP322" s="5"/>
      <c r="FSQ322" s="5"/>
      <c r="FSR322" s="5"/>
      <c r="FSS322" s="5"/>
      <c r="FST322" s="5"/>
      <c r="FSU322" s="5"/>
      <c r="FSV322" s="5"/>
      <c r="FSW322" s="5"/>
      <c r="FSX322" s="5"/>
      <c r="FSY322" s="5"/>
      <c r="FSZ322" s="5"/>
      <c r="FTA322" s="5"/>
      <c r="FTB322" s="5"/>
      <c r="FTC322" s="5"/>
      <c r="FTD322" s="5"/>
      <c r="FTE322" s="5"/>
      <c r="FTF322" s="5"/>
      <c r="FTG322" s="5"/>
      <c r="FTH322" s="5"/>
      <c r="FTI322" s="5"/>
      <c r="FTJ322" s="5"/>
      <c r="FTK322" s="5"/>
      <c r="FTL322" s="5"/>
      <c r="FTM322" s="5"/>
      <c r="FTN322" s="5"/>
      <c r="FTO322" s="5"/>
      <c r="FTP322" s="5"/>
      <c r="FTQ322" s="5"/>
      <c r="FTR322" s="5"/>
      <c r="FTS322" s="5"/>
      <c r="FTT322" s="5"/>
      <c r="FTU322" s="5"/>
      <c r="FTV322" s="5"/>
      <c r="FTW322" s="5"/>
      <c r="FTX322" s="5"/>
      <c r="FTY322" s="5"/>
      <c r="FTZ322" s="5"/>
      <c r="FUA322" s="5"/>
      <c r="FUB322" s="5"/>
      <c r="FUC322" s="5"/>
      <c r="FUD322" s="5"/>
      <c r="FUE322" s="5"/>
      <c r="FUF322" s="5"/>
      <c r="FUG322" s="5"/>
      <c r="FUH322" s="5"/>
      <c r="FUI322" s="5"/>
      <c r="FUJ322" s="5"/>
      <c r="FUK322" s="5"/>
      <c r="FUL322" s="5"/>
      <c r="FUM322" s="5"/>
      <c r="FUN322" s="5"/>
      <c r="FUO322" s="5"/>
      <c r="FUP322" s="5"/>
      <c r="FUQ322" s="5"/>
      <c r="FUR322" s="5"/>
      <c r="FUS322" s="5"/>
      <c r="FUT322" s="5"/>
      <c r="FUU322" s="5"/>
      <c r="FUV322" s="5"/>
      <c r="FUW322" s="5"/>
      <c r="FUX322" s="5"/>
      <c r="FUY322" s="5"/>
      <c r="FUZ322" s="5"/>
      <c r="FVA322" s="5"/>
      <c r="FVB322" s="5"/>
      <c r="FVC322" s="5"/>
      <c r="FVD322" s="5"/>
      <c r="FVE322" s="5"/>
      <c r="FVF322" s="5"/>
      <c r="FVG322" s="5"/>
      <c r="FVH322" s="5"/>
      <c r="FVI322" s="5"/>
      <c r="FVJ322" s="5"/>
      <c r="FVK322" s="5"/>
      <c r="FVL322" s="5"/>
      <c r="FVM322" s="5"/>
      <c r="FVN322" s="5"/>
      <c r="FVO322" s="5"/>
      <c r="FVP322" s="5"/>
      <c r="FVQ322" s="5"/>
      <c r="FVR322" s="5"/>
      <c r="FVS322" s="5"/>
      <c r="FVT322" s="5"/>
      <c r="FVU322" s="5"/>
      <c r="FVV322" s="5"/>
      <c r="FVW322" s="5"/>
      <c r="FVX322" s="5"/>
      <c r="FVY322" s="5"/>
      <c r="FVZ322" s="5"/>
      <c r="FWA322" s="5"/>
      <c r="FWB322" s="5"/>
      <c r="FWC322" s="5"/>
      <c r="FWD322" s="5"/>
      <c r="FWE322" s="5"/>
      <c r="FWF322" s="5"/>
      <c r="FWG322" s="5"/>
      <c r="FWH322" s="5"/>
      <c r="FWI322" s="5"/>
      <c r="FWJ322" s="5"/>
      <c r="FWK322" s="5"/>
      <c r="FWL322" s="5"/>
      <c r="FWM322" s="5"/>
      <c r="FWN322" s="5"/>
      <c r="FWO322" s="5"/>
      <c r="FWP322" s="5"/>
      <c r="FWQ322" s="5"/>
      <c r="FWR322" s="5"/>
      <c r="FWS322" s="5"/>
      <c r="FWT322" s="5"/>
      <c r="FWU322" s="5"/>
      <c r="FWV322" s="5"/>
      <c r="FWW322" s="5"/>
      <c r="FWX322" s="5"/>
      <c r="FWY322" s="5"/>
      <c r="FWZ322" s="5"/>
      <c r="FXA322" s="5"/>
      <c r="FXB322" s="5"/>
      <c r="FXC322" s="5"/>
      <c r="FXD322" s="5"/>
      <c r="FXE322" s="5"/>
      <c r="FXF322" s="5"/>
      <c r="FXG322" s="5"/>
      <c r="FXH322" s="5"/>
      <c r="FXI322" s="5"/>
      <c r="FXJ322" s="5"/>
      <c r="FXK322" s="5"/>
      <c r="FXL322" s="5"/>
      <c r="FXM322" s="5"/>
      <c r="FXN322" s="5"/>
      <c r="FXO322" s="5"/>
      <c r="FXP322" s="5"/>
      <c r="FXQ322" s="5"/>
      <c r="FXR322" s="5"/>
      <c r="FXS322" s="5"/>
      <c r="FXT322" s="5"/>
      <c r="FXU322" s="5"/>
      <c r="FXV322" s="5"/>
      <c r="FXW322" s="5"/>
      <c r="FXX322" s="5"/>
      <c r="FXY322" s="5"/>
      <c r="FXZ322" s="5"/>
      <c r="FYA322" s="5"/>
      <c r="FYB322" s="5"/>
      <c r="FYC322" s="5"/>
      <c r="FYD322" s="5"/>
      <c r="FYE322" s="5"/>
      <c r="FYF322" s="5"/>
      <c r="FYG322" s="5"/>
      <c r="FYH322" s="5"/>
      <c r="FYI322" s="5"/>
      <c r="FYJ322" s="5"/>
      <c r="FYK322" s="5"/>
      <c r="FYL322" s="5"/>
      <c r="FYM322" s="5"/>
      <c r="FYN322" s="5"/>
      <c r="FYO322" s="5"/>
      <c r="FYP322" s="5"/>
      <c r="FYQ322" s="5"/>
      <c r="FYR322" s="5"/>
      <c r="FYS322" s="5"/>
      <c r="FYT322" s="5"/>
      <c r="FYU322" s="5"/>
      <c r="FYV322" s="5"/>
      <c r="FYW322" s="5"/>
      <c r="FYX322" s="5"/>
      <c r="FYY322" s="5"/>
      <c r="FYZ322" s="5"/>
      <c r="FZA322" s="5"/>
      <c r="FZB322" s="5"/>
      <c r="FZC322" s="5"/>
      <c r="FZD322" s="5"/>
      <c r="FZE322" s="5"/>
      <c r="FZF322" s="5"/>
      <c r="FZG322" s="5"/>
      <c r="FZH322" s="5"/>
      <c r="FZI322" s="5"/>
      <c r="FZJ322" s="5"/>
      <c r="FZK322" s="5"/>
      <c r="FZL322" s="5"/>
      <c r="FZM322" s="5"/>
      <c r="FZN322" s="5"/>
      <c r="FZO322" s="5"/>
      <c r="FZP322" s="5"/>
      <c r="FZQ322" s="5"/>
      <c r="FZR322" s="5"/>
      <c r="FZS322" s="5"/>
      <c r="FZT322" s="5"/>
      <c r="FZU322" s="5"/>
      <c r="FZV322" s="5"/>
      <c r="FZW322" s="5"/>
      <c r="FZX322" s="5"/>
      <c r="FZY322" s="5"/>
      <c r="FZZ322" s="5"/>
      <c r="GAA322" s="5"/>
      <c r="GAB322" s="5"/>
      <c r="GAC322" s="5"/>
      <c r="GAD322" s="5"/>
      <c r="GAE322" s="5"/>
      <c r="GAF322" s="5"/>
      <c r="GAG322" s="5"/>
      <c r="GAH322" s="5"/>
      <c r="GAI322" s="5"/>
      <c r="GAJ322" s="5"/>
      <c r="GAK322" s="5"/>
      <c r="GAL322" s="5"/>
      <c r="GAM322" s="5"/>
      <c r="GAN322" s="5"/>
      <c r="GAO322" s="5"/>
      <c r="GAP322" s="5"/>
      <c r="GAQ322" s="5"/>
      <c r="GAR322" s="5"/>
      <c r="GAS322" s="5"/>
      <c r="GAT322" s="5"/>
      <c r="GAU322" s="5"/>
      <c r="GAV322" s="5"/>
      <c r="GAW322" s="5"/>
      <c r="GAX322" s="5"/>
      <c r="GAY322" s="5"/>
      <c r="GAZ322" s="5"/>
      <c r="GBA322" s="5"/>
      <c r="GBB322" s="5"/>
      <c r="GBC322" s="5"/>
      <c r="GBD322" s="5"/>
      <c r="GBE322" s="5"/>
      <c r="GBF322" s="5"/>
      <c r="GBG322" s="5"/>
      <c r="GBH322" s="5"/>
      <c r="GBI322" s="5"/>
      <c r="GBJ322" s="5"/>
      <c r="GBK322" s="5"/>
      <c r="GBL322" s="5"/>
      <c r="GBM322" s="5"/>
      <c r="GBN322" s="5"/>
      <c r="GBO322" s="5"/>
      <c r="GBP322" s="5"/>
      <c r="GBQ322" s="5"/>
      <c r="GBR322" s="5"/>
      <c r="GBS322" s="5"/>
      <c r="GBT322" s="5"/>
      <c r="GBU322" s="5"/>
      <c r="GBV322" s="5"/>
      <c r="GBW322" s="5"/>
      <c r="GBX322" s="5"/>
      <c r="GBY322" s="5"/>
      <c r="GBZ322" s="5"/>
      <c r="GCA322" s="5"/>
      <c r="GCB322" s="5"/>
      <c r="GCC322" s="5"/>
      <c r="GCD322" s="5"/>
      <c r="GCE322" s="5"/>
      <c r="GCF322" s="5"/>
      <c r="GCG322" s="5"/>
      <c r="GCH322" s="5"/>
      <c r="GCI322" s="5"/>
      <c r="GCJ322" s="5"/>
      <c r="GCK322" s="5"/>
      <c r="GCL322" s="5"/>
      <c r="GCM322" s="5"/>
      <c r="GCN322" s="5"/>
      <c r="GCO322" s="5"/>
      <c r="GCP322" s="5"/>
      <c r="GCQ322" s="5"/>
      <c r="GCR322" s="5"/>
      <c r="GCS322" s="5"/>
      <c r="GCT322" s="5"/>
      <c r="GCU322" s="5"/>
      <c r="GCV322" s="5"/>
      <c r="GCW322" s="5"/>
      <c r="GCX322" s="5"/>
      <c r="GCY322" s="5"/>
      <c r="GCZ322" s="5"/>
      <c r="GDA322" s="5"/>
      <c r="GDB322" s="5"/>
      <c r="GDC322" s="5"/>
      <c r="GDD322" s="5"/>
      <c r="GDE322" s="5"/>
      <c r="GDF322" s="5"/>
      <c r="GDG322" s="5"/>
      <c r="GDH322" s="5"/>
      <c r="GDI322" s="5"/>
      <c r="GDJ322" s="5"/>
      <c r="GDK322" s="5"/>
      <c r="GDL322" s="5"/>
      <c r="GDM322" s="5"/>
      <c r="GDN322" s="5"/>
      <c r="GDO322" s="5"/>
      <c r="GDP322" s="5"/>
      <c r="GDQ322" s="5"/>
      <c r="GDR322" s="5"/>
      <c r="GDS322" s="5"/>
      <c r="GDT322" s="5"/>
      <c r="GDU322" s="5"/>
      <c r="GDV322" s="5"/>
      <c r="GDW322" s="5"/>
      <c r="GDX322" s="5"/>
      <c r="GDY322" s="5"/>
      <c r="GDZ322" s="5"/>
      <c r="GEA322" s="5"/>
      <c r="GEB322" s="5"/>
      <c r="GEC322" s="5"/>
      <c r="GED322" s="5"/>
      <c r="GEE322" s="5"/>
      <c r="GEF322" s="5"/>
      <c r="GEG322" s="5"/>
      <c r="GEH322" s="5"/>
      <c r="GEI322" s="5"/>
      <c r="GEJ322" s="5"/>
      <c r="GEK322" s="5"/>
      <c r="GEL322" s="5"/>
      <c r="GEM322" s="5"/>
      <c r="GEN322" s="5"/>
      <c r="GEO322" s="5"/>
      <c r="GEP322" s="5"/>
      <c r="GEQ322" s="5"/>
      <c r="GER322" s="5"/>
      <c r="GES322" s="5"/>
      <c r="GET322" s="5"/>
      <c r="GEU322" s="5"/>
      <c r="GEV322" s="5"/>
      <c r="GEW322" s="5"/>
      <c r="GEX322" s="5"/>
      <c r="GEY322" s="5"/>
      <c r="GEZ322" s="5"/>
      <c r="GFA322" s="5"/>
      <c r="GFB322" s="5"/>
      <c r="GFC322" s="5"/>
      <c r="GFD322" s="5"/>
      <c r="GFE322" s="5"/>
      <c r="GFF322" s="5"/>
      <c r="GFG322" s="5"/>
      <c r="GFH322" s="5"/>
      <c r="GFI322" s="5"/>
      <c r="GFJ322" s="5"/>
      <c r="GFK322" s="5"/>
      <c r="GFL322" s="5"/>
      <c r="GFM322" s="5"/>
      <c r="GFN322" s="5"/>
      <c r="GFO322" s="5"/>
      <c r="GFP322" s="5"/>
      <c r="GFQ322" s="5"/>
      <c r="GFR322" s="5"/>
      <c r="GFS322" s="5"/>
      <c r="GFT322" s="5"/>
      <c r="GFU322" s="5"/>
      <c r="GFV322" s="5"/>
      <c r="GFW322" s="5"/>
      <c r="GFX322" s="5"/>
      <c r="GFY322" s="5"/>
      <c r="GFZ322" s="5"/>
      <c r="GGA322" s="5"/>
      <c r="GGB322" s="5"/>
      <c r="GGC322" s="5"/>
      <c r="GGD322" s="5"/>
      <c r="GGE322" s="5"/>
      <c r="GGF322" s="5"/>
      <c r="GGG322" s="5"/>
      <c r="GGH322" s="5"/>
      <c r="GGI322" s="5"/>
      <c r="GGJ322" s="5"/>
      <c r="GGK322" s="5"/>
      <c r="GGL322" s="5"/>
      <c r="GGM322" s="5"/>
      <c r="GGN322" s="5"/>
      <c r="GGO322" s="5"/>
      <c r="GGP322" s="5"/>
      <c r="GGQ322" s="5"/>
      <c r="GGR322" s="5"/>
      <c r="GGS322" s="5"/>
      <c r="GGT322" s="5"/>
      <c r="GGU322" s="5"/>
      <c r="GGV322" s="5"/>
      <c r="GGW322" s="5"/>
      <c r="GGX322" s="5"/>
      <c r="GGY322" s="5"/>
      <c r="GGZ322" s="5"/>
      <c r="GHA322" s="5"/>
      <c r="GHB322" s="5"/>
      <c r="GHC322" s="5"/>
      <c r="GHD322" s="5"/>
      <c r="GHE322" s="5"/>
      <c r="GHF322" s="5"/>
      <c r="GHG322" s="5"/>
      <c r="GHH322" s="5"/>
      <c r="GHI322" s="5"/>
      <c r="GHJ322" s="5"/>
      <c r="GHK322" s="5"/>
      <c r="GHL322" s="5"/>
      <c r="GHM322" s="5"/>
      <c r="GHN322" s="5"/>
      <c r="GHO322" s="5"/>
      <c r="GHP322" s="5"/>
      <c r="GHQ322" s="5"/>
      <c r="GHR322" s="5"/>
      <c r="GHS322" s="5"/>
      <c r="GHT322" s="5"/>
      <c r="GHU322" s="5"/>
      <c r="GHV322" s="5"/>
      <c r="GHW322" s="5"/>
      <c r="GHX322" s="5"/>
      <c r="GHY322" s="5"/>
      <c r="GHZ322" s="5"/>
      <c r="GIA322" s="5"/>
      <c r="GIB322" s="5"/>
      <c r="GIC322" s="5"/>
      <c r="GID322" s="5"/>
      <c r="GIE322" s="5"/>
      <c r="GIF322" s="5"/>
      <c r="GIG322" s="5"/>
      <c r="GIH322" s="5"/>
      <c r="GII322" s="5"/>
      <c r="GIJ322" s="5"/>
      <c r="GIK322" s="5"/>
      <c r="GIL322" s="5"/>
      <c r="GIM322" s="5"/>
      <c r="GIN322" s="5"/>
      <c r="GIO322" s="5"/>
      <c r="GIP322" s="5"/>
      <c r="GIQ322" s="5"/>
      <c r="GIR322" s="5"/>
      <c r="GIS322" s="5"/>
      <c r="GIT322" s="5"/>
      <c r="GIU322" s="5"/>
      <c r="GIV322" s="5"/>
      <c r="GIW322" s="5"/>
      <c r="GIX322" s="5"/>
      <c r="GIY322" s="5"/>
      <c r="GIZ322" s="5"/>
      <c r="GJA322" s="5"/>
      <c r="GJB322" s="5"/>
      <c r="GJC322" s="5"/>
      <c r="GJD322" s="5"/>
      <c r="GJE322" s="5"/>
      <c r="GJF322" s="5"/>
      <c r="GJG322" s="5"/>
      <c r="GJH322" s="5"/>
      <c r="GJI322" s="5"/>
      <c r="GJJ322" s="5"/>
      <c r="GJK322" s="5"/>
      <c r="GJL322" s="5"/>
      <c r="GJM322" s="5"/>
      <c r="GJN322" s="5"/>
      <c r="GJO322" s="5"/>
      <c r="GJP322" s="5"/>
      <c r="GJQ322" s="5"/>
      <c r="GJR322" s="5"/>
      <c r="GJS322" s="5"/>
      <c r="GJT322" s="5"/>
      <c r="GJU322" s="5"/>
      <c r="GJV322" s="5"/>
      <c r="GJW322" s="5"/>
      <c r="GJX322" s="5"/>
      <c r="GJY322" s="5"/>
      <c r="GJZ322" s="5"/>
      <c r="GKA322" s="5"/>
      <c r="GKB322" s="5"/>
      <c r="GKC322" s="5"/>
      <c r="GKD322" s="5"/>
      <c r="GKE322" s="5"/>
      <c r="GKF322" s="5"/>
      <c r="GKG322" s="5"/>
      <c r="GKH322" s="5"/>
      <c r="GKI322" s="5"/>
      <c r="GKJ322" s="5"/>
      <c r="GKK322" s="5"/>
      <c r="GKL322" s="5"/>
      <c r="GKM322" s="5"/>
      <c r="GKN322" s="5"/>
      <c r="GKO322" s="5"/>
      <c r="GKP322" s="5"/>
      <c r="GKQ322" s="5"/>
      <c r="GKR322" s="5"/>
      <c r="GKS322" s="5"/>
      <c r="GKT322" s="5"/>
      <c r="GKU322" s="5"/>
      <c r="GKV322" s="5"/>
      <c r="GKW322" s="5"/>
      <c r="GKX322" s="5"/>
      <c r="GKY322" s="5"/>
      <c r="GKZ322" s="5"/>
      <c r="GLA322" s="5"/>
      <c r="GLB322" s="5"/>
      <c r="GLC322" s="5"/>
      <c r="GLD322" s="5"/>
      <c r="GLE322" s="5"/>
      <c r="GLF322" s="5"/>
      <c r="GLG322" s="5"/>
      <c r="GLH322" s="5"/>
      <c r="GLI322" s="5"/>
      <c r="GLJ322" s="5"/>
      <c r="GLK322" s="5"/>
      <c r="GLL322" s="5"/>
      <c r="GLM322" s="5"/>
      <c r="GLN322" s="5"/>
      <c r="GLO322" s="5"/>
      <c r="GLP322" s="5"/>
      <c r="GLQ322" s="5"/>
      <c r="GLR322" s="5"/>
      <c r="GLS322" s="5"/>
      <c r="GLT322" s="5"/>
      <c r="GLU322" s="5"/>
      <c r="GLV322" s="5"/>
      <c r="GLW322" s="5"/>
      <c r="GLX322" s="5"/>
      <c r="GLY322" s="5"/>
      <c r="GLZ322" s="5"/>
      <c r="GMA322" s="5"/>
      <c r="GMB322" s="5"/>
      <c r="GMC322" s="5"/>
      <c r="GMD322" s="5"/>
      <c r="GME322" s="5"/>
      <c r="GMF322" s="5"/>
      <c r="GMG322" s="5"/>
      <c r="GMH322" s="5"/>
      <c r="GMI322" s="5"/>
      <c r="GMJ322" s="5"/>
      <c r="GMK322" s="5"/>
      <c r="GML322" s="5"/>
      <c r="GMM322" s="5"/>
      <c r="GMN322" s="5"/>
      <c r="GMO322" s="5"/>
      <c r="GMP322" s="5"/>
      <c r="GMQ322" s="5"/>
      <c r="GMR322" s="5"/>
      <c r="GMS322" s="5"/>
      <c r="GMT322" s="5"/>
      <c r="GMU322" s="5"/>
      <c r="GMV322" s="5"/>
      <c r="GMW322" s="5"/>
      <c r="GMX322" s="5"/>
      <c r="GMY322" s="5"/>
      <c r="GMZ322" s="5"/>
      <c r="GNA322" s="5"/>
      <c r="GNB322" s="5"/>
      <c r="GNC322" s="5"/>
      <c r="GND322" s="5"/>
      <c r="GNE322" s="5"/>
      <c r="GNF322" s="5"/>
      <c r="GNG322" s="5"/>
      <c r="GNH322" s="5"/>
      <c r="GNI322" s="5"/>
      <c r="GNJ322" s="5"/>
      <c r="GNK322" s="5"/>
      <c r="GNL322" s="5"/>
      <c r="GNM322" s="5"/>
      <c r="GNN322" s="5"/>
      <c r="GNO322" s="5"/>
      <c r="GNP322" s="5"/>
      <c r="GNQ322" s="5"/>
      <c r="GNR322" s="5"/>
      <c r="GNS322" s="5"/>
      <c r="GNT322" s="5"/>
      <c r="GNU322" s="5"/>
      <c r="GNV322" s="5"/>
      <c r="GNW322" s="5"/>
      <c r="GNX322" s="5"/>
      <c r="GNY322" s="5"/>
      <c r="GNZ322" s="5"/>
      <c r="GOA322" s="5"/>
      <c r="GOB322" s="5"/>
      <c r="GOC322" s="5"/>
      <c r="GOD322" s="5"/>
      <c r="GOE322" s="5"/>
      <c r="GOF322" s="5"/>
      <c r="GOG322" s="5"/>
      <c r="GOH322" s="5"/>
      <c r="GOI322" s="5"/>
      <c r="GOJ322" s="5"/>
      <c r="GOK322" s="5"/>
      <c r="GOL322" s="5"/>
      <c r="GOM322" s="5"/>
      <c r="GON322" s="5"/>
      <c r="GOO322" s="5"/>
      <c r="GOP322" s="5"/>
      <c r="GOQ322" s="5"/>
      <c r="GOR322" s="5"/>
      <c r="GOS322" s="5"/>
      <c r="GOT322" s="5"/>
      <c r="GOU322" s="5"/>
      <c r="GOV322" s="5"/>
      <c r="GOW322" s="5"/>
      <c r="GOX322" s="5"/>
      <c r="GOY322" s="5"/>
      <c r="GOZ322" s="5"/>
      <c r="GPA322" s="5"/>
      <c r="GPB322" s="5"/>
      <c r="GPC322" s="5"/>
      <c r="GPD322" s="5"/>
      <c r="GPE322" s="5"/>
      <c r="GPF322" s="5"/>
      <c r="GPG322" s="5"/>
      <c r="GPH322" s="5"/>
      <c r="GPI322" s="5"/>
      <c r="GPJ322" s="5"/>
      <c r="GPK322" s="5"/>
      <c r="GPL322" s="5"/>
      <c r="GPM322" s="5"/>
      <c r="GPN322" s="5"/>
      <c r="GPO322" s="5"/>
      <c r="GPP322" s="5"/>
      <c r="GPQ322" s="5"/>
      <c r="GPR322" s="5"/>
      <c r="GPS322" s="5"/>
      <c r="GPT322" s="5"/>
      <c r="GPU322" s="5"/>
      <c r="GPV322" s="5"/>
      <c r="GPW322" s="5"/>
      <c r="GPX322" s="5"/>
      <c r="GPY322" s="5"/>
      <c r="GPZ322" s="5"/>
      <c r="GQA322" s="5"/>
      <c r="GQB322" s="5"/>
      <c r="GQC322" s="5"/>
      <c r="GQD322" s="5"/>
      <c r="GQE322" s="5"/>
      <c r="GQF322" s="5"/>
      <c r="GQG322" s="5"/>
      <c r="GQH322" s="5"/>
      <c r="GQI322" s="5"/>
      <c r="GQJ322" s="5"/>
      <c r="GQK322" s="5"/>
      <c r="GQL322" s="5"/>
      <c r="GQM322" s="5"/>
      <c r="GQN322" s="5"/>
      <c r="GQO322" s="5"/>
      <c r="GQP322" s="5"/>
      <c r="GQQ322" s="5"/>
      <c r="GQR322" s="5"/>
      <c r="GQS322" s="5"/>
      <c r="GQT322" s="5"/>
      <c r="GQU322" s="5"/>
      <c r="GQV322" s="5"/>
      <c r="GQW322" s="5"/>
      <c r="GQX322" s="5"/>
      <c r="GQY322" s="5"/>
      <c r="GQZ322" s="5"/>
      <c r="GRA322" s="5"/>
      <c r="GRB322" s="5"/>
      <c r="GRC322" s="5"/>
      <c r="GRD322" s="5"/>
      <c r="GRE322" s="5"/>
      <c r="GRF322" s="5"/>
      <c r="GRG322" s="5"/>
      <c r="GRH322" s="5"/>
      <c r="GRI322" s="5"/>
      <c r="GRJ322" s="5"/>
      <c r="GRK322" s="5"/>
      <c r="GRL322" s="5"/>
      <c r="GRM322" s="5"/>
      <c r="GRN322" s="5"/>
      <c r="GRO322" s="5"/>
      <c r="GRP322" s="5"/>
      <c r="GRQ322" s="5"/>
      <c r="GRR322" s="5"/>
      <c r="GRS322" s="5"/>
      <c r="GRT322" s="5"/>
      <c r="GRU322" s="5"/>
      <c r="GRV322" s="5"/>
      <c r="GRW322" s="5"/>
      <c r="GRX322" s="5"/>
      <c r="GRY322" s="5"/>
      <c r="GRZ322" s="5"/>
      <c r="GSA322" s="5"/>
      <c r="GSB322" s="5"/>
      <c r="GSC322" s="5"/>
      <c r="GSD322" s="5"/>
      <c r="GSE322" s="5"/>
      <c r="GSF322" s="5"/>
      <c r="GSG322" s="5"/>
      <c r="GSH322" s="5"/>
      <c r="GSI322" s="5"/>
      <c r="GSJ322" s="5"/>
      <c r="GSK322" s="5"/>
      <c r="GSL322" s="5"/>
      <c r="GSM322" s="5"/>
      <c r="GSN322" s="5"/>
      <c r="GSO322" s="5"/>
      <c r="GSP322" s="5"/>
      <c r="GSQ322" s="5"/>
      <c r="GSR322" s="5"/>
      <c r="GSS322" s="5"/>
      <c r="GST322" s="5"/>
      <c r="GSU322" s="5"/>
      <c r="GSV322" s="5"/>
      <c r="GSW322" s="5"/>
      <c r="GSX322" s="5"/>
      <c r="GSY322" s="5"/>
      <c r="GSZ322" s="5"/>
      <c r="GTA322" s="5"/>
      <c r="GTB322" s="5"/>
      <c r="GTC322" s="5"/>
      <c r="GTD322" s="5"/>
      <c r="GTE322" s="5"/>
      <c r="GTF322" s="5"/>
      <c r="GTG322" s="5"/>
      <c r="GTH322" s="5"/>
      <c r="GTI322" s="5"/>
      <c r="GTJ322" s="5"/>
      <c r="GTK322" s="5"/>
      <c r="GTL322" s="5"/>
      <c r="GTM322" s="5"/>
      <c r="GTN322" s="5"/>
      <c r="GTO322" s="5"/>
      <c r="GTP322" s="5"/>
      <c r="GTQ322" s="5"/>
      <c r="GTR322" s="5"/>
      <c r="GTS322" s="5"/>
      <c r="GTT322" s="5"/>
      <c r="GTU322" s="5"/>
      <c r="GTV322" s="5"/>
      <c r="GTW322" s="5"/>
      <c r="GTX322" s="5"/>
      <c r="GTY322" s="5"/>
      <c r="GTZ322" s="5"/>
      <c r="GUA322" s="5"/>
      <c r="GUB322" s="5"/>
      <c r="GUC322" s="5"/>
      <c r="GUD322" s="5"/>
      <c r="GUE322" s="5"/>
      <c r="GUF322" s="5"/>
      <c r="GUG322" s="5"/>
      <c r="GUH322" s="5"/>
      <c r="GUI322" s="5"/>
      <c r="GUJ322" s="5"/>
      <c r="GUK322" s="5"/>
      <c r="GUL322" s="5"/>
      <c r="GUM322" s="5"/>
      <c r="GUN322" s="5"/>
      <c r="GUO322" s="5"/>
      <c r="GUP322" s="5"/>
      <c r="GUQ322" s="5"/>
      <c r="GUR322" s="5"/>
      <c r="GUS322" s="5"/>
      <c r="GUT322" s="5"/>
      <c r="GUU322" s="5"/>
      <c r="GUV322" s="5"/>
      <c r="GUW322" s="5"/>
      <c r="GUX322" s="5"/>
      <c r="GUY322" s="5"/>
      <c r="GUZ322" s="5"/>
      <c r="GVA322" s="5"/>
      <c r="GVB322" s="5"/>
      <c r="GVC322" s="5"/>
      <c r="GVD322" s="5"/>
      <c r="GVE322" s="5"/>
      <c r="GVF322" s="5"/>
      <c r="GVG322" s="5"/>
      <c r="GVH322" s="5"/>
      <c r="GVI322" s="5"/>
      <c r="GVJ322" s="5"/>
      <c r="GVK322" s="5"/>
      <c r="GVL322" s="5"/>
      <c r="GVM322" s="5"/>
      <c r="GVN322" s="5"/>
      <c r="GVO322" s="5"/>
      <c r="GVP322" s="5"/>
      <c r="GVQ322" s="5"/>
      <c r="GVR322" s="5"/>
      <c r="GVS322" s="5"/>
      <c r="GVT322" s="5"/>
      <c r="GVU322" s="5"/>
      <c r="GVV322" s="5"/>
      <c r="GVW322" s="5"/>
      <c r="GVX322" s="5"/>
      <c r="GVY322" s="5"/>
      <c r="GVZ322" s="5"/>
      <c r="GWA322" s="5"/>
      <c r="GWB322" s="5"/>
      <c r="GWC322" s="5"/>
      <c r="GWD322" s="5"/>
      <c r="GWE322" s="5"/>
      <c r="GWF322" s="5"/>
      <c r="GWG322" s="5"/>
      <c r="GWH322" s="5"/>
      <c r="GWI322" s="5"/>
      <c r="GWJ322" s="5"/>
      <c r="GWK322" s="5"/>
      <c r="GWL322" s="5"/>
      <c r="GWM322" s="5"/>
      <c r="GWN322" s="5"/>
      <c r="GWO322" s="5"/>
      <c r="GWP322" s="5"/>
      <c r="GWQ322" s="5"/>
      <c r="GWR322" s="5"/>
      <c r="GWS322" s="5"/>
      <c r="GWT322" s="5"/>
      <c r="GWU322" s="5"/>
      <c r="GWV322" s="5"/>
      <c r="GWW322" s="5"/>
      <c r="GWX322" s="5"/>
      <c r="GWY322" s="5"/>
      <c r="GWZ322" s="5"/>
      <c r="GXA322" s="5"/>
      <c r="GXB322" s="5"/>
      <c r="GXC322" s="5"/>
      <c r="GXD322" s="5"/>
      <c r="GXE322" s="5"/>
      <c r="GXF322" s="5"/>
      <c r="GXG322" s="5"/>
      <c r="GXH322" s="5"/>
      <c r="GXI322" s="5"/>
      <c r="GXJ322" s="5"/>
      <c r="GXK322" s="5"/>
      <c r="GXL322" s="5"/>
      <c r="GXM322" s="5"/>
      <c r="GXN322" s="5"/>
      <c r="GXO322" s="5"/>
      <c r="GXP322" s="5"/>
      <c r="GXQ322" s="5"/>
      <c r="GXR322" s="5"/>
      <c r="GXS322" s="5"/>
      <c r="GXT322" s="5"/>
      <c r="GXU322" s="5"/>
      <c r="GXV322" s="5"/>
      <c r="GXW322" s="5"/>
      <c r="GXX322" s="5"/>
      <c r="GXY322" s="5"/>
      <c r="GXZ322" s="5"/>
      <c r="GYA322" s="5"/>
      <c r="GYB322" s="5"/>
      <c r="GYC322" s="5"/>
      <c r="GYD322" s="5"/>
      <c r="GYE322" s="5"/>
      <c r="GYF322" s="5"/>
      <c r="GYG322" s="5"/>
      <c r="GYH322" s="5"/>
      <c r="GYI322" s="5"/>
      <c r="GYJ322" s="5"/>
      <c r="GYK322" s="5"/>
      <c r="GYL322" s="5"/>
      <c r="GYM322" s="5"/>
      <c r="GYN322" s="5"/>
      <c r="GYO322" s="5"/>
      <c r="GYP322" s="5"/>
      <c r="GYQ322" s="5"/>
      <c r="GYR322" s="5"/>
      <c r="GYS322" s="5"/>
      <c r="GYT322" s="5"/>
      <c r="GYU322" s="5"/>
      <c r="GYV322" s="5"/>
      <c r="GYW322" s="5"/>
      <c r="GYX322" s="5"/>
      <c r="GYY322" s="5"/>
      <c r="GYZ322" s="5"/>
      <c r="GZA322" s="5"/>
      <c r="GZB322" s="5"/>
      <c r="GZC322" s="5"/>
      <c r="GZD322" s="5"/>
      <c r="GZE322" s="5"/>
      <c r="GZF322" s="5"/>
      <c r="GZG322" s="5"/>
      <c r="GZH322" s="5"/>
      <c r="GZI322" s="5"/>
      <c r="GZJ322" s="5"/>
      <c r="GZK322" s="5"/>
      <c r="GZL322" s="5"/>
      <c r="GZM322" s="5"/>
      <c r="GZN322" s="5"/>
      <c r="GZO322" s="5"/>
      <c r="GZP322" s="5"/>
      <c r="GZQ322" s="5"/>
      <c r="GZR322" s="5"/>
      <c r="GZS322" s="5"/>
      <c r="GZT322" s="5"/>
      <c r="GZU322" s="5"/>
      <c r="GZV322" s="5"/>
      <c r="GZW322" s="5"/>
      <c r="GZX322" s="5"/>
      <c r="GZY322" s="5"/>
      <c r="GZZ322" s="5"/>
      <c r="HAA322" s="5"/>
      <c r="HAB322" s="5"/>
      <c r="HAC322" s="5"/>
      <c r="HAD322" s="5"/>
      <c r="HAE322" s="5"/>
      <c r="HAF322" s="5"/>
      <c r="HAG322" s="5"/>
      <c r="HAH322" s="5"/>
      <c r="HAI322" s="5"/>
      <c r="HAJ322" s="5"/>
      <c r="HAK322" s="5"/>
      <c r="HAL322" s="5"/>
      <c r="HAM322" s="5"/>
      <c r="HAN322" s="5"/>
      <c r="HAO322" s="5"/>
      <c r="HAP322" s="5"/>
      <c r="HAQ322" s="5"/>
      <c r="HAR322" s="5"/>
      <c r="HAS322" s="5"/>
      <c r="HAT322" s="5"/>
      <c r="HAU322" s="5"/>
      <c r="HAV322" s="5"/>
      <c r="HAW322" s="5"/>
      <c r="HAX322" s="5"/>
      <c r="HAY322" s="5"/>
      <c r="HAZ322" s="5"/>
      <c r="HBA322" s="5"/>
      <c r="HBB322" s="5"/>
      <c r="HBC322" s="5"/>
      <c r="HBD322" s="5"/>
      <c r="HBE322" s="5"/>
      <c r="HBF322" s="5"/>
      <c r="HBG322" s="5"/>
      <c r="HBH322" s="5"/>
      <c r="HBI322" s="5"/>
      <c r="HBJ322" s="5"/>
      <c r="HBK322" s="5"/>
      <c r="HBL322" s="5"/>
      <c r="HBM322" s="5"/>
      <c r="HBN322" s="5"/>
      <c r="HBO322" s="5"/>
      <c r="HBP322" s="5"/>
      <c r="HBQ322" s="5"/>
      <c r="HBR322" s="5"/>
      <c r="HBS322" s="5"/>
      <c r="HBT322" s="5"/>
      <c r="HBU322" s="5"/>
      <c r="HBV322" s="5"/>
      <c r="HBW322" s="5"/>
      <c r="HBX322" s="5"/>
      <c r="HBY322" s="5"/>
      <c r="HBZ322" s="5"/>
      <c r="HCA322" s="5"/>
      <c r="HCB322" s="5"/>
      <c r="HCC322" s="5"/>
      <c r="HCD322" s="5"/>
      <c r="HCE322" s="5"/>
      <c r="HCF322" s="5"/>
      <c r="HCG322" s="5"/>
      <c r="HCH322" s="5"/>
      <c r="HCI322" s="5"/>
      <c r="HCJ322" s="5"/>
      <c r="HCK322" s="5"/>
      <c r="HCL322" s="5"/>
      <c r="HCM322" s="5"/>
      <c r="HCN322" s="5"/>
      <c r="HCO322" s="5"/>
      <c r="HCP322" s="5"/>
      <c r="HCQ322" s="5"/>
      <c r="HCR322" s="5"/>
      <c r="HCS322" s="5"/>
      <c r="HCT322" s="5"/>
      <c r="HCU322" s="5"/>
      <c r="HCV322" s="5"/>
      <c r="HCW322" s="5"/>
      <c r="HCX322" s="5"/>
      <c r="HCY322" s="5"/>
      <c r="HCZ322" s="5"/>
      <c r="HDA322" s="5"/>
      <c r="HDB322" s="5"/>
      <c r="HDC322" s="5"/>
      <c r="HDD322" s="5"/>
      <c r="HDE322" s="5"/>
      <c r="HDF322" s="5"/>
      <c r="HDG322" s="5"/>
      <c r="HDH322" s="5"/>
      <c r="HDI322" s="5"/>
      <c r="HDJ322" s="5"/>
      <c r="HDK322" s="5"/>
      <c r="HDL322" s="5"/>
      <c r="HDM322" s="5"/>
      <c r="HDN322" s="5"/>
      <c r="HDO322" s="5"/>
      <c r="HDP322" s="5"/>
      <c r="HDQ322" s="5"/>
      <c r="HDR322" s="5"/>
      <c r="HDS322" s="5"/>
      <c r="HDT322" s="5"/>
      <c r="HDU322" s="5"/>
      <c r="HDV322" s="5"/>
      <c r="HDW322" s="5"/>
      <c r="HDX322" s="5"/>
      <c r="HDY322" s="5"/>
      <c r="HDZ322" s="5"/>
      <c r="HEA322" s="5"/>
      <c r="HEB322" s="5"/>
      <c r="HEC322" s="5"/>
      <c r="HED322" s="5"/>
      <c r="HEE322" s="5"/>
      <c r="HEF322" s="5"/>
      <c r="HEG322" s="5"/>
      <c r="HEH322" s="5"/>
      <c r="HEI322" s="5"/>
      <c r="HEJ322" s="5"/>
      <c r="HEK322" s="5"/>
      <c r="HEL322" s="5"/>
      <c r="HEM322" s="5"/>
      <c r="HEN322" s="5"/>
      <c r="HEO322" s="5"/>
      <c r="HEP322" s="5"/>
      <c r="HEQ322" s="5"/>
      <c r="HER322" s="5"/>
      <c r="HES322" s="5"/>
      <c r="HET322" s="5"/>
      <c r="HEU322" s="5"/>
      <c r="HEV322" s="5"/>
      <c r="HEW322" s="5"/>
      <c r="HEX322" s="5"/>
      <c r="HEY322" s="5"/>
      <c r="HEZ322" s="5"/>
      <c r="HFA322" s="5"/>
      <c r="HFB322" s="5"/>
      <c r="HFC322" s="5"/>
      <c r="HFD322" s="5"/>
      <c r="HFE322" s="5"/>
      <c r="HFF322" s="5"/>
      <c r="HFG322" s="5"/>
      <c r="HFH322" s="5"/>
      <c r="HFI322" s="5"/>
      <c r="HFJ322" s="5"/>
      <c r="HFK322" s="5"/>
      <c r="HFL322" s="5"/>
      <c r="HFM322" s="5"/>
      <c r="HFN322" s="5"/>
      <c r="HFO322" s="5"/>
      <c r="HFP322" s="5"/>
      <c r="HFQ322" s="5"/>
      <c r="HFR322" s="5"/>
      <c r="HFS322" s="5"/>
      <c r="HFT322" s="5"/>
      <c r="HFU322" s="5"/>
      <c r="HFV322" s="5"/>
      <c r="HFW322" s="5"/>
      <c r="HFX322" s="5"/>
      <c r="HFY322" s="5"/>
      <c r="HFZ322" s="5"/>
      <c r="HGA322" s="5"/>
      <c r="HGB322" s="5"/>
      <c r="HGC322" s="5"/>
      <c r="HGD322" s="5"/>
      <c r="HGE322" s="5"/>
      <c r="HGF322" s="5"/>
      <c r="HGG322" s="5"/>
      <c r="HGH322" s="5"/>
      <c r="HGI322" s="5"/>
      <c r="HGJ322" s="5"/>
      <c r="HGK322" s="5"/>
      <c r="HGL322" s="5"/>
      <c r="HGM322" s="5"/>
      <c r="HGN322" s="5"/>
      <c r="HGO322" s="5"/>
      <c r="HGP322" s="5"/>
      <c r="HGQ322" s="5"/>
      <c r="HGR322" s="5"/>
      <c r="HGS322" s="5"/>
      <c r="HGT322" s="5"/>
      <c r="HGU322" s="5"/>
      <c r="HGV322" s="5"/>
      <c r="HGW322" s="5"/>
      <c r="HGX322" s="5"/>
      <c r="HGY322" s="5"/>
      <c r="HGZ322" s="5"/>
      <c r="HHA322" s="5"/>
      <c r="HHB322" s="5"/>
      <c r="HHC322" s="5"/>
      <c r="HHD322" s="5"/>
      <c r="HHE322" s="5"/>
      <c r="HHF322" s="5"/>
      <c r="HHG322" s="5"/>
      <c r="HHH322" s="5"/>
      <c r="HHI322" s="5"/>
      <c r="HHJ322" s="5"/>
      <c r="HHK322" s="5"/>
      <c r="HHL322" s="5"/>
      <c r="HHM322" s="5"/>
      <c r="HHN322" s="5"/>
      <c r="HHO322" s="5"/>
      <c r="HHP322" s="5"/>
      <c r="HHQ322" s="5"/>
      <c r="HHR322" s="5"/>
      <c r="HHS322" s="5"/>
      <c r="HHT322" s="5"/>
      <c r="HHU322" s="5"/>
      <c r="HHV322" s="5"/>
      <c r="HHW322" s="5"/>
      <c r="HHX322" s="5"/>
      <c r="HHY322" s="5"/>
      <c r="HHZ322" s="5"/>
      <c r="HIA322" s="5"/>
      <c r="HIB322" s="5"/>
      <c r="HIC322" s="5"/>
      <c r="HID322" s="5"/>
      <c r="HIE322" s="5"/>
      <c r="HIF322" s="5"/>
      <c r="HIG322" s="5"/>
      <c r="HIH322" s="5"/>
      <c r="HII322" s="5"/>
      <c r="HIJ322" s="5"/>
      <c r="HIK322" s="5"/>
      <c r="HIL322" s="5"/>
      <c r="HIM322" s="5"/>
      <c r="HIN322" s="5"/>
      <c r="HIO322" s="5"/>
      <c r="HIP322" s="5"/>
      <c r="HIQ322" s="5"/>
      <c r="HIR322" s="5"/>
      <c r="HIS322" s="5"/>
      <c r="HIT322" s="5"/>
      <c r="HIU322" s="5"/>
      <c r="HIV322" s="5"/>
      <c r="HIW322" s="5"/>
      <c r="HIX322" s="5"/>
      <c r="HIY322" s="5"/>
      <c r="HIZ322" s="5"/>
      <c r="HJA322" s="5"/>
      <c r="HJB322" s="5"/>
      <c r="HJC322" s="5"/>
      <c r="HJD322" s="5"/>
      <c r="HJE322" s="5"/>
      <c r="HJF322" s="5"/>
      <c r="HJG322" s="5"/>
      <c r="HJH322" s="5"/>
      <c r="HJI322" s="5"/>
      <c r="HJJ322" s="5"/>
      <c r="HJK322" s="5"/>
      <c r="HJL322" s="5"/>
      <c r="HJM322" s="5"/>
      <c r="HJN322" s="5"/>
      <c r="HJO322" s="5"/>
      <c r="HJP322" s="5"/>
      <c r="HJQ322" s="5"/>
      <c r="HJR322" s="5"/>
      <c r="HJS322" s="5"/>
      <c r="HJT322" s="5"/>
      <c r="HJU322" s="5"/>
      <c r="HJV322" s="5"/>
      <c r="HJW322" s="5"/>
      <c r="HJX322" s="5"/>
      <c r="HJY322" s="5"/>
      <c r="HJZ322" s="5"/>
      <c r="HKA322" s="5"/>
      <c r="HKB322" s="5"/>
      <c r="HKC322" s="5"/>
      <c r="HKD322" s="5"/>
      <c r="HKE322" s="5"/>
      <c r="HKF322" s="5"/>
      <c r="HKG322" s="5"/>
      <c r="HKH322" s="5"/>
      <c r="HKI322" s="5"/>
      <c r="HKJ322" s="5"/>
      <c r="HKK322" s="5"/>
      <c r="HKL322" s="5"/>
      <c r="HKM322" s="5"/>
      <c r="HKN322" s="5"/>
      <c r="HKO322" s="5"/>
      <c r="HKP322" s="5"/>
      <c r="HKQ322" s="5"/>
      <c r="HKR322" s="5"/>
      <c r="HKS322" s="5"/>
      <c r="HKT322" s="5"/>
      <c r="HKU322" s="5"/>
      <c r="HKV322" s="5"/>
      <c r="HKW322" s="5"/>
      <c r="HKX322" s="5"/>
      <c r="HKY322" s="5"/>
      <c r="HKZ322" s="5"/>
      <c r="HLA322" s="5"/>
      <c r="HLB322" s="5"/>
      <c r="HLC322" s="5"/>
      <c r="HLD322" s="5"/>
      <c r="HLE322" s="5"/>
      <c r="HLF322" s="5"/>
      <c r="HLG322" s="5"/>
      <c r="HLH322" s="5"/>
      <c r="HLI322" s="5"/>
      <c r="HLJ322" s="5"/>
      <c r="HLK322" s="5"/>
      <c r="HLL322" s="5"/>
      <c r="HLM322" s="5"/>
      <c r="HLN322" s="5"/>
      <c r="HLO322" s="5"/>
      <c r="HLP322" s="5"/>
      <c r="HLQ322" s="5"/>
      <c r="HLR322" s="5"/>
      <c r="HLS322" s="5"/>
      <c r="HLT322" s="5"/>
      <c r="HLU322" s="5"/>
      <c r="HLV322" s="5"/>
      <c r="HLW322" s="5"/>
      <c r="HLX322" s="5"/>
      <c r="HLY322" s="5"/>
      <c r="HLZ322" s="5"/>
      <c r="HMA322" s="5"/>
      <c r="HMB322" s="5"/>
      <c r="HMC322" s="5"/>
      <c r="HMD322" s="5"/>
      <c r="HME322" s="5"/>
      <c r="HMF322" s="5"/>
      <c r="HMG322" s="5"/>
      <c r="HMH322" s="5"/>
      <c r="HMI322" s="5"/>
      <c r="HMJ322" s="5"/>
      <c r="HMK322" s="5"/>
      <c r="HML322" s="5"/>
      <c r="HMM322" s="5"/>
      <c r="HMN322" s="5"/>
      <c r="HMO322" s="5"/>
      <c r="HMP322" s="5"/>
      <c r="HMQ322" s="5"/>
      <c r="HMR322" s="5"/>
      <c r="HMS322" s="5"/>
      <c r="HMT322" s="5"/>
      <c r="HMU322" s="5"/>
      <c r="HMV322" s="5"/>
      <c r="HMW322" s="5"/>
      <c r="HMX322" s="5"/>
      <c r="HMY322" s="5"/>
      <c r="HMZ322" s="5"/>
      <c r="HNA322" s="5"/>
      <c r="HNB322" s="5"/>
      <c r="HNC322" s="5"/>
      <c r="HND322" s="5"/>
      <c r="HNE322" s="5"/>
      <c r="HNF322" s="5"/>
      <c r="HNG322" s="5"/>
      <c r="HNH322" s="5"/>
      <c r="HNI322" s="5"/>
      <c r="HNJ322" s="5"/>
      <c r="HNK322" s="5"/>
      <c r="HNL322" s="5"/>
      <c r="HNM322" s="5"/>
      <c r="HNN322" s="5"/>
      <c r="HNO322" s="5"/>
      <c r="HNP322" s="5"/>
      <c r="HNQ322" s="5"/>
      <c r="HNR322" s="5"/>
      <c r="HNS322" s="5"/>
      <c r="HNT322" s="5"/>
      <c r="HNU322" s="5"/>
      <c r="HNV322" s="5"/>
      <c r="HNW322" s="5"/>
      <c r="HNX322" s="5"/>
      <c r="HNY322" s="5"/>
      <c r="HNZ322" s="5"/>
      <c r="HOA322" s="5"/>
      <c r="HOB322" s="5"/>
      <c r="HOC322" s="5"/>
      <c r="HOD322" s="5"/>
      <c r="HOE322" s="5"/>
      <c r="HOF322" s="5"/>
      <c r="HOG322" s="5"/>
      <c r="HOH322" s="5"/>
      <c r="HOI322" s="5"/>
      <c r="HOJ322" s="5"/>
      <c r="HOK322" s="5"/>
      <c r="HOL322" s="5"/>
      <c r="HOM322" s="5"/>
      <c r="HON322" s="5"/>
      <c r="HOO322" s="5"/>
      <c r="HOP322" s="5"/>
      <c r="HOQ322" s="5"/>
      <c r="HOR322" s="5"/>
      <c r="HOS322" s="5"/>
      <c r="HOT322" s="5"/>
      <c r="HOU322" s="5"/>
      <c r="HOV322" s="5"/>
      <c r="HOW322" s="5"/>
      <c r="HOX322" s="5"/>
      <c r="HOY322" s="5"/>
      <c r="HOZ322" s="5"/>
      <c r="HPA322" s="5"/>
      <c r="HPB322" s="5"/>
      <c r="HPC322" s="5"/>
      <c r="HPD322" s="5"/>
      <c r="HPE322" s="5"/>
      <c r="HPF322" s="5"/>
      <c r="HPG322" s="5"/>
      <c r="HPH322" s="5"/>
      <c r="HPI322" s="5"/>
      <c r="HPJ322" s="5"/>
      <c r="HPK322" s="5"/>
      <c r="HPL322" s="5"/>
      <c r="HPM322" s="5"/>
      <c r="HPN322" s="5"/>
      <c r="HPO322" s="5"/>
      <c r="HPP322" s="5"/>
      <c r="HPQ322" s="5"/>
      <c r="HPR322" s="5"/>
      <c r="HPS322" s="5"/>
      <c r="HPT322" s="5"/>
      <c r="HPU322" s="5"/>
      <c r="HPV322" s="5"/>
      <c r="HPW322" s="5"/>
      <c r="HPX322" s="5"/>
      <c r="HPY322" s="5"/>
      <c r="HPZ322" s="5"/>
      <c r="HQA322" s="5"/>
      <c r="HQB322" s="5"/>
      <c r="HQC322" s="5"/>
      <c r="HQD322" s="5"/>
      <c r="HQE322" s="5"/>
      <c r="HQF322" s="5"/>
      <c r="HQG322" s="5"/>
      <c r="HQH322" s="5"/>
      <c r="HQI322" s="5"/>
      <c r="HQJ322" s="5"/>
      <c r="HQK322" s="5"/>
      <c r="HQL322" s="5"/>
      <c r="HQM322" s="5"/>
      <c r="HQN322" s="5"/>
      <c r="HQO322" s="5"/>
      <c r="HQP322" s="5"/>
      <c r="HQQ322" s="5"/>
      <c r="HQR322" s="5"/>
      <c r="HQS322" s="5"/>
      <c r="HQT322" s="5"/>
      <c r="HQU322" s="5"/>
      <c r="HQV322" s="5"/>
      <c r="HQW322" s="5"/>
      <c r="HQX322" s="5"/>
      <c r="HQY322" s="5"/>
      <c r="HQZ322" s="5"/>
      <c r="HRA322" s="5"/>
      <c r="HRB322" s="5"/>
      <c r="HRC322" s="5"/>
      <c r="HRD322" s="5"/>
      <c r="HRE322" s="5"/>
      <c r="HRF322" s="5"/>
      <c r="HRG322" s="5"/>
      <c r="HRH322" s="5"/>
      <c r="HRI322" s="5"/>
      <c r="HRJ322" s="5"/>
      <c r="HRK322" s="5"/>
      <c r="HRL322" s="5"/>
      <c r="HRM322" s="5"/>
      <c r="HRN322" s="5"/>
      <c r="HRO322" s="5"/>
      <c r="HRP322" s="5"/>
      <c r="HRQ322" s="5"/>
      <c r="HRR322" s="5"/>
      <c r="HRS322" s="5"/>
      <c r="HRT322" s="5"/>
      <c r="HRU322" s="5"/>
      <c r="HRV322" s="5"/>
      <c r="HRW322" s="5"/>
      <c r="HRX322" s="5"/>
      <c r="HRY322" s="5"/>
      <c r="HRZ322" s="5"/>
      <c r="HSA322" s="5"/>
      <c r="HSB322" s="5"/>
      <c r="HSC322" s="5"/>
      <c r="HSD322" s="5"/>
      <c r="HSE322" s="5"/>
      <c r="HSF322" s="5"/>
      <c r="HSG322" s="5"/>
      <c r="HSH322" s="5"/>
      <c r="HSI322" s="5"/>
      <c r="HSJ322" s="5"/>
      <c r="HSK322" s="5"/>
      <c r="HSL322" s="5"/>
      <c r="HSM322" s="5"/>
      <c r="HSN322" s="5"/>
      <c r="HSO322" s="5"/>
      <c r="HSP322" s="5"/>
      <c r="HSQ322" s="5"/>
      <c r="HSR322" s="5"/>
      <c r="HSS322" s="5"/>
      <c r="HST322" s="5"/>
      <c r="HSU322" s="5"/>
      <c r="HSV322" s="5"/>
      <c r="HSW322" s="5"/>
      <c r="HSX322" s="5"/>
      <c r="HSY322" s="5"/>
      <c r="HSZ322" s="5"/>
      <c r="HTA322" s="5"/>
      <c r="HTB322" s="5"/>
      <c r="HTC322" s="5"/>
      <c r="HTD322" s="5"/>
      <c r="HTE322" s="5"/>
      <c r="HTF322" s="5"/>
      <c r="HTG322" s="5"/>
      <c r="HTH322" s="5"/>
      <c r="HTI322" s="5"/>
      <c r="HTJ322" s="5"/>
      <c r="HTK322" s="5"/>
      <c r="HTL322" s="5"/>
      <c r="HTM322" s="5"/>
      <c r="HTN322" s="5"/>
      <c r="HTO322" s="5"/>
      <c r="HTP322" s="5"/>
      <c r="HTQ322" s="5"/>
      <c r="HTR322" s="5"/>
      <c r="HTS322" s="5"/>
      <c r="HTT322" s="5"/>
      <c r="HTU322" s="5"/>
      <c r="HTV322" s="5"/>
      <c r="HTW322" s="5"/>
      <c r="HTX322" s="5"/>
      <c r="HTY322" s="5"/>
      <c r="HTZ322" s="5"/>
      <c r="HUA322" s="5"/>
      <c r="HUB322" s="5"/>
      <c r="HUC322" s="5"/>
      <c r="HUD322" s="5"/>
      <c r="HUE322" s="5"/>
      <c r="HUF322" s="5"/>
      <c r="HUG322" s="5"/>
      <c r="HUH322" s="5"/>
      <c r="HUI322" s="5"/>
      <c r="HUJ322" s="5"/>
      <c r="HUK322" s="5"/>
      <c r="HUL322" s="5"/>
      <c r="HUM322" s="5"/>
      <c r="HUN322" s="5"/>
      <c r="HUO322" s="5"/>
      <c r="HUP322" s="5"/>
      <c r="HUQ322" s="5"/>
      <c r="HUR322" s="5"/>
      <c r="HUS322" s="5"/>
      <c r="HUT322" s="5"/>
      <c r="HUU322" s="5"/>
      <c r="HUV322" s="5"/>
      <c r="HUW322" s="5"/>
      <c r="HUX322" s="5"/>
      <c r="HUY322" s="5"/>
      <c r="HUZ322" s="5"/>
      <c r="HVA322" s="5"/>
      <c r="HVB322" s="5"/>
      <c r="HVC322" s="5"/>
      <c r="HVD322" s="5"/>
      <c r="HVE322" s="5"/>
      <c r="HVF322" s="5"/>
      <c r="HVG322" s="5"/>
      <c r="HVH322" s="5"/>
      <c r="HVI322" s="5"/>
      <c r="HVJ322" s="5"/>
      <c r="HVK322" s="5"/>
      <c r="HVL322" s="5"/>
      <c r="HVM322" s="5"/>
      <c r="HVN322" s="5"/>
      <c r="HVO322" s="5"/>
      <c r="HVP322" s="5"/>
      <c r="HVQ322" s="5"/>
      <c r="HVR322" s="5"/>
      <c r="HVS322" s="5"/>
      <c r="HVT322" s="5"/>
      <c r="HVU322" s="5"/>
      <c r="HVV322" s="5"/>
      <c r="HVW322" s="5"/>
      <c r="HVX322" s="5"/>
      <c r="HVY322" s="5"/>
      <c r="HVZ322" s="5"/>
      <c r="HWA322" s="5"/>
      <c r="HWB322" s="5"/>
      <c r="HWC322" s="5"/>
      <c r="HWD322" s="5"/>
      <c r="HWE322" s="5"/>
      <c r="HWF322" s="5"/>
      <c r="HWG322" s="5"/>
      <c r="HWH322" s="5"/>
      <c r="HWI322" s="5"/>
      <c r="HWJ322" s="5"/>
      <c r="HWK322" s="5"/>
      <c r="HWL322" s="5"/>
      <c r="HWM322" s="5"/>
      <c r="HWN322" s="5"/>
      <c r="HWO322" s="5"/>
      <c r="HWP322" s="5"/>
      <c r="HWQ322" s="5"/>
      <c r="HWR322" s="5"/>
      <c r="HWS322" s="5"/>
      <c r="HWT322" s="5"/>
      <c r="HWU322" s="5"/>
      <c r="HWV322" s="5"/>
      <c r="HWW322" s="5"/>
      <c r="HWX322" s="5"/>
      <c r="HWY322" s="5"/>
      <c r="HWZ322" s="5"/>
      <c r="HXA322" s="5"/>
      <c r="HXB322" s="5"/>
      <c r="HXC322" s="5"/>
      <c r="HXD322" s="5"/>
      <c r="HXE322" s="5"/>
      <c r="HXF322" s="5"/>
      <c r="HXG322" s="5"/>
      <c r="HXH322" s="5"/>
      <c r="HXI322" s="5"/>
      <c r="HXJ322" s="5"/>
      <c r="HXK322" s="5"/>
      <c r="HXL322" s="5"/>
      <c r="HXM322" s="5"/>
      <c r="HXN322" s="5"/>
      <c r="HXO322" s="5"/>
      <c r="HXP322" s="5"/>
      <c r="HXQ322" s="5"/>
      <c r="HXR322" s="5"/>
      <c r="HXS322" s="5"/>
      <c r="HXT322" s="5"/>
      <c r="HXU322" s="5"/>
      <c r="HXV322" s="5"/>
      <c r="HXW322" s="5"/>
      <c r="HXX322" s="5"/>
      <c r="HXY322" s="5"/>
      <c r="HXZ322" s="5"/>
      <c r="HYA322" s="5"/>
      <c r="HYB322" s="5"/>
      <c r="HYC322" s="5"/>
      <c r="HYD322" s="5"/>
      <c r="HYE322" s="5"/>
      <c r="HYF322" s="5"/>
      <c r="HYG322" s="5"/>
      <c r="HYH322" s="5"/>
      <c r="HYI322" s="5"/>
      <c r="HYJ322" s="5"/>
      <c r="HYK322" s="5"/>
      <c r="HYL322" s="5"/>
      <c r="HYM322" s="5"/>
      <c r="HYN322" s="5"/>
      <c r="HYO322" s="5"/>
      <c r="HYP322" s="5"/>
      <c r="HYQ322" s="5"/>
      <c r="HYR322" s="5"/>
      <c r="HYS322" s="5"/>
      <c r="HYT322" s="5"/>
      <c r="HYU322" s="5"/>
      <c r="HYV322" s="5"/>
      <c r="HYW322" s="5"/>
      <c r="HYX322" s="5"/>
      <c r="HYY322" s="5"/>
      <c r="HYZ322" s="5"/>
      <c r="HZA322" s="5"/>
      <c r="HZB322" s="5"/>
      <c r="HZC322" s="5"/>
      <c r="HZD322" s="5"/>
      <c r="HZE322" s="5"/>
      <c r="HZF322" s="5"/>
      <c r="HZG322" s="5"/>
      <c r="HZH322" s="5"/>
      <c r="HZI322" s="5"/>
      <c r="HZJ322" s="5"/>
      <c r="HZK322" s="5"/>
      <c r="HZL322" s="5"/>
      <c r="HZM322" s="5"/>
      <c r="HZN322" s="5"/>
      <c r="HZO322" s="5"/>
      <c r="HZP322" s="5"/>
      <c r="HZQ322" s="5"/>
      <c r="HZR322" s="5"/>
      <c r="HZS322" s="5"/>
      <c r="HZT322" s="5"/>
      <c r="HZU322" s="5"/>
      <c r="HZV322" s="5"/>
      <c r="HZW322" s="5"/>
      <c r="HZX322" s="5"/>
      <c r="HZY322" s="5"/>
      <c r="HZZ322" s="5"/>
      <c r="IAA322" s="5"/>
      <c r="IAB322" s="5"/>
      <c r="IAC322" s="5"/>
      <c r="IAD322" s="5"/>
      <c r="IAE322" s="5"/>
      <c r="IAF322" s="5"/>
      <c r="IAG322" s="5"/>
      <c r="IAH322" s="5"/>
      <c r="IAI322" s="5"/>
      <c r="IAJ322" s="5"/>
      <c r="IAK322" s="5"/>
      <c r="IAL322" s="5"/>
      <c r="IAM322" s="5"/>
      <c r="IAN322" s="5"/>
      <c r="IAO322" s="5"/>
      <c r="IAP322" s="5"/>
      <c r="IAQ322" s="5"/>
      <c r="IAR322" s="5"/>
      <c r="IAS322" s="5"/>
      <c r="IAT322" s="5"/>
      <c r="IAU322" s="5"/>
      <c r="IAV322" s="5"/>
      <c r="IAW322" s="5"/>
      <c r="IAX322" s="5"/>
      <c r="IAY322" s="5"/>
      <c r="IAZ322" s="5"/>
      <c r="IBA322" s="5"/>
      <c r="IBB322" s="5"/>
      <c r="IBC322" s="5"/>
      <c r="IBD322" s="5"/>
      <c r="IBE322" s="5"/>
      <c r="IBF322" s="5"/>
      <c r="IBG322" s="5"/>
      <c r="IBH322" s="5"/>
      <c r="IBI322" s="5"/>
      <c r="IBJ322" s="5"/>
      <c r="IBK322" s="5"/>
      <c r="IBL322" s="5"/>
      <c r="IBM322" s="5"/>
      <c r="IBN322" s="5"/>
      <c r="IBO322" s="5"/>
      <c r="IBP322" s="5"/>
      <c r="IBQ322" s="5"/>
      <c r="IBR322" s="5"/>
      <c r="IBS322" s="5"/>
      <c r="IBT322" s="5"/>
      <c r="IBU322" s="5"/>
      <c r="IBV322" s="5"/>
      <c r="IBW322" s="5"/>
      <c r="IBX322" s="5"/>
      <c r="IBY322" s="5"/>
      <c r="IBZ322" s="5"/>
      <c r="ICA322" s="5"/>
      <c r="ICB322" s="5"/>
      <c r="ICC322" s="5"/>
      <c r="ICD322" s="5"/>
      <c r="ICE322" s="5"/>
      <c r="ICF322" s="5"/>
      <c r="ICG322" s="5"/>
      <c r="ICH322" s="5"/>
      <c r="ICI322" s="5"/>
      <c r="ICJ322" s="5"/>
      <c r="ICK322" s="5"/>
      <c r="ICL322" s="5"/>
      <c r="ICM322" s="5"/>
      <c r="ICN322" s="5"/>
      <c r="ICO322" s="5"/>
      <c r="ICP322" s="5"/>
      <c r="ICQ322" s="5"/>
      <c r="ICR322" s="5"/>
      <c r="ICS322" s="5"/>
      <c r="ICT322" s="5"/>
      <c r="ICU322" s="5"/>
      <c r="ICV322" s="5"/>
      <c r="ICW322" s="5"/>
      <c r="ICX322" s="5"/>
      <c r="ICY322" s="5"/>
      <c r="ICZ322" s="5"/>
      <c r="IDA322" s="5"/>
      <c r="IDB322" s="5"/>
      <c r="IDC322" s="5"/>
      <c r="IDD322" s="5"/>
      <c r="IDE322" s="5"/>
      <c r="IDF322" s="5"/>
      <c r="IDG322" s="5"/>
      <c r="IDH322" s="5"/>
      <c r="IDI322" s="5"/>
      <c r="IDJ322" s="5"/>
      <c r="IDK322" s="5"/>
      <c r="IDL322" s="5"/>
      <c r="IDM322" s="5"/>
      <c r="IDN322" s="5"/>
      <c r="IDO322" s="5"/>
      <c r="IDP322" s="5"/>
      <c r="IDQ322" s="5"/>
      <c r="IDR322" s="5"/>
      <c r="IDS322" s="5"/>
      <c r="IDT322" s="5"/>
      <c r="IDU322" s="5"/>
      <c r="IDV322" s="5"/>
      <c r="IDW322" s="5"/>
      <c r="IDX322" s="5"/>
      <c r="IDY322" s="5"/>
      <c r="IDZ322" s="5"/>
      <c r="IEA322" s="5"/>
      <c r="IEB322" s="5"/>
      <c r="IEC322" s="5"/>
      <c r="IED322" s="5"/>
      <c r="IEE322" s="5"/>
      <c r="IEF322" s="5"/>
      <c r="IEG322" s="5"/>
      <c r="IEH322" s="5"/>
      <c r="IEI322" s="5"/>
      <c r="IEJ322" s="5"/>
      <c r="IEK322" s="5"/>
      <c r="IEL322" s="5"/>
      <c r="IEM322" s="5"/>
      <c r="IEN322" s="5"/>
      <c r="IEO322" s="5"/>
      <c r="IEP322" s="5"/>
      <c r="IEQ322" s="5"/>
      <c r="IER322" s="5"/>
      <c r="IES322" s="5"/>
      <c r="IET322" s="5"/>
      <c r="IEU322" s="5"/>
      <c r="IEV322" s="5"/>
      <c r="IEW322" s="5"/>
      <c r="IEX322" s="5"/>
      <c r="IEY322" s="5"/>
      <c r="IEZ322" s="5"/>
      <c r="IFA322" s="5"/>
      <c r="IFB322" s="5"/>
      <c r="IFC322" s="5"/>
      <c r="IFD322" s="5"/>
      <c r="IFE322" s="5"/>
      <c r="IFF322" s="5"/>
      <c r="IFG322" s="5"/>
      <c r="IFH322" s="5"/>
      <c r="IFI322" s="5"/>
      <c r="IFJ322" s="5"/>
      <c r="IFK322" s="5"/>
      <c r="IFL322" s="5"/>
      <c r="IFM322" s="5"/>
      <c r="IFN322" s="5"/>
      <c r="IFO322" s="5"/>
      <c r="IFP322" s="5"/>
      <c r="IFQ322" s="5"/>
      <c r="IFR322" s="5"/>
      <c r="IFS322" s="5"/>
      <c r="IFT322" s="5"/>
      <c r="IFU322" s="5"/>
      <c r="IFV322" s="5"/>
      <c r="IFW322" s="5"/>
      <c r="IFX322" s="5"/>
      <c r="IFY322" s="5"/>
      <c r="IFZ322" s="5"/>
      <c r="IGA322" s="5"/>
      <c r="IGB322" s="5"/>
      <c r="IGC322" s="5"/>
      <c r="IGD322" s="5"/>
      <c r="IGE322" s="5"/>
      <c r="IGF322" s="5"/>
      <c r="IGG322" s="5"/>
      <c r="IGH322" s="5"/>
      <c r="IGI322" s="5"/>
      <c r="IGJ322" s="5"/>
      <c r="IGK322" s="5"/>
      <c r="IGL322" s="5"/>
      <c r="IGM322" s="5"/>
      <c r="IGN322" s="5"/>
      <c r="IGO322" s="5"/>
      <c r="IGP322" s="5"/>
      <c r="IGQ322" s="5"/>
      <c r="IGR322" s="5"/>
      <c r="IGS322" s="5"/>
      <c r="IGT322" s="5"/>
      <c r="IGU322" s="5"/>
      <c r="IGV322" s="5"/>
      <c r="IGW322" s="5"/>
      <c r="IGX322" s="5"/>
      <c r="IGY322" s="5"/>
      <c r="IGZ322" s="5"/>
      <c r="IHA322" s="5"/>
      <c r="IHB322" s="5"/>
      <c r="IHC322" s="5"/>
      <c r="IHD322" s="5"/>
      <c r="IHE322" s="5"/>
      <c r="IHF322" s="5"/>
      <c r="IHG322" s="5"/>
      <c r="IHH322" s="5"/>
      <c r="IHI322" s="5"/>
      <c r="IHJ322" s="5"/>
      <c r="IHK322" s="5"/>
      <c r="IHL322" s="5"/>
      <c r="IHM322" s="5"/>
      <c r="IHN322" s="5"/>
      <c r="IHO322" s="5"/>
      <c r="IHP322" s="5"/>
      <c r="IHQ322" s="5"/>
      <c r="IHR322" s="5"/>
      <c r="IHS322" s="5"/>
      <c r="IHT322" s="5"/>
      <c r="IHU322" s="5"/>
      <c r="IHV322" s="5"/>
      <c r="IHW322" s="5"/>
      <c r="IHX322" s="5"/>
      <c r="IHY322" s="5"/>
      <c r="IHZ322" s="5"/>
      <c r="IIA322" s="5"/>
      <c r="IIB322" s="5"/>
      <c r="IIC322" s="5"/>
      <c r="IID322" s="5"/>
      <c r="IIE322" s="5"/>
      <c r="IIF322" s="5"/>
      <c r="IIG322" s="5"/>
      <c r="IIH322" s="5"/>
      <c r="III322" s="5"/>
      <c r="IIJ322" s="5"/>
      <c r="IIK322" s="5"/>
      <c r="IIL322" s="5"/>
      <c r="IIM322" s="5"/>
      <c r="IIN322" s="5"/>
      <c r="IIO322" s="5"/>
      <c r="IIP322" s="5"/>
      <c r="IIQ322" s="5"/>
      <c r="IIR322" s="5"/>
      <c r="IIS322" s="5"/>
      <c r="IIT322" s="5"/>
      <c r="IIU322" s="5"/>
      <c r="IIV322" s="5"/>
      <c r="IIW322" s="5"/>
      <c r="IIX322" s="5"/>
      <c r="IIY322" s="5"/>
      <c r="IIZ322" s="5"/>
      <c r="IJA322" s="5"/>
      <c r="IJB322" s="5"/>
      <c r="IJC322" s="5"/>
      <c r="IJD322" s="5"/>
      <c r="IJE322" s="5"/>
      <c r="IJF322" s="5"/>
      <c r="IJG322" s="5"/>
      <c r="IJH322" s="5"/>
      <c r="IJI322" s="5"/>
      <c r="IJJ322" s="5"/>
      <c r="IJK322" s="5"/>
      <c r="IJL322" s="5"/>
      <c r="IJM322" s="5"/>
      <c r="IJN322" s="5"/>
      <c r="IJO322" s="5"/>
      <c r="IJP322" s="5"/>
      <c r="IJQ322" s="5"/>
      <c r="IJR322" s="5"/>
      <c r="IJS322" s="5"/>
      <c r="IJT322" s="5"/>
      <c r="IJU322" s="5"/>
      <c r="IJV322" s="5"/>
      <c r="IJW322" s="5"/>
      <c r="IJX322" s="5"/>
      <c r="IJY322" s="5"/>
      <c r="IJZ322" s="5"/>
      <c r="IKA322" s="5"/>
      <c r="IKB322" s="5"/>
      <c r="IKC322" s="5"/>
      <c r="IKD322" s="5"/>
      <c r="IKE322" s="5"/>
      <c r="IKF322" s="5"/>
      <c r="IKG322" s="5"/>
      <c r="IKH322" s="5"/>
      <c r="IKI322" s="5"/>
      <c r="IKJ322" s="5"/>
      <c r="IKK322" s="5"/>
      <c r="IKL322" s="5"/>
      <c r="IKM322" s="5"/>
      <c r="IKN322" s="5"/>
      <c r="IKO322" s="5"/>
      <c r="IKP322" s="5"/>
      <c r="IKQ322" s="5"/>
      <c r="IKR322" s="5"/>
      <c r="IKS322" s="5"/>
      <c r="IKT322" s="5"/>
      <c r="IKU322" s="5"/>
      <c r="IKV322" s="5"/>
      <c r="IKW322" s="5"/>
      <c r="IKX322" s="5"/>
      <c r="IKY322" s="5"/>
      <c r="IKZ322" s="5"/>
      <c r="ILA322" s="5"/>
      <c r="ILB322" s="5"/>
      <c r="ILC322" s="5"/>
      <c r="ILD322" s="5"/>
      <c r="ILE322" s="5"/>
      <c r="ILF322" s="5"/>
      <c r="ILG322" s="5"/>
      <c r="ILH322" s="5"/>
      <c r="ILI322" s="5"/>
      <c r="ILJ322" s="5"/>
      <c r="ILK322" s="5"/>
      <c r="ILL322" s="5"/>
      <c r="ILM322" s="5"/>
      <c r="ILN322" s="5"/>
      <c r="ILO322" s="5"/>
      <c r="ILP322" s="5"/>
      <c r="ILQ322" s="5"/>
      <c r="ILR322" s="5"/>
      <c r="ILS322" s="5"/>
      <c r="ILT322" s="5"/>
      <c r="ILU322" s="5"/>
      <c r="ILV322" s="5"/>
      <c r="ILW322" s="5"/>
      <c r="ILX322" s="5"/>
      <c r="ILY322" s="5"/>
      <c r="ILZ322" s="5"/>
      <c r="IMA322" s="5"/>
      <c r="IMB322" s="5"/>
      <c r="IMC322" s="5"/>
      <c r="IMD322" s="5"/>
      <c r="IME322" s="5"/>
      <c r="IMF322" s="5"/>
      <c r="IMG322" s="5"/>
      <c r="IMH322" s="5"/>
      <c r="IMI322" s="5"/>
      <c r="IMJ322" s="5"/>
      <c r="IMK322" s="5"/>
      <c r="IML322" s="5"/>
      <c r="IMM322" s="5"/>
      <c r="IMN322" s="5"/>
      <c r="IMO322" s="5"/>
      <c r="IMP322" s="5"/>
      <c r="IMQ322" s="5"/>
      <c r="IMR322" s="5"/>
      <c r="IMS322" s="5"/>
      <c r="IMT322" s="5"/>
      <c r="IMU322" s="5"/>
      <c r="IMV322" s="5"/>
      <c r="IMW322" s="5"/>
      <c r="IMX322" s="5"/>
      <c r="IMY322" s="5"/>
      <c r="IMZ322" s="5"/>
      <c r="INA322" s="5"/>
      <c r="INB322" s="5"/>
      <c r="INC322" s="5"/>
      <c r="IND322" s="5"/>
      <c r="INE322" s="5"/>
      <c r="INF322" s="5"/>
      <c r="ING322" s="5"/>
      <c r="INH322" s="5"/>
      <c r="INI322" s="5"/>
      <c r="INJ322" s="5"/>
      <c r="INK322" s="5"/>
      <c r="INL322" s="5"/>
      <c r="INM322" s="5"/>
      <c r="INN322" s="5"/>
      <c r="INO322" s="5"/>
      <c r="INP322" s="5"/>
      <c r="INQ322" s="5"/>
      <c r="INR322" s="5"/>
      <c r="INS322" s="5"/>
      <c r="INT322" s="5"/>
      <c r="INU322" s="5"/>
      <c r="INV322" s="5"/>
      <c r="INW322" s="5"/>
      <c r="INX322" s="5"/>
      <c r="INY322" s="5"/>
      <c r="INZ322" s="5"/>
      <c r="IOA322" s="5"/>
      <c r="IOB322" s="5"/>
      <c r="IOC322" s="5"/>
      <c r="IOD322" s="5"/>
      <c r="IOE322" s="5"/>
      <c r="IOF322" s="5"/>
      <c r="IOG322" s="5"/>
      <c r="IOH322" s="5"/>
      <c r="IOI322" s="5"/>
      <c r="IOJ322" s="5"/>
      <c r="IOK322" s="5"/>
      <c r="IOL322" s="5"/>
      <c r="IOM322" s="5"/>
      <c r="ION322" s="5"/>
      <c r="IOO322" s="5"/>
      <c r="IOP322" s="5"/>
      <c r="IOQ322" s="5"/>
      <c r="IOR322" s="5"/>
      <c r="IOS322" s="5"/>
      <c r="IOT322" s="5"/>
      <c r="IOU322" s="5"/>
      <c r="IOV322" s="5"/>
      <c r="IOW322" s="5"/>
      <c r="IOX322" s="5"/>
      <c r="IOY322" s="5"/>
      <c r="IOZ322" s="5"/>
      <c r="IPA322" s="5"/>
      <c r="IPB322" s="5"/>
      <c r="IPC322" s="5"/>
      <c r="IPD322" s="5"/>
      <c r="IPE322" s="5"/>
      <c r="IPF322" s="5"/>
      <c r="IPG322" s="5"/>
      <c r="IPH322" s="5"/>
      <c r="IPI322" s="5"/>
      <c r="IPJ322" s="5"/>
      <c r="IPK322" s="5"/>
      <c r="IPL322" s="5"/>
      <c r="IPM322" s="5"/>
      <c r="IPN322" s="5"/>
      <c r="IPO322" s="5"/>
      <c r="IPP322" s="5"/>
      <c r="IPQ322" s="5"/>
      <c r="IPR322" s="5"/>
      <c r="IPS322" s="5"/>
      <c r="IPT322" s="5"/>
      <c r="IPU322" s="5"/>
      <c r="IPV322" s="5"/>
      <c r="IPW322" s="5"/>
      <c r="IPX322" s="5"/>
      <c r="IPY322" s="5"/>
      <c r="IPZ322" s="5"/>
      <c r="IQA322" s="5"/>
      <c r="IQB322" s="5"/>
      <c r="IQC322" s="5"/>
      <c r="IQD322" s="5"/>
      <c r="IQE322" s="5"/>
      <c r="IQF322" s="5"/>
      <c r="IQG322" s="5"/>
      <c r="IQH322" s="5"/>
      <c r="IQI322" s="5"/>
      <c r="IQJ322" s="5"/>
      <c r="IQK322" s="5"/>
      <c r="IQL322" s="5"/>
      <c r="IQM322" s="5"/>
      <c r="IQN322" s="5"/>
      <c r="IQO322" s="5"/>
      <c r="IQP322" s="5"/>
      <c r="IQQ322" s="5"/>
      <c r="IQR322" s="5"/>
      <c r="IQS322" s="5"/>
      <c r="IQT322" s="5"/>
      <c r="IQU322" s="5"/>
      <c r="IQV322" s="5"/>
      <c r="IQW322" s="5"/>
      <c r="IQX322" s="5"/>
      <c r="IQY322" s="5"/>
      <c r="IQZ322" s="5"/>
      <c r="IRA322" s="5"/>
      <c r="IRB322" s="5"/>
      <c r="IRC322" s="5"/>
      <c r="IRD322" s="5"/>
      <c r="IRE322" s="5"/>
      <c r="IRF322" s="5"/>
      <c r="IRG322" s="5"/>
      <c r="IRH322" s="5"/>
      <c r="IRI322" s="5"/>
      <c r="IRJ322" s="5"/>
      <c r="IRK322" s="5"/>
      <c r="IRL322" s="5"/>
      <c r="IRM322" s="5"/>
      <c r="IRN322" s="5"/>
      <c r="IRO322" s="5"/>
      <c r="IRP322" s="5"/>
      <c r="IRQ322" s="5"/>
      <c r="IRR322" s="5"/>
      <c r="IRS322" s="5"/>
      <c r="IRT322" s="5"/>
      <c r="IRU322" s="5"/>
      <c r="IRV322" s="5"/>
      <c r="IRW322" s="5"/>
      <c r="IRX322" s="5"/>
      <c r="IRY322" s="5"/>
      <c r="IRZ322" s="5"/>
      <c r="ISA322" s="5"/>
      <c r="ISB322" s="5"/>
      <c r="ISC322" s="5"/>
      <c r="ISD322" s="5"/>
      <c r="ISE322" s="5"/>
      <c r="ISF322" s="5"/>
      <c r="ISG322" s="5"/>
      <c r="ISH322" s="5"/>
      <c r="ISI322" s="5"/>
      <c r="ISJ322" s="5"/>
      <c r="ISK322" s="5"/>
      <c r="ISL322" s="5"/>
      <c r="ISM322" s="5"/>
      <c r="ISN322" s="5"/>
      <c r="ISO322" s="5"/>
      <c r="ISP322" s="5"/>
      <c r="ISQ322" s="5"/>
      <c r="ISR322" s="5"/>
      <c r="ISS322" s="5"/>
      <c r="IST322" s="5"/>
      <c r="ISU322" s="5"/>
      <c r="ISV322" s="5"/>
      <c r="ISW322" s="5"/>
      <c r="ISX322" s="5"/>
      <c r="ISY322" s="5"/>
      <c r="ISZ322" s="5"/>
      <c r="ITA322" s="5"/>
      <c r="ITB322" s="5"/>
      <c r="ITC322" s="5"/>
      <c r="ITD322" s="5"/>
      <c r="ITE322" s="5"/>
      <c r="ITF322" s="5"/>
      <c r="ITG322" s="5"/>
      <c r="ITH322" s="5"/>
      <c r="ITI322" s="5"/>
      <c r="ITJ322" s="5"/>
      <c r="ITK322" s="5"/>
      <c r="ITL322" s="5"/>
      <c r="ITM322" s="5"/>
      <c r="ITN322" s="5"/>
      <c r="ITO322" s="5"/>
      <c r="ITP322" s="5"/>
      <c r="ITQ322" s="5"/>
      <c r="ITR322" s="5"/>
      <c r="ITS322" s="5"/>
      <c r="ITT322" s="5"/>
      <c r="ITU322" s="5"/>
      <c r="ITV322" s="5"/>
      <c r="ITW322" s="5"/>
      <c r="ITX322" s="5"/>
      <c r="ITY322" s="5"/>
      <c r="ITZ322" s="5"/>
      <c r="IUA322" s="5"/>
      <c r="IUB322" s="5"/>
      <c r="IUC322" s="5"/>
      <c r="IUD322" s="5"/>
      <c r="IUE322" s="5"/>
      <c r="IUF322" s="5"/>
      <c r="IUG322" s="5"/>
      <c r="IUH322" s="5"/>
      <c r="IUI322" s="5"/>
      <c r="IUJ322" s="5"/>
      <c r="IUK322" s="5"/>
      <c r="IUL322" s="5"/>
      <c r="IUM322" s="5"/>
      <c r="IUN322" s="5"/>
      <c r="IUO322" s="5"/>
      <c r="IUP322" s="5"/>
      <c r="IUQ322" s="5"/>
      <c r="IUR322" s="5"/>
      <c r="IUS322" s="5"/>
      <c r="IUT322" s="5"/>
      <c r="IUU322" s="5"/>
      <c r="IUV322" s="5"/>
      <c r="IUW322" s="5"/>
      <c r="IUX322" s="5"/>
      <c r="IUY322" s="5"/>
      <c r="IUZ322" s="5"/>
      <c r="IVA322" s="5"/>
      <c r="IVB322" s="5"/>
      <c r="IVC322" s="5"/>
      <c r="IVD322" s="5"/>
      <c r="IVE322" s="5"/>
      <c r="IVF322" s="5"/>
      <c r="IVG322" s="5"/>
      <c r="IVH322" s="5"/>
      <c r="IVI322" s="5"/>
      <c r="IVJ322" s="5"/>
      <c r="IVK322" s="5"/>
      <c r="IVL322" s="5"/>
      <c r="IVM322" s="5"/>
      <c r="IVN322" s="5"/>
      <c r="IVO322" s="5"/>
      <c r="IVP322" s="5"/>
      <c r="IVQ322" s="5"/>
      <c r="IVR322" s="5"/>
      <c r="IVS322" s="5"/>
      <c r="IVT322" s="5"/>
      <c r="IVU322" s="5"/>
      <c r="IVV322" s="5"/>
      <c r="IVW322" s="5"/>
      <c r="IVX322" s="5"/>
      <c r="IVY322" s="5"/>
      <c r="IVZ322" s="5"/>
      <c r="IWA322" s="5"/>
      <c r="IWB322" s="5"/>
      <c r="IWC322" s="5"/>
      <c r="IWD322" s="5"/>
      <c r="IWE322" s="5"/>
      <c r="IWF322" s="5"/>
      <c r="IWG322" s="5"/>
      <c r="IWH322" s="5"/>
      <c r="IWI322" s="5"/>
      <c r="IWJ322" s="5"/>
      <c r="IWK322" s="5"/>
      <c r="IWL322" s="5"/>
      <c r="IWM322" s="5"/>
      <c r="IWN322" s="5"/>
      <c r="IWO322" s="5"/>
      <c r="IWP322" s="5"/>
      <c r="IWQ322" s="5"/>
      <c r="IWR322" s="5"/>
      <c r="IWS322" s="5"/>
      <c r="IWT322" s="5"/>
      <c r="IWU322" s="5"/>
      <c r="IWV322" s="5"/>
      <c r="IWW322" s="5"/>
      <c r="IWX322" s="5"/>
      <c r="IWY322" s="5"/>
      <c r="IWZ322" s="5"/>
      <c r="IXA322" s="5"/>
      <c r="IXB322" s="5"/>
      <c r="IXC322" s="5"/>
      <c r="IXD322" s="5"/>
      <c r="IXE322" s="5"/>
      <c r="IXF322" s="5"/>
      <c r="IXG322" s="5"/>
      <c r="IXH322" s="5"/>
      <c r="IXI322" s="5"/>
      <c r="IXJ322" s="5"/>
      <c r="IXK322" s="5"/>
      <c r="IXL322" s="5"/>
      <c r="IXM322" s="5"/>
      <c r="IXN322" s="5"/>
      <c r="IXO322" s="5"/>
      <c r="IXP322" s="5"/>
      <c r="IXQ322" s="5"/>
      <c r="IXR322" s="5"/>
      <c r="IXS322" s="5"/>
      <c r="IXT322" s="5"/>
      <c r="IXU322" s="5"/>
      <c r="IXV322" s="5"/>
      <c r="IXW322" s="5"/>
      <c r="IXX322" s="5"/>
      <c r="IXY322" s="5"/>
      <c r="IXZ322" s="5"/>
      <c r="IYA322" s="5"/>
      <c r="IYB322" s="5"/>
      <c r="IYC322" s="5"/>
      <c r="IYD322" s="5"/>
      <c r="IYE322" s="5"/>
      <c r="IYF322" s="5"/>
      <c r="IYG322" s="5"/>
      <c r="IYH322" s="5"/>
      <c r="IYI322" s="5"/>
      <c r="IYJ322" s="5"/>
      <c r="IYK322" s="5"/>
      <c r="IYL322" s="5"/>
      <c r="IYM322" s="5"/>
      <c r="IYN322" s="5"/>
      <c r="IYO322" s="5"/>
      <c r="IYP322" s="5"/>
      <c r="IYQ322" s="5"/>
      <c r="IYR322" s="5"/>
      <c r="IYS322" s="5"/>
      <c r="IYT322" s="5"/>
      <c r="IYU322" s="5"/>
      <c r="IYV322" s="5"/>
      <c r="IYW322" s="5"/>
      <c r="IYX322" s="5"/>
      <c r="IYY322" s="5"/>
      <c r="IYZ322" s="5"/>
      <c r="IZA322" s="5"/>
      <c r="IZB322" s="5"/>
      <c r="IZC322" s="5"/>
      <c r="IZD322" s="5"/>
      <c r="IZE322" s="5"/>
      <c r="IZF322" s="5"/>
      <c r="IZG322" s="5"/>
      <c r="IZH322" s="5"/>
      <c r="IZI322" s="5"/>
      <c r="IZJ322" s="5"/>
      <c r="IZK322" s="5"/>
      <c r="IZL322" s="5"/>
      <c r="IZM322" s="5"/>
      <c r="IZN322" s="5"/>
      <c r="IZO322" s="5"/>
      <c r="IZP322" s="5"/>
      <c r="IZQ322" s="5"/>
      <c r="IZR322" s="5"/>
      <c r="IZS322" s="5"/>
      <c r="IZT322" s="5"/>
      <c r="IZU322" s="5"/>
      <c r="IZV322" s="5"/>
      <c r="IZW322" s="5"/>
      <c r="IZX322" s="5"/>
      <c r="IZY322" s="5"/>
      <c r="IZZ322" s="5"/>
      <c r="JAA322" s="5"/>
      <c r="JAB322" s="5"/>
      <c r="JAC322" s="5"/>
      <c r="JAD322" s="5"/>
      <c r="JAE322" s="5"/>
      <c r="JAF322" s="5"/>
      <c r="JAG322" s="5"/>
      <c r="JAH322" s="5"/>
      <c r="JAI322" s="5"/>
      <c r="JAJ322" s="5"/>
      <c r="JAK322" s="5"/>
      <c r="JAL322" s="5"/>
      <c r="JAM322" s="5"/>
      <c r="JAN322" s="5"/>
      <c r="JAO322" s="5"/>
      <c r="JAP322" s="5"/>
      <c r="JAQ322" s="5"/>
      <c r="JAR322" s="5"/>
      <c r="JAS322" s="5"/>
      <c r="JAT322" s="5"/>
      <c r="JAU322" s="5"/>
      <c r="JAV322" s="5"/>
      <c r="JAW322" s="5"/>
      <c r="JAX322" s="5"/>
      <c r="JAY322" s="5"/>
      <c r="JAZ322" s="5"/>
      <c r="JBA322" s="5"/>
      <c r="JBB322" s="5"/>
      <c r="JBC322" s="5"/>
      <c r="JBD322" s="5"/>
      <c r="JBE322" s="5"/>
      <c r="JBF322" s="5"/>
      <c r="JBG322" s="5"/>
      <c r="JBH322" s="5"/>
      <c r="JBI322" s="5"/>
      <c r="JBJ322" s="5"/>
      <c r="JBK322" s="5"/>
      <c r="JBL322" s="5"/>
      <c r="JBM322" s="5"/>
      <c r="JBN322" s="5"/>
      <c r="JBO322" s="5"/>
      <c r="JBP322" s="5"/>
      <c r="JBQ322" s="5"/>
      <c r="JBR322" s="5"/>
      <c r="JBS322" s="5"/>
      <c r="JBT322" s="5"/>
      <c r="JBU322" s="5"/>
      <c r="JBV322" s="5"/>
      <c r="JBW322" s="5"/>
      <c r="JBX322" s="5"/>
      <c r="JBY322" s="5"/>
      <c r="JBZ322" s="5"/>
      <c r="JCA322" s="5"/>
      <c r="JCB322" s="5"/>
      <c r="JCC322" s="5"/>
      <c r="JCD322" s="5"/>
      <c r="JCE322" s="5"/>
      <c r="JCF322" s="5"/>
      <c r="JCG322" s="5"/>
      <c r="JCH322" s="5"/>
      <c r="JCI322" s="5"/>
      <c r="JCJ322" s="5"/>
      <c r="JCK322" s="5"/>
      <c r="JCL322" s="5"/>
      <c r="JCM322" s="5"/>
      <c r="JCN322" s="5"/>
      <c r="JCO322" s="5"/>
      <c r="JCP322" s="5"/>
      <c r="JCQ322" s="5"/>
      <c r="JCR322" s="5"/>
      <c r="JCS322" s="5"/>
      <c r="JCT322" s="5"/>
      <c r="JCU322" s="5"/>
      <c r="JCV322" s="5"/>
      <c r="JCW322" s="5"/>
      <c r="JCX322" s="5"/>
      <c r="JCY322" s="5"/>
      <c r="JCZ322" s="5"/>
      <c r="JDA322" s="5"/>
      <c r="JDB322" s="5"/>
      <c r="JDC322" s="5"/>
      <c r="JDD322" s="5"/>
      <c r="JDE322" s="5"/>
      <c r="JDF322" s="5"/>
      <c r="JDG322" s="5"/>
      <c r="JDH322" s="5"/>
      <c r="JDI322" s="5"/>
      <c r="JDJ322" s="5"/>
      <c r="JDK322" s="5"/>
      <c r="JDL322" s="5"/>
      <c r="JDM322" s="5"/>
      <c r="JDN322" s="5"/>
      <c r="JDO322" s="5"/>
      <c r="JDP322" s="5"/>
      <c r="JDQ322" s="5"/>
      <c r="JDR322" s="5"/>
      <c r="JDS322" s="5"/>
      <c r="JDT322" s="5"/>
      <c r="JDU322" s="5"/>
      <c r="JDV322" s="5"/>
      <c r="JDW322" s="5"/>
      <c r="JDX322" s="5"/>
      <c r="JDY322" s="5"/>
      <c r="JDZ322" s="5"/>
      <c r="JEA322" s="5"/>
      <c r="JEB322" s="5"/>
      <c r="JEC322" s="5"/>
      <c r="JED322" s="5"/>
      <c r="JEE322" s="5"/>
      <c r="JEF322" s="5"/>
      <c r="JEG322" s="5"/>
      <c r="JEH322" s="5"/>
      <c r="JEI322" s="5"/>
      <c r="JEJ322" s="5"/>
      <c r="JEK322" s="5"/>
      <c r="JEL322" s="5"/>
      <c r="JEM322" s="5"/>
      <c r="JEN322" s="5"/>
      <c r="JEO322" s="5"/>
      <c r="JEP322" s="5"/>
      <c r="JEQ322" s="5"/>
      <c r="JER322" s="5"/>
      <c r="JES322" s="5"/>
      <c r="JET322" s="5"/>
      <c r="JEU322" s="5"/>
      <c r="JEV322" s="5"/>
      <c r="JEW322" s="5"/>
      <c r="JEX322" s="5"/>
      <c r="JEY322" s="5"/>
      <c r="JEZ322" s="5"/>
      <c r="JFA322" s="5"/>
      <c r="JFB322" s="5"/>
      <c r="JFC322" s="5"/>
      <c r="JFD322" s="5"/>
      <c r="JFE322" s="5"/>
      <c r="JFF322" s="5"/>
      <c r="JFG322" s="5"/>
      <c r="JFH322" s="5"/>
      <c r="JFI322" s="5"/>
      <c r="JFJ322" s="5"/>
      <c r="JFK322" s="5"/>
      <c r="JFL322" s="5"/>
      <c r="JFM322" s="5"/>
      <c r="JFN322" s="5"/>
      <c r="JFO322" s="5"/>
      <c r="JFP322" s="5"/>
      <c r="JFQ322" s="5"/>
      <c r="JFR322" s="5"/>
      <c r="JFS322" s="5"/>
      <c r="JFT322" s="5"/>
      <c r="JFU322" s="5"/>
      <c r="JFV322" s="5"/>
      <c r="JFW322" s="5"/>
      <c r="JFX322" s="5"/>
      <c r="JFY322" s="5"/>
      <c r="JFZ322" s="5"/>
      <c r="JGA322" s="5"/>
      <c r="JGB322" s="5"/>
      <c r="JGC322" s="5"/>
      <c r="JGD322" s="5"/>
      <c r="JGE322" s="5"/>
      <c r="JGF322" s="5"/>
      <c r="JGG322" s="5"/>
      <c r="JGH322" s="5"/>
      <c r="JGI322" s="5"/>
      <c r="JGJ322" s="5"/>
      <c r="JGK322" s="5"/>
      <c r="JGL322" s="5"/>
      <c r="JGM322" s="5"/>
      <c r="JGN322" s="5"/>
      <c r="JGO322" s="5"/>
      <c r="JGP322" s="5"/>
      <c r="JGQ322" s="5"/>
      <c r="JGR322" s="5"/>
      <c r="JGS322" s="5"/>
      <c r="JGT322" s="5"/>
      <c r="JGU322" s="5"/>
      <c r="JGV322" s="5"/>
      <c r="JGW322" s="5"/>
      <c r="JGX322" s="5"/>
      <c r="JGY322" s="5"/>
      <c r="JGZ322" s="5"/>
      <c r="JHA322" s="5"/>
      <c r="JHB322" s="5"/>
      <c r="JHC322" s="5"/>
      <c r="JHD322" s="5"/>
      <c r="JHE322" s="5"/>
      <c r="JHF322" s="5"/>
      <c r="JHG322" s="5"/>
      <c r="JHH322" s="5"/>
      <c r="JHI322" s="5"/>
      <c r="JHJ322" s="5"/>
      <c r="JHK322" s="5"/>
      <c r="JHL322" s="5"/>
      <c r="JHM322" s="5"/>
      <c r="JHN322" s="5"/>
      <c r="JHO322" s="5"/>
      <c r="JHP322" s="5"/>
      <c r="JHQ322" s="5"/>
      <c r="JHR322" s="5"/>
      <c r="JHS322" s="5"/>
      <c r="JHT322" s="5"/>
      <c r="JHU322" s="5"/>
      <c r="JHV322" s="5"/>
      <c r="JHW322" s="5"/>
      <c r="JHX322" s="5"/>
      <c r="JHY322" s="5"/>
      <c r="JHZ322" s="5"/>
      <c r="JIA322" s="5"/>
      <c r="JIB322" s="5"/>
      <c r="JIC322" s="5"/>
      <c r="JID322" s="5"/>
      <c r="JIE322" s="5"/>
      <c r="JIF322" s="5"/>
      <c r="JIG322" s="5"/>
      <c r="JIH322" s="5"/>
      <c r="JII322" s="5"/>
      <c r="JIJ322" s="5"/>
      <c r="JIK322" s="5"/>
      <c r="JIL322" s="5"/>
      <c r="JIM322" s="5"/>
      <c r="JIN322" s="5"/>
      <c r="JIO322" s="5"/>
      <c r="JIP322" s="5"/>
      <c r="JIQ322" s="5"/>
      <c r="JIR322" s="5"/>
      <c r="JIS322" s="5"/>
      <c r="JIT322" s="5"/>
      <c r="JIU322" s="5"/>
      <c r="JIV322" s="5"/>
      <c r="JIW322" s="5"/>
      <c r="JIX322" s="5"/>
      <c r="JIY322" s="5"/>
      <c r="JIZ322" s="5"/>
      <c r="JJA322" s="5"/>
      <c r="JJB322" s="5"/>
      <c r="JJC322" s="5"/>
      <c r="JJD322" s="5"/>
      <c r="JJE322" s="5"/>
      <c r="JJF322" s="5"/>
      <c r="JJG322" s="5"/>
      <c r="JJH322" s="5"/>
      <c r="JJI322" s="5"/>
      <c r="JJJ322" s="5"/>
      <c r="JJK322" s="5"/>
      <c r="JJL322" s="5"/>
      <c r="JJM322" s="5"/>
      <c r="JJN322" s="5"/>
      <c r="JJO322" s="5"/>
      <c r="JJP322" s="5"/>
      <c r="JJQ322" s="5"/>
      <c r="JJR322" s="5"/>
      <c r="JJS322" s="5"/>
      <c r="JJT322" s="5"/>
      <c r="JJU322" s="5"/>
      <c r="JJV322" s="5"/>
      <c r="JJW322" s="5"/>
      <c r="JJX322" s="5"/>
      <c r="JJY322" s="5"/>
      <c r="JJZ322" s="5"/>
      <c r="JKA322" s="5"/>
      <c r="JKB322" s="5"/>
      <c r="JKC322" s="5"/>
      <c r="JKD322" s="5"/>
      <c r="JKE322" s="5"/>
      <c r="JKF322" s="5"/>
      <c r="JKG322" s="5"/>
      <c r="JKH322" s="5"/>
      <c r="JKI322" s="5"/>
      <c r="JKJ322" s="5"/>
      <c r="JKK322" s="5"/>
      <c r="JKL322" s="5"/>
      <c r="JKM322" s="5"/>
      <c r="JKN322" s="5"/>
      <c r="JKO322" s="5"/>
      <c r="JKP322" s="5"/>
      <c r="JKQ322" s="5"/>
      <c r="JKR322" s="5"/>
      <c r="JKS322" s="5"/>
      <c r="JKT322" s="5"/>
      <c r="JKU322" s="5"/>
      <c r="JKV322" s="5"/>
      <c r="JKW322" s="5"/>
      <c r="JKX322" s="5"/>
      <c r="JKY322" s="5"/>
      <c r="JKZ322" s="5"/>
      <c r="JLA322" s="5"/>
      <c r="JLB322" s="5"/>
      <c r="JLC322" s="5"/>
      <c r="JLD322" s="5"/>
      <c r="JLE322" s="5"/>
      <c r="JLF322" s="5"/>
      <c r="JLG322" s="5"/>
      <c r="JLH322" s="5"/>
      <c r="JLI322" s="5"/>
      <c r="JLJ322" s="5"/>
      <c r="JLK322" s="5"/>
      <c r="JLL322" s="5"/>
      <c r="JLM322" s="5"/>
      <c r="JLN322" s="5"/>
      <c r="JLO322" s="5"/>
      <c r="JLP322" s="5"/>
      <c r="JLQ322" s="5"/>
      <c r="JLR322" s="5"/>
      <c r="JLS322" s="5"/>
      <c r="JLT322" s="5"/>
      <c r="JLU322" s="5"/>
      <c r="JLV322" s="5"/>
      <c r="JLW322" s="5"/>
      <c r="JLX322" s="5"/>
      <c r="JLY322" s="5"/>
      <c r="JLZ322" s="5"/>
      <c r="JMA322" s="5"/>
      <c r="JMB322" s="5"/>
      <c r="JMC322" s="5"/>
      <c r="JMD322" s="5"/>
      <c r="JME322" s="5"/>
      <c r="JMF322" s="5"/>
      <c r="JMG322" s="5"/>
      <c r="JMH322" s="5"/>
      <c r="JMI322" s="5"/>
      <c r="JMJ322" s="5"/>
      <c r="JMK322" s="5"/>
      <c r="JML322" s="5"/>
      <c r="JMM322" s="5"/>
      <c r="JMN322" s="5"/>
      <c r="JMO322" s="5"/>
      <c r="JMP322" s="5"/>
      <c r="JMQ322" s="5"/>
      <c r="JMR322" s="5"/>
      <c r="JMS322" s="5"/>
      <c r="JMT322" s="5"/>
      <c r="JMU322" s="5"/>
      <c r="JMV322" s="5"/>
      <c r="JMW322" s="5"/>
      <c r="JMX322" s="5"/>
      <c r="JMY322" s="5"/>
      <c r="JMZ322" s="5"/>
      <c r="JNA322" s="5"/>
      <c r="JNB322" s="5"/>
      <c r="JNC322" s="5"/>
      <c r="JND322" s="5"/>
      <c r="JNE322" s="5"/>
      <c r="JNF322" s="5"/>
      <c r="JNG322" s="5"/>
      <c r="JNH322" s="5"/>
      <c r="JNI322" s="5"/>
      <c r="JNJ322" s="5"/>
      <c r="JNK322" s="5"/>
      <c r="JNL322" s="5"/>
      <c r="JNM322" s="5"/>
      <c r="JNN322" s="5"/>
      <c r="JNO322" s="5"/>
      <c r="JNP322" s="5"/>
      <c r="JNQ322" s="5"/>
      <c r="JNR322" s="5"/>
      <c r="JNS322" s="5"/>
      <c r="JNT322" s="5"/>
      <c r="JNU322" s="5"/>
      <c r="JNV322" s="5"/>
      <c r="JNW322" s="5"/>
      <c r="JNX322" s="5"/>
      <c r="JNY322" s="5"/>
      <c r="JNZ322" s="5"/>
      <c r="JOA322" s="5"/>
      <c r="JOB322" s="5"/>
      <c r="JOC322" s="5"/>
      <c r="JOD322" s="5"/>
      <c r="JOE322" s="5"/>
      <c r="JOF322" s="5"/>
      <c r="JOG322" s="5"/>
      <c r="JOH322" s="5"/>
      <c r="JOI322" s="5"/>
      <c r="JOJ322" s="5"/>
      <c r="JOK322" s="5"/>
      <c r="JOL322" s="5"/>
      <c r="JOM322" s="5"/>
      <c r="JON322" s="5"/>
      <c r="JOO322" s="5"/>
      <c r="JOP322" s="5"/>
      <c r="JOQ322" s="5"/>
      <c r="JOR322" s="5"/>
      <c r="JOS322" s="5"/>
      <c r="JOT322" s="5"/>
      <c r="JOU322" s="5"/>
      <c r="JOV322" s="5"/>
      <c r="JOW322" s="5"/>
      <c r="JOX322" s="5"/>
      <c r="JOY322" s="5"/>
      <c r="JOZ322" s="5"/>
      <c r="JPA322" s="5"/>
      <c r="JPB322" s="5"/>
      <c r="JPC322" s="5"/>
      <c r="JPD322" s="5"/>
      <c r="JPE322" s="5"/>
      <c r="JPF322" s="5"/>
      <c r="JPG322" s="5"/>
      <c r="JPH322" s="5"/>
      <c r="JPI322" s="5"/>
      <c r="JPJ322" s="5"/>
      <c r="JPK322" s="5"/>
      <c r="JPL322" s="5"/>
      <c r="JPM322" s="5"/>
      <c r="JPN322" s="5"/>
      <c r="JPO322" s="5"/>
      <c r="JPP322" s="5"/>
      <c r="JPQ322" s="5"/>
      <c r="JPR322" s="5"/>
      <c r="JPS322" s="5"/>
      <c r="JPT322" s="5"/>
      <c r="JPU322" s="5"/>
      <c r="JPV322" s="5"/>
      <c r="JPW322" s="5"/>
      <c r="JPX322" s="5"/>
      <c r="JPY322" s="5"/>
      <c r="JPZ322" s="5"/>
      <c r="JQA322" s="5"/>
      <c r="JQB322" s="5"/>
      <c r="JQC322" s="5"/>
      <c r="JQD322" s="5"/>
      <c r="JQE322" s="5"/>
      <c r="JQF322" s="5"/>
      <c r="JQG322" s="5"/>
      <c r="JQH322" s="5"/>
      <c r="JQI322" s="5"/>
      <c r="JQJ322" s="5"/>
      <c r="JQK322" s="5"/>
      <c r="JQL322" s="5"/>
      <c r="JQM322" s="5"/>
      <c r="JQN322" s="5"/>
      <c r="JQO322" s="5"/>
      <c r="JQP322" s="5"/>
      <c r="JQQ322" s="5"/>
      <c r="JQR322" s="5"/>
      <c r="JQS322" s="5"/>
      <c r="JQT322" s="5"/>
      <c r="JQU322" s="5"/>
      <c r="JQV322" s="5"/>
      <c r="JQW322" s="5"/>
      <c r="JQX322" s="5"/>
      <c r="JQY322" s="5"/>
      <c r="JQZ322" s="5"/>
      <c r="JRA322" s="5"/>
      <c r="JRB322" s="5"/>
      <c r="JRC322" s="5"/>
      <c r="JRD322" s="5"/>
      <c r="JRE322" s="5"/>
      <c r="JRF322" s="5"/>
      <c r="JRG322" s="5"/>
      <c r="JRH322" s="5"/>
      <c r="JRI322" s="5"/>
      <c r="JRJ322" s="5"/>
      <c r="JRK322" s="5"/>
      <c r="JRL322" s="5"/>
      <c r="JRM322" s="5"/>
      <c r="JRN322" s="5"/>
      <c r="JRO322" s="5"/>
      <c r="JRP322" s="5"/>
      <c r="JRQ322" s="5"/>
      <c r="JRR322" s="5"/>
      <c r="JRS322" s="5"/>
      <c r="JRT322" s="5"/>
      <c r="JRU322" s="5"/>
      <c r="JRV322" s="5"/>
      <c r="JRW322" s="5"/>
      <c r="JRX322" s="5"/>
      <c r="JRY322" s="5"/>
      <c r="JRZ322" s="5"/>
      <c r="JSA322" s="5"/>
      <c r="JSB322" s="5"/>
      <c r="JSC322" s="5"/>
      <c r="JSD322" s="5"/>
      <c r="JSE322" s="5"/>
      <c r="JSF322" s="5"/>
      <c r="JSG322" s="5"/>
      <c r="JSH322" s="5"/>
      <c r="JSI322" s="5"/>
      <c r="JSJ322" s="5"/>
      <c r="JSK322" s="5"/>
      <c r="JSL322" s="5"/>
      <c r="JSM322" s="5"/>
      <c r="JSN322" s="5"/>
      <c r="JSO322" s="5"/>
      <c r="JSP322" s="5"/>
      <c r="JSQ322" s="5"/>
      <c r="JSR322" s="5"/>
      <c r="JSS322" s="5"/>
      <c r="JST322" s="5"/>
      <c r="JSU322" s="5"/>
      <c r="JSV322" s="5"/>
      <c r="JSW322" s="5"/>
      <c r="JSX322" s="5"/>
      <c r="JSY322" s="5"/>
      <c r="JSZ322" s="5"/>
      <c r="JTA322" s="5"/>
      <c r="JTB322" s="5"/>
      <c r="JTC322" s="5"/>
      <c r="JTD322" s="5"/>
      <c r="JTE322" s="5"/>
      <c r="JTF322" s="5"/>
      <c r="JTG322" s="5"/>
      <c r="JTH322" s="5"/>
      <c r="JTI322" s="5"/>
      <c r="JTJ322" s="5"/>
      <c r="JTK322" s="5"/>
      <c r="JTL322" s="5"/>
      <c r="JTM322" s="5"/>
      <c r="JTN322" s="5"/>
      <c r="JTO322" s="5"/>
      <c r="JTP322" s="5"/>
      <c r="JTQ322" s="5"/>
      <c r="JTR322" s="5"/>
      <c r="JTS322" s="5"/>
      <c r="JTT322" s="5"/>
      <c r="JTU322" s="5"/>
      <c r="JTV322" s="5"/>
      <c r="JTW322" s="5"/>
      <c r="JTX322" s="5"/>
      <c r="JTY322" s="5"/>
      <c r="JTZ322" s="5"/>
      <c r="JUA322" s="5"/>
      <c r="JUB322" s="5"/>
      <c r="JUC322" s="5"/>
      <c r="JUD322" s="5"/>
      <c r="JUE322" s="5"/>
      <c r="JUF322" s="5"/>
      <c r="JUG322" s="5"/>
      <c r="JUH322" s="5"/>
      <c r="JUI322" s="5"/>
      <c r="JUJ322" s="5"/>
      <c r="JUK322" s="5"/>
      <c r="JUL322" s="5"/>
      <c r="JUM322" s="5"/>
      <c r="JUN322" s="5"/>
      <c r="JUO322" s="5"/>
      <c r="JUP322" s="5"/>
      <c r="JUQ322" s="5"/>
      <c r="JUR322" s="5"/>
      <c r="JUS322" s="5"/>
      <c r="JUT322" s="5"/>
      <c r="JUU322" s="5"/>
      <c r="JUV322" s="5"/>
      <c r="JUW322" s="5"/>
      <c r="JUX322" s="5"/>
      <c r="JUY322" s="5"/>
      <c r="JUZ322" s="5"/>
      <c r="JVA322" s="5"/>
      <c r="JVB322" s="5"/>
      <c r="JVC322" s="5"/>
      <c r="JVD322" s="5"/>
      <c r="JVE322" s="5"/>
      <c r="JVF322" s="5"/>
      <c r="JVG322" s="5"/>
      <c r="JVH322" s="5"/>
      <c r="JVI322" s="5"/>
      <c r="JVJ322" s="5"/>
      <c r="JVK322" s="5"/>
      <c r="JVL322" s="5"/>
      <c r="JVM322" s="5"/>
      <c r="JVN322" s="5"/>
      <c r="JVO322" s="5"/>
      <c r="JVP322" s="5"/>
      <c r="JVQ322" s="5"/>
      <c r="JVR322" s="5"/>
      <c r="JVS322" s="5"/>
      <c r="JVT322" s="5"/>
      <c r="JVU322" s="5"/>
      <c r="JVV322" s="5"/>
      <c r="JVW322" s="5"/>
      <c r="JVX322" s="5"/>
      <c r="JVY322" s="5"/>
      <c r="JVZ322" s="5"/>
      <c r="JWA322" s="5"/>
      <c r="JWB322" s="5"/>
      <c r="JWC322" s="5"/>
      <c r="JWD322" s="5"/>
      <c r="JWE322" s="5"/>
      <c r="JWF322" s="5"/>
      <c r="JWG322" s="5"/>
      <c r="JWH322" s="5"/>
      <c r="JWI322" s="5"/>
      <c r="JWJ322" s="5"/>
      <c r="JWK322" s="5"/>
      <c r="JWL322" s="5"/>
      <c r="JWM322" s="5"/>
      <c r="JWN322" s="5"/>
      <c r="JWO322" s="5"/>
      <c r="JWP322" s="5"/>
      <c r="JWQ322" s="5"/>
      <c r="JWR322" s="5"/>
      <c r="JWS322" s="5"/>
      <c r="JWT322" s="5"/>
      <c r="JWU322" s="5"/>
      <c r="JWV322" s="5"/>
      <c r="JWW322" s="5"/>
      <c r="JWX322" s="5"/>
      <c r="JWY322" s="5"/>
      <c r="JWZ322" s="5"/>
      <c r="JXA322" s="5"/>
      <c r="JXB322" s="5"/>
      <c r="JXC322" s="5"/>
      <c r="JXD322" s="5"/>
      <c r="JXE322" s="5"/>
      <c r="JXF322" s="5"/>
      <c r="JXG322" s="5"/>
      <c r="JXH322" s="5"/>
      <c r="JXI322" s="5"/>
      <c r="JXJ322" s="5"/>
      <c r="JXK322" s="5"/>
      <c r="JXL322" s="5"/>
      <c r="JXM322" s="5"/>
      <c r="JXN322" s="5"/>
      <c r="JXO322" s="5"/>
      <c r="JXP322" s="5"/>
      <c r="JXQ322" s="5"/>
      <c r="JXR322" s="5"/>
      <c r="JXS322" s="5"/>
      <c r="JXT322" s="5"/>
      <c r="JXU322" s="5"/>
      <c r="JXV322" s="5"/>
      <c r="JXW322" s="5"/>
      <c r="JXX322" s="5"/>
      <c r="JXY322" s="5"/>
      <c r="JXZ322" s="5"/>
      <c r="JYA322" s="5"/>
      <c r="JYB322" s="5"/>
      <c r="JYC322" s="5"/>
      <c r="JYD322" s="5"/>
      <c r="JYE322" s="5"/>
      <c r="JYF322" s="5"/>
      <c r="JYG322" s="5"/>
      <c r="JYH322" s="5"/>
      <c r="JYI322" s="5"/>
      <c r="JYJ322" s="5"/>
      <c r="JYK322" s="5"/>
      <c r="JYL322" s="5"/>
      <c r="JYM322" s="5"/>
      <c r="JYN322" s="5"/>
      <c r="JYO322" s="5"/>
      <c r="JYP322" s="5"/>
      <c r="JYQ322" s="5"/>
      <c r="JYR322" s="5"/>
      <c r="JYS322" s="5"/>
      <c r="JYT322" s="5"/>
      <c r="JYU322" s="5"/>
      <c r="JYV322" s="5"/>
      <c r="JYW322" s="5"/>
      <c r="JYX322" s="5"/>
      <c r="JYY322" s="5"/>
      <c r="JYZ322" s="5"/>
      <c r="JZA322" s="5"/>
      <c r="JZB322" s="5"/>
      <c r="JZC322" s="5"/>
      <c r="JZD322" s="5"/>
      <c r="JZE322" s="5"/>
      <c r="JZF322" s="5"/>
      <c r="JZG322" s="5"/>
      <c r="JZH322" s="5"/>
      <c r="JZI322" s="5"/>
      <c r="JZJ322" s="5"/>
      <c r="JZK322" s="5"/>
      <c r="JZL322" s="5"/>
      <c r="JZM322" s="5"/>
      <c r="JZN322" s="5"/>
      <c r="JZO322" s="5"/>
      <c r="JZP322" s="5"/>
      <c r="JZQ322" s="5"/>
      <c r="JZR322" s="5"/>
      <c r="JZS322" s="5"/>
      <c r="JZT322" s="5"/>
      <c r="JZU322" s="5"/>
      <c r="JZV322" s="5"/>
      <c r="JZW322" s="5"/>
      <c r="JZX322" s="5"/>
      <c r="JZY322" s="5"/>
      <c r="JZZ322" s="5"/>
      <c r="KAA322" s="5"/>
      <c r="KAB322" s="5"/>
      <c r="KAC322" s="5"/>
      <c r="KAD322" s="5"/>
      <c r="KAE322" s="5"/>
      <c r="KAF322" s="5"/>
      <c r="KAG322" s="5"/>
      <c r="KAH322" s="5"/>
      <c r="KAI322" s="5"/>
      <c r="KAJ322" s="5"/>
      <c r="KAK322" s="5"/>
      <c r="KAL322" s="5"/>
      <c r="KAM322" s="5"/>
      <c r="KAN322" s="5"/>
      <c r="KAO322" s="5"/>
      <c r="KAP322" s="5"/>
      <c r="KAQ322" s="5"/>
      <c r="KAR322" s="5"/>
      <c r="KAS322" s="5"/>
      <c r="KAT322" s="5"/>
      <c r="KAU322" s="5"/>
      <c r="KAV322" s="5"/>
      <c r="KAW322" s="5"/>
      <c r="KAX322" s="5"/>
      <c r="KAY322" s="5"/>
      <c r="KAZ322" s="5"/>
      <c r="KBA322" s="5"/>
      <c r="KBB322" s="5"/>
      <c r="KBC322" s="5"/>
      <c r="KBD322" s="5"/>
      <c r="KBE322" s="5"/>
      <c r="KBF322" s="5"/>
      <c r="KBG322" s="5"/>
      <c r="KBH322" s="5"/>
      <c r="KBI322" s="5"/>
      <c r="KBJ322" s="5"/>
      <c r="KBK322" s="5"/>
      <c r="KBL322" s="5"/>
      <c r="KBM322" s="5"/>
      <c r="KBN322" s="5"/>
      <c r="KBO322" s="5"/>
      <c r="KBP322" s="5"/>
      <c r="KBQ322" s="5"/>
      <c r="KBR322" s="5"/>
      <c r="KBS322" s="5"/>
      <c r="KBT322" s="5"/>
      <c r="KBU322" s="5"/>
      <c r="KBV322" s="5"/>
      <c r="KBW322" s="5"/>
      <c r="KBX322" s="5"/>
      <c r="KBY322" s="5"/>
      <c r="KBZ322" s="5"/>
      <c r="KCA322" s="5"/>
      <c r="KCB322" s="5"/>
      <c r="KCC322" s="5"/>
      <c r="KCD322" s="5"/>
      <c r="KCE322" s="5"/>
      <c r="KCF322" s="5"/>
      <c r="KCG322" s="5"/>
      <c r="KCH322" s="5"/>
      <c r="KCI322" s="5"/>
      <c r="KCJ322" s="5"/>
      <c r="KCK322" s="5"/>
      <c r="KCL322" s="5"/>
      <c r="KCM322" s="5"/>
      <c r="KCN322" s="5"/>
      <c r="KCO322" s="5"/>
      <c r="KCP322" s="5"/>
      <c r="KCQ322" s="5"/>
      <c r="KCR322" s="5"/>
      <c r="KCS322" s="5"/>
      <c r="KCT322" s="5"/>
      <c r="KCU322" s="5"/>
      <c r="KCV322" s="5"/>
      <c r="KCW322" s="5"/>
      <c r="KCX322" s="5"/>
      <c r="KCY322" s="5"/>
      <c r="KCZ322" s="5"/>
      <c r="KDA322" s="5"/>
      <c r="KDB322" s="5"/>
      <c r="KDC322" s="5"/>
      <c r="KDD322" s="5"/>
      <c r="KDE322" s="5"/>
      <c r="KDF322" s="5"/>
      <c r="KDG322" s="5"/>
      <c r="KDH322" s="5"/>
      <c r="KDI322" s="5"/>
      <c r="KDJ322" s="5"/>
      <c r="KDK322" s="5"/>
      <c r="KDL322" s="5"/>
      <c r="KDM322" s="5"/>
      <c r="KDN322" s="5"/>
      <c r="KDO322" s="5"/>
      <c r="KDP322" s="5"/>
      <c r="KDQ322" s="5"/>
      <c r="KDR322" s="5"/>
      <c r="KDS322" s="5"/>
      <c r="KDT322" s="5"/>
      <c r="KDU322" s="5"/>
      <c r="KDV322" s="5"/>
      <c r="KDW322" s="5"/>
      <c r="KDX322" s="5"/>
      <c r="KDY322" s="5"/>
      <c r="KDZ322" s="5"/>
      <c r="KEA322" s="5"/>
      <c r="KEB322" s="5"/>
      <c r="KEC322" s="5"/>
      <c r="KED322" s="5"/>
      <c r="KEE322" s="5"/>
      <c r="KEF322" s="5"/>
      <c r="KEG322" s="5"/>
      <c r="KEH322" s="5"/>
      <c r="KEI322" s="5"/>
      <c r="KEJ322" s="5"/>
      <c r="KEK322" s="5"/>
      <c r="KEL322" s="5"/>
      <c r="KEM322" s="5"/>
      <c r="KEN322" s="5"/>
      <c r="KEO322" s="5"/>
      <c r="KEP322" s="5"/>
      <c r="KEQ322" s="5"/>
      <c r="KER322" s="5"/>
      <c r="KES322" s="5"/>
      <c r="KET322" s="5"/>
      <c r="KEU322" s="5"/>
      <c r="KEV322" s="5"/>
      <c r="KEW322" s="5"/>
      <c r="KEX322" s="5"/>
      <c r="KEY322" s="5"/>
      <c r="KEZ322" s="5"/>
      <c r="KFA322" s="5"/>
      <c r="KFB322" s="5"/>
      <c r="KFC322" s="5"/>
      <c r="KFD322" s="5"/>
      <c r="KFE322" s="5"/>
      <c r="KFF322" s="5"/>
      <c r="KFG322" s="5"/>
      <c r="KFH322" s="5"/>
      <c r="KFI322" s="5"/>
      <c r="KFJ322" s="5"/>
      <c r="KFK322" s="5"/>
      <c r="KFL322" s="5"/>
      <c r="KFM322" s="5"/>
      <c r="KFN322" s="5"/>
      <c r="KFO322" s="5"/>
      <c r="KFP322" s="5"/>
      <c r="KFQ322" s="5"/>
      <c r="KFR322" s="5"/>
      <c r="KFS322" s="5"/>
      <c r="KFT322" s="5"/>
      <c r="KFU322" s="5"/>
      <c r="KFV322" s="5"/>
      <c r="KFW322" s="5"/>
      <c r="KFX322" s="5"/>
      <c r="KFY322" s="5"/>
      <c r="KFZ322" s="5"/>
      <c r="KGA322" s="5"/>
      <c r="KGB322" s="5"/>
      <c r="KGC322" s="5"/>
      <c r="KGD322" s="5"/>
      <c r="KGE322" s="5"/>
      <c r="KGF322" s="5"/>
      <c r="KGG322" s="5"/>
      <c r="KGH322" s="5"/>
      <c r="KGI322" s="5"/>
      <c r="KGJ322" s="5"/>
      <c r="KGK322" s="5"/>
      <c r="KGL322" s="5"/>
      <c r="KGM322" s="5"/>
      <c r="KGN322" s="5"/>
      <c r="KGO322" s="5"/>
      <c r="KGP322" s="5"/>
      <c r="KGQ322" s="5"/>
      <c r="KGR322" s="5"/>
      <c r="KGS322" s="5"/>
      <c r="KGT322" s="5"/>
      <c r="KGU322" s="5"/>
      <c r="KGV322" s="5"/>
      <c r="KGW322" s="5"/>
      <c r="KGX322" s="5"/>
      <c r="KGY322" s="5"/>
      <c r="KGZ322" s="5"/>
      <c r="KHA322" s="5"/>
      <c r="KHB322" s="5"/>
      <c r="KHC322" s="5"/>
      <c r="KHD322" s="5"/>
      <c r="KHE322" s="5"/>
      <c r="KHF322" s="5"/>
      <c r="KHG322" s="5"/>
      <c r="KHH322" s="5"/>
      <c r="KHI322" s="5"/>
      <c r="KHJ322" s="5"/>
      <c r="KHK322" s="5"/>
      <c r="KHL322" s="5"/>
      <c r="KHM322" s="5"/>
      <c r="KHN322" s="5"/>
      <c r="KHO322" s="5"/>
      <c r="KHP322" s="5"/>
      <c r="KHQ322" s="5"/>
      <c r="KHR322" s="5"/>
      <c r="KHS322" s="5"/>
      <c r="KHT322" s="5"/>
      <c r="KHU322" s="5"/>
      <c r="KHV322" s="5"/>
      <c r="KHW322" s="5"/>
      <c r="KHX322" s="5"/>
      <c r="KHY322" s="5"/>
      <c r="KHZ322" s="5"/>
      <c r="KIA322" s="5"/>
      <c r="KIB322" s="5"/>
      <c r="KIC322" s="5"/>
      <c r="KID322" s="5"/>
      <c r="KIE322" s="5"/>
      <c r="KIF322" s="5"/>
      <c r="KIG322" s="5"/>
      <c r="KIH322" s="5"/>
      <c r="KII322" s="5"/>
      <c r="KIJ322" s="5"/>
      <c r="KIK322" s="5"/>
      <c r="KIL322" s="5"/>
      <c r="KIM322" s="5"/>
      <c r="KIN322" s="5"/>
      <c r="KIO322" s="5"/>
      <c r="KIP322" s="5"/>
      <c r="KIQ322" s="5"/>
      <c r="KIR322" s="5"/>
      <c r="KIS322" s="5"/>
      <c r="KIT322" s="5"/>
      <c r="KIU322" s="5"/>
      <c r="KIV322" s="5"/>
      <c r="KIW322" s="5"/>
      <c r="KIX322" s="5"/>
      <c r="KIY322" s="5"/>
      <c r="KIZ322" s="5"/>
      <c r="KJA322" s="5"/>
      <c r="KJB322" s="5"/>
      <c r="KJC322" s="5"/>
      <c r="KJD322" s="5"/>
      <c r="KJE322" s="5"/>
      <c r="KJF322" s="5"/>
      <c r="KJG322" s="5"/>
      <c r="KJH322" s="5"/>
      <c r="KJI322" s="5"/>
      <c r="KJJ322" s="5"/>
      <c r="KJK322" s="5"/>
      <c r="KJL322" s="5"/>
      <c r="KJM322" s="5"/>
      <c r="KJN322" s="5"/>
      <c r="KJO322" s="5"/>
      <c r="KJP322" s="5"/>
      <c r="KJQ322" s="5"/>
      <c r="KJR322" s="5"/>
      <c r="KJS322" s="5"/>
      <c r="KJT322" s="5"/>
      <c r="KJU322" s="5"/>
      <c r="KJV322" s="5"/>
      <c r="KJW322" s="5"/>
      <c r="KJX322" s="5"/>
      <c r="KJY322" s="5"/>
      <c r="KJZ322" s="5"/>
      <c r="KKA322" s="5"/>
      <c r="KKB322" s="5"/>
      <c r="KKC322" s="5"/>
      <c r="KKD322" s="5"/>
      <c r="KKE322" s="5"/>
      <c r="KKF322" s="5"/>
      <c r="KKG322" s="5"/>
      <c r="KKH322" s="5"/>
      <c r="KKI322" s="5"/>
      <c r="KKJ322" s="5"/>
      <c r="KKK322" s="5"/>
      <c r="KKL322" s="5"/>
      <c r="KKM322" s="5"/>
      <c r="KKN322" s="5"/>
      <c r="KKO322" s="5"/>
      <c r="KKP322" s="5"/>
      <c r="KKQ322" s="5"/>
      <c r="KKR322" s="5"/>
      <c r="KKS322" s="5"/>
      <c r="KKT322" s="5"/>
      <c r="KKU322" s="5"/>
      <c r="KKV322" s="5"/>
      <c r="KKW322" s="5"/>
      <c r="KKX322" s="5"/>
      <c r="KKY322" s="5"/>
      <c r="KKZ322" s="5"/>
      <c r="KLA322" s="5"/>
      <c r="KLB322" s="5"/>
      <c r="KLC322" s="5"/>
      <c r="KLD322" s="5"/>
      <c r="KLE322" s="5"/>
      <c r="KLF322" s="5"/>
      <c r="KLG322" s="5"/>
      <c r="KLH322" s="5"/>
      <c r="KLI322" s="5"/>
      <c r="KLJ322" s="5"/>
      <c r="KLK322" s="5"/>
      <c r="KLL322" s="5"/>
      <c r="KLM322" s="5"/>
      <c r="KLN322" s="5"/>
      <c r="KLO322" s="5"/>
      <c r="KLP322" s="5"/>
      <c r="KLQ322" s="5"/>
      <c r="KLR322" s="5"/>
      <c r="KLS322" s="5"/>
      <c r="KLT322" s="5"/>
      <c r="KLU322" s="5"/>
      <c r="KLV322" s="5"/>
      <c r="KLW322" s="5"/>
      <c r="KLX322" s="5"/>
      <c r="KLY322" s="5"/>
      <c r="KLZ322" s="5"/>
      <c r="KMA322" s="5"/>
      <c r="KMB322" s="5"/>
      <c r="KMC322" s="5"/>
      <c r="KMD322" s="5"/>
      <c r="KME322" s="5"/>
      <c r="KMF322" s="5"/>
      <c r="KMG322" s="5"/>
      <c r="KMH322" s="5"/>
      <c r="KMI322" s="5"/>
      <c r="KMJ322" s="5"/>
      <c r="KMK322" s="5"/>
      <c r="KML322" s="5"/>
      <c r="KMM322" s="5"/>
      <c r="KMN322" s="5"/>
      <c r="KMO322" s="5"/>
      <c r="KMP322" s="5"/>
      <c r="KMQ322" s="5"/>
      <c r="KMR322" s="5"/>
      <c r="KMS322" s="5"/>
      <c r="KMT322" s="5"/>
      <c r="KMU322" s="5"/>
      <c r="KMV322" s="5"/>
      <c r="KMW322" s="5"/>
      <c r="KMX322" s="5"/>
      <c r="KMY322" s="5"/>
      <c r="KMZ322" s="5"/>
      <c r="KNA322" s="5"/>
      <c r="KNB322" s="5"/>
      <c r="KNC322" s="5"/>
      <c r="KND322" s="5"/>
      <c r="KNE322" s="5"/>
      <c r="KNF322" s="5"/>
      <c r="KNG322" s="5"/>
      <c r="KNH322" s="5"/>
      <c r="KNI322" s="5"/>
      <c r="KNJ322" s="5"/>
      <c r="KNK322" s="5"/>
      <c r="KNL322" s="5"/>
      <c r="KNM322" s="5"/>
      <c r="KNN322" s="5"/>
      <c r="KNO322" s="5"/>
      <c r="KNP322" s="5"/>
      <c r="KNQ322" s="5"/>
      <c r="KNR322" s="5"/>
      <c r="KNS322" s="5"/>
      <c r="KNT322" s="5"/>
      <c r="KNU322" s="5"/>
      <c r="KNV322" s="5"/>
      <c r="KNW322" s="5"/>
      <c r="KNX322" s="5"/>
      <c r="KNY322" s="5"/>
      <c r="KNZ322" s="5"/>
      <c r="KOA322" s="5"/>
      <c r="KOB322" s="5"/>
      <c r="KOC322" s="5"/>
      <c r="KOD322" s="5"/>
      <c r="KOE322" s="5"/>
      <c r="KOF322" s="5"/>
      <c r="KOG322" s="5"/>
      <c r="KOH322" s="5"/>
      <c r="KOI322" s="5"/>
      <c r="KOJ322" s="5"/>
      <c r="KOK322" s="5"/>
      <c r="KOL322" s="5"/>
      <c r="KOM322" s="5"/>
      <c r="KON322" s="5"/>
      <c r="KOO322" s="5"/>
      <c r="KOP322" s="5"/>
      <c r="KOQ322" s="5"/>
      <c r="KOR322" s="5"/>
      <c r="KOS322" s="5"/>
      <c r="KOT322" s="5"/>
      <c r="KOU322" s="5"/>
      <c r="KOV322" s="5"/>
      <c r="KOW322" s="5"/>
      <c r="KOX322" s="5"/>
      <c r="KOY322" s="5"/>
      <c r="KOZ322" s="5"/>
      <c r="KPA322" s="5"/>
      <c r="KPB322" s="5"/>
      <c r="KPC322" s="5"/>
      <c r="KPD322" s="5"/>
      <c r="KPE322" s="5"/>
      <c r="KPF322" s="5"/>
      <c r="KPG322" s="5"/>
      <c r="KPH322" s="5"/>
      <c r="KPI322" s="5"/>
      <c r="KPJ322" s="5"/>
      <c r="KPK322" s="5"/>
      <c r="KPL322" s="5"/>
      <c r="KPM322" s="5"/>
      <c r="KPN322" s="5"/>
      <c r="KPO322" s="5"/>
      <c r="KPP322" s="5"/>
      <c r="KPQ322" s="5"/>
      <c r="KPR322" s="5"/>
      <c r="KPS322" s="5"/>
      <c r="KPT322" s="5"/>
      <c r="KPU322" s="5"/>
      <c r="KPV322" s="5"/>
      <c r="KPW322" s="5"/>
      <c r="KPX322" s="5"/>
      <c r="KPY322" s="5"/>
      <c r="KPZ322" s="5"/>
      <c r="KQA322" s="5"/>
      <c r="KQB322" s="5"/>
      <c r="KQC322" s="5"/>
      <c r="KQD322" s="5"/>
      <c r="KQE322" s="5"/>
      <c r="KQF322" s="5"/>
      <c r="KQG322" s="5"/>
      <c r="KQH322" s="5"/>
      <c r="KQI322" s="5"/>
      <c r="KQJ322" s="5"/>
      <c r="KQK322" s="5"/>
      <c r="KQL322" s="5"/>
      <c r="KQM322" s="5"/>
      <c r="KQN322" s="5"/>
      <c r="KQO322" s="5"/>
      <c r="KQP322" s="5"/>
      <c r="KQQ322" s="5"/>
      <c r="KQR322" s="5"/>
      <c r="KQS322" s="5"/>
      <c r="KQT322" s="5"/>
      <c r="KQU322" s="5"/>
      <c r="KQV322" s="5"/>
      <c r="KQW322" s="5"/>
      <c r="KQX322" s="5"/>
      <c r="KQY322" s="5"/>
      <c r="KQZ322" s="5"/>
      <c r="KRA322" s="5"/>
      <c r="KRB322" s="5"/>
      <c r="KRC322" s="5"/>
      <c r="KRD322" s="5"/>
      <c r="KRE322" s="5"/>
      <c r="KRF322" s="5"/>
      <c r="KRG322" s="5"/>
      <c r="KRH322" s="5"/>
      <c r="KRI322" s="5"/>
      <c r="KRJ322" s="5"/>
      <c r="KRK322" s="5"/>
      <c r="KRL322" s="5"/>
      <c r="KRM322" s="5"/>
      <c r="KRN322" s="5"/>
      <c r="KRO322" s="5"/>
      <c r="KRP322" s="5"/>
      <c r="KRQ322" s="5"/>
      <c r="KRR322" s="5"/>
      <c r="KRS322" s="5"/>
      <c r="KRT322" s="5"/>
      <c r="KRU322" s="5"/>
      <c r="KRV322" s="5"/>
      <c r="KRW322" s="5"/>
      <c r="KRX322" s="5"/>
      <c r="KRY322" s="5"/>
      <c r="KRZ322" s="5"/>
      <c r="KSA322" s="5"/>
      <c r="KSB322" s="5"/>
      <c r="KSC322" s="5"/>
      <c r="KSD322" s="5"/>
      <c r="KSE322" s="5"/>
      <c r="KSF322" s="5"/>
      <c r="KSG322" s="5"/>
      <c r="KSH322" s="5"/>
      <c r="KSI322" s="5"/>
      <c r="KSJ322" s="5"/>
      <c r="KSK322" s="5"/>
      <c r="KSL322" s="5"/>
      <c r="KSM322" s="5"/>
      <c r="KSN322" s="5"/>
      <c r="KSO322" s="5"/>
      <c r="KSP322" s="5"/>
      <c r="KSQ322" s="5"/>
      <c r="KSR322" s="5"/>
      <c r="KSS322" s="5"/>
      <c r="KST322" s="5"/>
      <c r="KSU322" s="5"/>
      <c r="KSV322" s="5"/>
      <c r="KSW322" s="5"/>
      <c r="KSX322" s="5"/>
      <c r="KSY322" s="5"/>
      <c r="KSZ322" s="5"/>
      <c r="KTA322" s="5"/>
      <c r="KTB322" s="5"/>
      <c r="KTC322" s="5"/>
      <c r="KTD322" s="5"/>
      <c r="KTE322" s="5"/>
      <c r="KTF322" s="5"/>
      <c r="KTG322" s="5"/>
      <c r="KTH322" s="5"/>
      <c r="KTI322" s="5"/>
      <c r="KTJ322" s="5"/>
      <c r="KTK322" s="5"/>
      <c r="KTL322" s="5"/>
      <c r="KTM322" s="5"/>
      <c r="KTN322" s="5"/>
      <c r="KTO322" s="5"/>
      <c r="KTP322" s="5"/>
      <c r="KTQ322" s="5"/>
      <c r="KTR322" s="5"/>
      <c r="KTS322" s="5"/>
      <c r="KTT322" s="5"/>
      <c r="KTU322" s="5"/>
      <c r="KTV322" s="5"/>
      <c r="KTW322" s="5"/>
      <c r="KTX322" s="5"/>
      <c r="KTY322" s="5"/>
      <c r="KTZ322" s="5"/>
      <c r="KUA322" s="5"/>
      <c r="KUB322" s="5"/>
      <c r="KUC322" s="5"/>
      <c r="KUD322" s="5"/>
      <c r="KUE322" s="5"/>
      <c r="KUF322" s="5"/>
      <c r="KUG322" s="5"/>
      <c r="KUH322" s="5"/>
      <c r="KUI322" s="5"/>
      <c r="KUJ322" s="5"/>
      <c r="KUK322" s="5"/>
      <c r="KUL322" s="5"/>
      <c r="KUM322" s="5"/>
      <c r="KUN322" s="5"/>
      <c r="KUO322" s="5"/>
      <c r="KUP322" s="5"/>
      <c r="KUQ322" s="5"/>
      <c r="KUR322" s="5"/>
      <c r="KUS322" s="5"/>
      <c r="KUT322" s="5"/>
      <c r="KUU322" s="5"/>
      <c r="KUV322" s="5"/>
      <c r="KUW322" s="5"/>
      <c r="KUX322" s="5"/>
      <c r="KUY322" s="5"/>
      <c r="KUZ322" s="5"/>
      <c r="KVA322" s="5"/>
      <c r="KVB322" s="5"/>
      <c r="KVC322" s="5"/>
      <c r="KVD322" s="5"/>
      <c r="KVE322" s="5"/>
      <c r="KVF322" s="5"/>
      <c r="KVG322" s="5"/>
      <c r="KVH322" s="5"/>
      <c r="KVI322" s="5"/>
      <c r="KVJ322" s="5"/>
      <c r="KVK322" s="5"/>
      <c r="KVL322" s="5"/>
      <c r="KVM322" s="5"/>
      <c r="KVN322" s="5"/>
      <c r="KVO322" s="5"/>
      <c r="KVP322" s="5"/>
      <c r="KVQ322" s="5"/>
      <c r="KVR322" s="5"/>
      <c r="KVS322" s="5"/>
      <c r="KVT322" s="5"/>
      <c r="KVU322" s="5"/>
      <c r="KVV322" s="5"/>
      <c r="KVW322" s="5"/>
      <c r="KVX322" s="5"/>
      <c r="KVY322" s="5"/>
      <c r="KVZ322" s="5"/>
      <c r="KWA322" s="5"/>
      <c r="KWB322" s="5"/>
      <c r="KWC322" s="5"/>
      <c r="KWD322" s="5"/>
      <c r="KWE322" s="5"/>
      <c r="KWF322" s="5"/>
      <c r="KWG322" s="5"/>
      <c r="KWH322" s="5"/>
      <c r="KWI322" s="5"/>
      <c r="KWJ322" s="5"/>
      <c r="KWK322" s="5"/>
      <c r="KWL322" s="5"/>
      <c r="KWM322" s="5"/>
      <c r="KWN322" s="5"/>
      <c r="KWO322" s="5"/>
      <c r="KWP322" s="5"/>
      <c r="KWQ322" s="5"/>
      <c r="KWR322" s="5"/>
      <c r="KWS322" s="5"/>
      <c r="KWT322" s="5"/>
      <c r="KWU322" s="5"/>
      <c r="KWV322" s="5"/>
      <c r="KWW322" s="5"/>
      <c r="KWX322" s="5"/>
      <c r="KWY322" s="5"/>
      <c r="KWZ322" s="5"/>
      <c r="KXA322" s="5"/>
      <c r="KXB322" s="5"/>
      <c r="KXC322" s="5"/>
      <c r="KXD322" s="5"/>
      <c r="KXE322" s="5"/>
      <c r="KXF322" s="5"/>
      <c r="KXG322" s="5"/>
      <c r="KXH322" s="5"/>
      <c r="KXI322" s="5"/>
      <c r="KXJ322" s="5"/>
      <c r="KXK322" s="5"/>
      <c r="KXL322" s="5"/>
      <c r="KXM322" s="5"/>
      <c r="KXN322" s="5"/>
      <c r="KXO322" s="5"/>
      <c r="KXP322" s="5"/>
      <c r="KXQ322" s="5"/>
      <c r="KXR322" s="5"/>
      <c r="KXS322" s="5"/>
      <c r="KXT322" s="5"/>
      <c r="KXU322" s="5"/>
      <c r="KXV322" s="5"/>
      <c r="KXW322" s="5"/>
      <c r="KXX322" s="5"/>
      <c r="KXY322" s="5"/>
      <c r="KXZ322" s="5"/>
      <c r="KYA322" s="5"/>
      <c r="KYB322" s="5"/>
      <c r="KYC322" s="5"/>
      <c r="KYD322" s="5"/>
      <c r="KYE322" s="5"/>
      <c r="KYF322" s="5"/>
      <c r="KYG322" s="5"/>
      <c r="KYH322" s="5"/>
      <c r="KYI322" s="5"/>
      <c r="KYJ322" s="5"/>
      <c r="KYK322" s="5"/>
      <c r="KYL322" s="5"/>
      <c r="KYM322" s="5"/>
      <c r="KYN322" s="5"/>
      <c r="KYO322" s="5"/>
      <c r="KYP322" s="5"/>
      <c r="KYQ322" s="5"/>
      <c r="KYR322" s="5"/>
      <c r="KYS322" s="5"/>
      <c r="KYT322" s="5"/>
      <c r="KYU322" s="5"/>
      <c r="KYV322" s="5"/>
      <c r="KYW322" s="5"/>
      <c r="KYX322" s="5"/>
      <c r="KYY322" s="5"/>
      <c r="KYZ322" s="5"/>
      <c r="KZA322" s="5"/>
      <c r="KZB322" s="5"/>
      <c r="KZC322" s="5"/>
      <c r="KZD322" s="5"/>
      <c r="KZE322" s="5"/>
      <c r="KZF322" s="5"/>
      <c r="KZG322" s="5"/>
      <c r="KZH322" s="5"/>
      <c r="KZI322" s="5"/>
      <c r="KZJ322" s="5"/>
      <c r="KZK322" s="5"/>
      <c r="KZL322" s="5"/>
      <c r="KZM322" s="5"/>
      <c r="KZN322" s="5"/>
      <c r="KZO322" s="5"/>
      <c r="KZP322" s="5"/>
      <c r="KZQ322" s="5"/>
      <c r="KZR322" s="5"/>
      <c r="KZS322" s="5"/>
      <c r="KZT322" s="5"/>
      <c r="KZU322" s="5"/>
      <c r="KZV322" s="5"/>
      <c r="KZW322" s="5"/>
      <c r="KZX322" s="5"/>
      <c r="KZY322" s="5"/>
      <c r="KZZ322" s="5"/>
      <c r="LAA322" s="5"/>
      <c r="LAB322" s="5"/>
      <c r="LAC322" s="5"/>
      <c r="LAD322" s="5"/>
      <c r="LAE322" s="5"/>
      <c r="LAF322" s="5"/>
      <c r="LAG322" s="5"/>
      <c r="LAH322" s="5"/>
      <c r="LAI322" s="5"/>
      <c r="LAJ322" s="5"/>
      <c r="LAK322" s="5"/>
      <c r="LAL322" s="5"/>
      <c r="LAM322" s="5"/>
      <c r="LAN322" s="5"/>
      <c r="LAO322" s="5"/>
      <c r="LAP322" s="5"/>
      <c r="LAQ322" s="5"/>
      <c r="LAR322" s="5"/>
      <c r="LAS322" s="5"/>
      <c r="LAT322" s="5"/>
      <c r="LAU322" s="5"/>
      <c r="LAV322" s="5"/>
      <c r="LAW322" s="5"/>
      <c r="LAX322" s="5"/>
      <c r="LAY322" s="5"/>
      <c r="LAZ322" s="5"/>
      <c r="LBA322" s="5"/>
      <c r="LBB322" s="5"/>
      <c r="LBC322" s="5"/>
      <c r="LBD322" s="5"/>
      <c r="LBE322" s="5"/>
      <c r="LBF322" s="5"/>
      <c r="LBG322" s="5"/>
      <c r="LBH322" s="5"/>
      <c r="LBI322" s="5"/>
      <c r="LBJ322" s="5"/>
      <c r="LBK322" s="5"/>
      <c r="LBL322" s="5"/>
      <c r="LBM322" s="5"/>
      <c r="LBN322" s="5"/>
      <c r="LBO322" s="5"/>
      <c r="LBP322" s="5"/>
      <c r="LBQ322" s="5"/>
      <c r="LBR322" s="5"/>
      <c r="LBS322" s="5"/>
      <c r="LBT322" s="5"/>
      <c r="LBU322" s="5"/>
      <c r="LBV322" s="5"/>
      <c r="LBW322" s="5"/>
      <c r="LBX322" s="5"/>
      <c r="LBY322" s="5"/>
      <c r="LBZ322" s="5"/>
      <c r="LCA322" s="5"/>
      <c r="LCB322" s="5"/>
      <c r="LCC322" s="5"/>
      <c r="LCD322" s="5"/>
      <c r="LCE322" s="5"/>
      <c r="LCF322" s="5"/>
      <c r="LCG322" s="5"/>
      <c r="LCH322" s="5"/>
      <c r="LCI322" s="5"/>
      <c r="LCJ322" s="5"/>
      <c r="LCK322" s="5"/>
      <c r="LCL322" s="5"/>
      <c r="LCM322" s="5"/>
      <c r="LCN322" s="5"/>
      <c r="LCO322" s="5"/>
      <c r="LCP322" s="5"/>
      <c r="LCQ322" s="5"/>
      <c r="LCR322" s="5"/>
      <c r="LCS322" s="5"/>
      <c r="LCT322" s="5"/>
      <c r="LCU322" s="5"/>
      <c r="LCV322" s="5"/>
      <c r="LCW322" s="5"/>
      <c r="LCX322" s="5"/>
      <c r="LCY322" s="5"/>
      <c r="LCZ322" s="5"/>
      <c r="LDA322" s="5"/>
      <c r="LDB322" s="5"/>
      <c r="LDC322" s="5"/>
      <c r="LDD322" s="5"/>
      <c r="LDE322" s="5"/>
      <c r="LDF322" s="5"/>
      <c r="LDG322" s="5"/>
      <c r="LDH322" s="5"/>
      <c r="LDI322" s="5"/>
      <c r="LDJ322" s="5"/>
      <c r="LDK322" s="5"/>
      <c r="LDL322" s="5"/>
      <c r="LDM322" s="5"/>
      <c r="LDN322" s="5"/>
      <c r="LDO322" s="5"/>
      <c r="LDP322" s="5"/>
      <c r="LDQ322" s="5"/>
      <c r="LDR322" s="5"/>
      <c r="LDS322" s="5"/>
      <c r="LDT322" s="5"/>
      <c r="LDU322" s="5"/>
      <c r="LDV322" s="5"/>
      <c r="LDW322" s="5"/>
      <c r="LDX322" s="5"/>
      <c r="LDY322" s="5"/>
      <c r="LDZ322" s="5"/>
      <c r="LEA322" s="5"/>
      <c r="LEB322" s="5"/>
      <c r="LEC322" s="5"/>
      <c r="LED322" s="5"/>
      <c r="LEE322" s="5"/>
      <c r="LEF322" s="5"/>
      <c r="LEG322" s="5"/>
      <c r="LEH322" s="5"/>
      <c r="LEI322" s="5"/>
      <c r="LEJ322" s="5"/>
      <c r="LEK322" s="5"/>
      <c r="LEL322" s="5"/>
      <c r="LEM322" s="5"/>
      <c r="LEN322" s="5"/>
      <c r="LEO322" s="5"/>
      <c r="LEP322" s="5"/>
      <c r="LEQ322" s="5"/>
      <c r="LER322" s="5"/>
      <c r="LES322" s="5"/>
      <c r="LET322" s="5"/>
      <c r="LEU322" s="5"/>
      <c r="LEV322" s="5"/>
      <c r="LEW322" s="5"/>
      <c r="LEX322" s="5"/>
      <c r="LEY322" s="5"/>
      <c r="LEZ322" s="5"/>
      <c r="LFA322" s="5"/>
      <c r="LFB322" s="5"/>
      <c r="LFC322" s="5"/>
      <c r="LFD322" s="5"/>
      <c r="LFE322" s="5"/>
      <c r="LFF322" s="5"/>
      <c r="LFG322" s="5"/>
      <c r="LFH322" s="5"/>
      <c r="LFI322" s="5"/>
      <c r="LFJ322" s="5"/>
      <c r="LFK322" s="5"/>
      <c r="LFL322" s="5"/>
      <c r="LFM322" s="5"/>
      <c r="LFN322" s="5"/>
      <c r="LFO322" s="5"/>
      <c r="LFP322" s="5"/>
      <c r="LFQ322" s="5"/>
      <c r="LFR322" s="5"/>
      <c r="LFS322" s="5"/>
      <c r="LFT322" s="5"/>
      <c r="LFU322" s="5"/>
      <c r="LFV322" s="5"/>
      <c r="LFW322" s="5"/>
      <c r="LFX322" s="5"/>
      <c r="LFY322" s="5"/>
      <c r="LFZ322" s="5"/>
      <c r="LGA322" s="5"/>
      <c r="LGB322" s="5"/>
      <c r="LGC322" s="5"/>
      <c r="LGD322" s="5"/>
      <c r="LGE322" s="5"/>
      <c r="LGF322" s="5"/>
      <c r="LGG322" s="5"/>
      <c r="LGH322" s="5"/>
      <c r="LGI322" s="5"/>
      <c r="LGJ322" s="5"/>
      <c r="LGK322" s="5"/>
      <c r="LGL322" s="5"/>
      <c r="LGM322" s="5"/>
      <c r="LGN322" s="5"/>
      <c r="LGO322" s="5"/>
      <c r="LGP322" s="5"/>
      <c r="LGQ322" s="5"/>
      <c r="LGR322" s="5"/>
      <c r="LGS322" s="5"/>
      <c r="LGT322" s="5"/>
      <c r="LGU322" s="5"/>
      <c r="LGV322" s="5"/>
      <c r="LGW322" s="5"/>
      <c r="LGX322" s="5"/>
      <c r="LGY322" s="5"/>
      <c r="LGZ322" s="5"/>
      <c r="LHA322" s="5"/>
      <c r="LHB322" s="5"/>
      <c r="LHC322" s="5"/>
      <c r="LHD322" s="5"/>
      <c r="LHE322" s="5"/>
      <c r="LHF322" s="5"/>
      <c r="LHG322" s="5"/>
      <c r="LHH322" s="5"/>
      <c r="LHI322" s="5"/>
      <c r="LHJ322" s="5"/>
      <c r="LHK322" s="5"/>
      <c r="LHL322" s="5"/>
      <c r="LHM322" s="5"/>
      <c r="LHN322" s="5"/>
      <c r="LHO322" s="5"/>
      <c r="LHP322" s="5"/>
      <c r="LHQ322" s="5"/>
      <c r="LHR322" s="5"/>
      <c r="LHS322" s="5"/>
      <c r="LHT322" s="5"/>
      <c r="LHU322" s="5"/>
      <c r="LHV322" s="5"/>
      <c r="LHW322" s="5"/>
      <c r="LHX322" s="5"/>
      <c r="LHY322" s="5"/>
      <c r="LHZ322" s="5"/>
      <c r="LIA322" s="5"/>
      <c r="LIB322" s="5"/>
      <c r="LIC322" s="5"/>
      <c r="LID322" s="5"/>
      <c r="LIE322" s="5"/>
      <c r="LIF322" s="5"/>
      <c r="LIG322" s="5"/>
      <c r="LIH322" s="5"/>
      <c r="LII322" s="5"/>
      <c r="LIJ322" s="5"/>
      <c r="LIK322" s="5"/>
      <c r="LIL322" s="5"/>
      <c r="LIM322" s="5"/>
      <c r="LIN322" s="5"/>
      <c r="LIO322" s="5"/>
      <c r="LIP322" s="5"/>
      <c r="LIQ322" s="5"/>
      <c r="LIR322" s="5"/>
      <c r="LIS322" s="5"/>
      <c r="LIT322" s="5"/>
      <c r="LIU322" s="5"/>
      <c r="LIV322" s="5"/>
      <c r="LIW322" s="5"/>
      <c r="LIX322" s="5"/>
      <c r="LIY322" s="5"/>
      <c r="LIZ322" s="5"/>
      <c r="LJA322" s="5"/>
      <c r="LJB322" s="5"/>
      <c r="LJC322" s="5"/>
      <c r="LJD322" s="5"/>
      <c r="LJE322" s="5"/>
      <c r="LJF322" s="5"/>
      <c r="LJG322" s="5"/>
      <c r="LJH322" s="5"/>
      <c r="LJI322" s="5"/>
      <c r="LJJ322" s="5"/>
      <c r="LJK322" s="5"/>
      <c r="LJL322" s="5"/>
      <c r="LJM322" s="5"/>
      <c r="LJN322" s="5"/>
      <c r="LJO322" s="5"/>
      <c r="LJP322" s="5"/>
      <c r="LJQ322" s="5"/>
      <c r="LJR322" s="5"/>
      <c r="LJS322" s="5"/>
      <c r="LJT322" s="5"/>
      <c r="LJU322" s="5"/>
      <c r="LJV322" s="5"/>
      <c r="LJW322" s="5"/>
      <c r="LJX322" s="5"/>
      <c r="LJY322" s="5"/>
      <c r="LJZ322" s="5"/>
      <c r="LKA322" s="5"/>
      <c r="LKB322" s="5"/>
      <c r="LKC322" s="5"/>
      <c r="LKD322" s="5"/>
      <c r="LKE322" s="5"/>
      <c r="LKF322" s="5"/>
      <c r="LKG322" s="5"/>
      <c r="LKH322" s="5"/>
      <c r="LKI322" s="5"/>
      <c r="LKJ322" s="5"/>
      <c r="LKK322" s="5"/>
      <c r="LKL322" s="5"/>
      <c r="LKM322" s="5"/>
      <c r="LKN322" s="5"/>
      <c r="LKO322" s="5"/>
      <c r="LKP322" s="5"/>
      <c r="LKQ322" s="5"/>
      <c r="LKR322" s="5"/>
      <c r="LKS322" s="5"/>
      <c r="LKT322" s="5"/>
      <c r="LKU322" s="5"/>
      <c r="LKV322" s="5"/>
      <c r="LKW322" s="5"/>
      <c r="LKX322" s="5"/>
      <c r="LKY322" s="5"/>
      <c r="LKZ322" s="5"/>
      <c r="LLA322" s="5"/>
      <c r="LLB322" s="5"/>
      <c r="LLC322" s="5"/>
      <c r="LLD322" s="5"/>
      <c r="LLE322" s="5"/>
      <c r="LLF322" s="5"/>
      <c r="LLG322" s="5"/>
      <c r="LLH322" s="5"/>
      <c r="LLI322" s="5"/>
      <c r="LLJ322" s="5"/>
      <c r="LLK322" s="5"/>
      <c r="LLL322" s="5"/>
      <c r="LLM322" s="5"/>
      <c r="LLN322" s="5"/>
      <c r="LLO322" s="5"/>
      <c r="LLP322" s="5"/>
      <c r="LLQ322" s="5"/>
      <c r="LLR322" s="5"/>
      <c r="LLS322" s="5"/>
      <c r="LLT322" s="5"/>
      <c r="LLU322" s="5"/>
      <c r="LLV322" s="5"/>
      <c r="LLW322" s="5"/>
      <c r="LLX322" s="5"/>
      <c r="LLY322" s="5"/>
      <c r="LLZ322" s="5"/>
      <c r="LMA322" s="5"/>
      <c r="LMB322" s="5"/>
      <c r="LMC322" s="5"/>
      <c r="LMD322" s="5"/>
      <c r="LME322" s="5"/>
      <c r="LMF322" s="5"/>
      <c r="LMG322" s="5"/>
      <c r="LMH322" s="5"/>
      <c r="LMI322" s="5"/>
      <c r="LMJ322" s="5"/>
      <c r="LMK322" s="5"/>
      <c r="LML322" s="5"/>
      <c r="LMM322" s="5"/>
      <c r="LMN322" s="5"/>
      <c r="LMO322" s="5"/>
      <c r="LMP322" s="5"/>
      <c r="LMQ322" s="5"/>
      <c r="LMR322" s="5"/>
      <c r="LMS322" s="5"/>
      <c r="LMT322" s="5"/>
      <c r="LMU322" s="5"/>
      <c r="LMV322" s="5"/>
      <c r="LMW322" s="5"/>
      <c r="LMX322" s="5"/>
      <c r="LMY322" s="5"/>
      <c r="LMZ322" s="5"/>
      <c r="LNA322" s="5"/>
      <c r="LNB322" s="5"/>
      <c r="LNC322" s="5"/>
      <c r="LND322" s="5"/>
      <c r="LNE322" s="5"/>
      <c r="LNF322" s="5"/>
      <c r="LNG322" s="5"/>
      <c r="LNH322" s="5"/>
      <c r="LNI322" s="5"/>
      <c r="LNJ322" s="5"/>
      <c r="LNK322" s="5"/>
      <c r="LNL322" s="5"/>
      <c r="LNM322" s="5"/>
      <c r="LNN322" s="5"/>
      <c r="LNO322" s="5"/>
      <c r="LNP322" s="5"/>
      <c r="LNQ322" s="5"/>
      <c r="LNR322" s="5"/>
      <c r="LNS322" s="5"/>
      <c r="LNT322" s="5"/>
      <c r="LNU322" s="5"/>
      <c r="LNV322" s="5"/>
      <c r="LNW322" s="5"/>
      <c r="LNX322" s="5"/>
      <c r="LNY322" s="5"/>
      <c r="LNZ322" s="5"/>
      <c r="LOA322" s="5"/>
      <c r="LOB322" s="5"/>
      <c r="LOC322" s="5"/>
      <c r="LOD322" s="5"/>
      <c r="LOE322" s="5"/>
      <c r="LOF322" s="5"/>
      <c r="LOG322" s="5"/>
      <c r="LOH322" s="5"/>
      <c r="LOI322" s="5"/>
      <c r="LOJ322" s="5"/>
      <c r="LOK322" s="5"/>
      <c r="LOL322" s="5"/>
      <c r="LOM322" s="5"/>
      <c r="LON322" s="5"/>
      <c r="LOO322" s="5"/>
      <c r="LOP322" s="5"/>
      <c r="LOQ322" s="5"/>
      <c r="LOR322" s="5"/>
      <c r="LOS322" s="5"/>
      <c r="LOT322" s="5"/>
      <c r="LOU322" s="5"/>
      <c r="LOV322" s="5"/>
      <c r="LOW322" s="5"/>
      <c r="LOX322" s="5"/>
      <c r="LOY322" s="5"/>
      <c r="LOZ322" s="5"/>
      <c r="LPA322" s="5"/>
      <c r="LPB322" s="5"/>
      <c r="LPC322" s="5"/>
      <c r="LPD322" s="5"/>
      <c r="LPE322" s="5"/>
      <c r="LPF322" s="5"/>
      <c r="LPG322" s="5"/>
      <c r="LPH322" s="5"/>
      <c r="LPI322" s="5"/>
      <c r="LPJ322" s="5"/>
      <c r="LPK322" s="5"/>
      <c r="LPL322" s="5"/>
      <c r="LPM322" s="5"/>
      <c r="LPN322" s="5"/>
      <c r="LPO322" s="5"/>
      <c r="LPP322" s="5"/>
      <c r="LPQ322" s="5"/>
      <c r="LPR322" s="5"/>
      <c r="LPS322" s="5"/>
      <c r="LPT322" s="5"/>
      <c r="LPU322" s="5"/>
      <c r="LPV322" s="5"/>
      <c r="LPW322" s="5"/>
      <c r="LPX322" s="5"/>
      <c r="LPY322" s="5"/>
      <c r="LPZ322" s="5"/>
      <c r="LQA322" s="5"/>
      <c r="LQB322" s="5"/>
      <c r="LQC322" s="5"/>
      <c r="LQD322" s="5"/>
      <c r="LQE322" s="5"/>
      <c r="LQF322" s="5"/>
      <c r="LQG322" s="5"/>
      <c r="LQH322" s="5"/>
      <c r="LQI322" s="5"/>
      <c r="LQJ322" s="5"/>
      <c r="LQK322" s="5"/>
      <c r="LQL322" s="5"/>
      <c r="LQM322" s="5"/>
      <c r="LQN322" s="5"/>
      <c r="LQO322" s="5"/>
      <c r="LQP322" s="5"/>
      <c r="LQQ322" s="5"/>
      <c r="LQR322" s="5"/>
      <c r="LQS322" s="5"/>
      <c r="LQT322" s="5"/>
      <c r="LQU322" s="5"/>
      <c r="LQV322" s="5"/>
      <c r="LQW322" s="5"/>
      <c r="LQX322" s="5"/>
      <c r="LQY322" s="5"/>
      <c r="LQZ322" s="5"/>
      <c r="LRA322" s="5"/>
      <c r="LRB322" s="5"/>
      <c r="LRC322" s="5"/>
      <c r="LRD322" s="5"/>
      <c r="LRE322" s="5"/>
      <c r="LRF322" s="5"/>
      <c r="LRG322" s="5"/>
      <c r="LRH322" s="5"/>
      <c r="LRI322" s="5"/>
      <c r="LRJ322" s="5"/>
      <c r="LRK322" s="5"/>
      <c r="LRL322" s="5"/>
      <c r="LRM322" s="5"/>
      <c r="LRN322" s="5"/>
      <c r="LRO322" s="5"/>
      <c r="LRP322" s="5"/>
      <c r="LRQ322" s="5"/>
      <c r="LRR322" s="5"/>
      <c r="LRS322" s="5"/>
      <c r="LRT322" s="5"/>
      <c r="LRU322" s="5"/>
      <c r="LRV322" s="5"/>
      <c r="LRW322" s="5"/>
      <c r="LRX322" s="5"/>
      <c r="LRY322" s="5"/>
      <c r="LRZ322" s="5"/>
      <c r="LSA322" s="5"/>
      <c r="LSB322" s="5"/>
      <c r="LSC322" s="5"/>
      <c r="LSD322" s="5"/>
      <c r="LSE322" s="5"/>
      <c r="LSF322" s="5"/>
      <c r="LSG322" s="5"/>
      <c r="LSH322" s="5"/>
      <c r="LSI322" s="5"/>
      <c r="LSJ322" s="5"/>
      <c r="LSK322" s="5"/>
      <c r="LSL322" s="5"/>
      <c r="LSM322" s="5"/>
      <c r="LSN322" s="5"/>
      <c r="LSO322" s="5"/>
      <c r="LSP322" s="5"/>
      <c r="LSQ322" s="5"/>
      <c r="LSR322" s="5"/>
      <c r="LSS322" s="5"/>
      <c r="LST322" s="5"/>
      <c r="LSU322" s="5"/>
      <c r="LSV322" s="5"/>
      <c r="LSW322" s="5"/>
      <c r="LSX322" s="5"/>
      <c r="LSY322" s="5"/>
      <c r="LSZ322" s="5"/>
      <c r="LTA322" s="5"/>
      <c r="LTB322" s="5"/>
      <c r="LTC322" s="5"/>
      <c r="LTD322" s="5"/>
      <c r="LTE322" s="5"/>
      <c r="LTF322" s="5"/>
      <c r="LTG322" s="5"/>
      <c r="LTH322" s="5"/>
      <c r="LTI322" s="5"/>
      <c r="LTJ322" s="5"/>
      <c r="LTK322" s="5"/>
      <c r="LTL322" s="5"/>
      <c r="LTM322" s="5"/>
      <c r="LTN322" s="5"/>
      <c r="LTO322" s="5"/>
      <c r="LTP322" s="5"/>
      <c r="LTQ322" s="5"/>
      <c r="LTR322" s="5"/>
      <c r="LTS322" s="5"/>
      <c r="LTT322" s="5"/>
      <c r="LTU322" s="5"/>
      <c r="LTV322" s="5"/>
      <c r="LTW322" s="5"/>
      <c r="LTX322" s="5"/>
      <c r="LTY322" s="5"/>
      <c r="LTZ322" s="5"/>
      <c r="LUA322" s="5"/>
      <c r="LUB322" s="5"/>
      <c r="LUC322" s="5"/>
      <c r="LUD322" s="5"/>
      <c r="LUE322" s="5"/>
      <c r="LUF322" s="5"/>
      <c r="LUG322" s="5"/>
      <c r="LUH322" s="5"/>
      <c r="LUI322" s="5"/>
      <c r="LUJ322" s="5"/>
      <c r="LUK322" s="5"/>
      <c r="LUL322" s="5"/>
      <c r="LUM322" s="5"/>
      <c r="LUN322" s="5"/>
      <c r="LUO322" s="5"/>
      <c r="LUP322" s="5"/>
      <c r="LUQ322" s="5"/>
      <c r="LUR322" s="5"/>
      <c r="LUS322" s="5"/>
      <c r="LUT322" s="5"/>
      <c r="LUU322" s="5"/>
      <c r="LUV322" s="5"/>
      <c r="LUW322" s="5"/>
      <c r="LUX322" s="5"/>
      <c r="LUY322" s="5"/>
      <c r="LUZ322" s="5"/>
      <c r="LVA322" s="5"/>
      <c r="LVB322" s="5"/>
      <c r="LVC322" s="5"/>
      <c r="LVD322" s="5"/>
      <c r="LVE322" s="5"/>
      <c r="LVF322" s="5"/>
      <c r="LVG322" s="5"/>
      <c r="LVH322" s="5"/>
      <c r="LVI322" s="5"/>
      <c r="LVJ322" s="5"/>
      <c r="LVK322" s="5"/>
      <c r="LVL322" s="5"/>
      <c r="LVM322" s="5"/>
      <c r="LVN322" s="5"/>
      <c r="LVO322" s="5"/>
      <c r="LVP322" s="5"/>
      <c r="LVQ322" s="5"/>
      <c r="LVR322" s="5"/>
      <c r="LVS322" s="5"/>
      <c r="LVT322" s="5"/>
      <c r="LVU322" s="5"/>
      <c r="LVV322" s="5"/>
      <c r="LVW322" s="5"/>
      <c r="LVX322" s="5"/>
      <c r="LVY322" s="5"/>
      <c r="LVZ322" s="5"/>
      <c r="LWA322" s="5"/>
      <c r="LWB322" s="5"/>
      <c r="LWC322" s="5"/>
      <c r="LWD322" s="5"/>
      <c r="LWE322" s="5"/>
      <c r="LWF322" s="5"/>
      <c r="LWG322" s="5"/>
      <c r="LWH322" s="5"/>
      <c r="LWI322" s="5"/>
      <c r="LWJ322" s="5"/>
      <c r="LWK322" s="5"/>
      <c r="LWL322" s="5"/>
      <c r="LWM322" s="5"/>
      <c r="LWN322" s="5"/>
      <c r="LWO322" s="5"/>
      <c r="LWP322" s="5"/>
      <c r="LWQ322" s="5"/>
      <c r="LWR322" s="5"/>
      <c r="LWS322" s="5"/>
      <c r="LWT322" s="5"/>
      <c r="LWU322" s="5"/>
      <c r="LWV322" s="5"/>
      <c r="LWW322" s="5"/>
      <c r="LWX322" s="5"/>
      <c r="LWY322" s="5"/>
      <c r="LWZ322" s="5"/>
      <c r="LXA322" s="5"/>
      <c r="LXB322" s="5"/>
      <c r="LXC322" s="5"/>
      <c r="LXD322" s="5"/>
      <c r="LXE322" s="5"/>
      <c r="LXF322" s="5"/>
      <c r="LXG322" s="5"/>
      <c r="LXH322" s="5"/>
      <c r="LXI322" s="5"/>
      <c r="LXJ322" s="5"/>
      <c r="LXK322" s="5"/>
      <c r="LXL322" s="5"/>
      <c r="LXM322" s="5"/>
      <c r="LXN322" s="5"/>
      <c r="LXO322" s="5"/>
      <c r="LXP322" s="5"/>
      <c r="LXQ322" s="5"/>
      <c r="LXR322" s="5"/>
      <c r="LXS322" s="5"/>
      <c r="LXT322" s="5"/>
      <c r="LXU322" s="5"/>
      <c r="LXV322" s="5"/>
      <c r="LXW322" s="5"/>
      <c r="LXX322" s="5"/>
      <c r="LXY322" s="5"/>
      <c r="LXZ322" s="5"/>
      <c r="LYA322" s="5"/>
      <c r="LYB322" s="5"/>
      <c r="LYC322" s="5"/>
      <c r="LYD322" s="5"/>
      <c r="LYE322" s="5"/>
      <c r="LYF322" s="5"/>
      <c r="LYG322" s="5"/>
      <c r="LYH322" s="5"/>
      <c r="LYI322" s="5"/>
      <c r="LYJ322" s="5"/>
      <c r="LYK322" s="5"/>
      <c r="LYL322" s="5"/>
      <c r="LYM322" s="5"/>
      <c r="LYN322" s="5"/>
      <c r="LYO322" s="5"/>
      <c r="LYP322" s="5"/>
      <c r="LYQ322" s="5"/>
      <c r="LYR322" s="5"/>
      <c r="LYS322" s="5"/>
      <c r="LYT322" s="5"/>
      <c r="LYU322" s="5"/>
      <c r="LYV322" s="5"/>
      <c r="LYW322" s="5"/>
      <c r="LYX322" s="5"/>
      <c r="LYY322" s="5"/>
      <c r="LYZ322" s="5"/>
      <c r="LZA322" s="5"/>
      <c r="LZB322" s="5"/>
      <c r="LZC322" s="5"/>
      <c r="LZD322" s="5"/>
      <c r="LZE322" s="5"/>
      <c r="LZF322" s="5"/>
      <c r="LZG322" s="5"/>
      <c r="LZH322" s="5"/>
      <c r="LZI322" s="5"/>
      <c r="LZJ322" s="5"/>
      <c r="LZK322" s="5"/>
      <c r="LZL322" s="5"/>
      <c r="LZM322" s="5"/>
      <c r="LZN322" s="5"/>
      <c r="LZO322" s="5"/>
      <c r="LZP322" s="5"/>
      <c r="LZQ322" s="5"/>
      <c r="LZR322" s="5"/>
      <c r="LZS322" s="5"/>
      <c r="LZT322" s="5"/>
      <c r="LZU322" s="5"/>
      <c r="LZV322" s="5"/>
      <c r="LZW322" s="5"/>
      <c r="LZX322" s="5"/>
      <c r="LZY322" s="5"/>
      <c r="LZZ322" s="5"/>
      <c r="MAA322" s="5"/>
      <c r="MAB322" s="5"/>
      <c r="MAC322" s="5"/>
      <c r="MAD322" s="5"/>
      <c r="MAE322" s="5"/>
      <c r="MAF322" s="5"/>
      <c r="MAG322" s="5"/>
      <c r="MAH322" s="5"/>
      <c r="MAI322" s="5"/>
      <c r="MAJ322" s="5"/>
      <c r="MAK322" s="5"/>
      <c r="MAL322" s="5"/>
      <c r="MAM322" s="5"/>
      <c r="MAN322" s="5"/>
      <c r="MAO322" s="5"/>
      <c r="MAP322" s="5"/>
      <c r="MAQ322" s="5"/>
      <c r="MAR322" s="5"/>
      <c r="MAS322" s="5"/>
      <c r="MAT322" s="5"/>
      <c r="MAU322" s="5"/>
      <c r="MAV322" s="5"/>
      <c r="MAW322" s="5"/>
      <c r="MAX322" s="5"/>
      <c r="MAY322" s="5"/>
      <c r="MAZ322" s="5"/>
      <c r="MBA322" s="5"/>
      <c r="MBB322" s="5"/>
      <c r="MBC322" s="5"/>
      <c r="MBD322" s="5"/>
      <c r="MBE322" s="5"/>
      <c r="MBF322" s="5"/>
      <c r="MBG322" s="5"/>
      <c r="MBH322" s="5"/>
      <c r="MBI322" s="5"/>
      <c r="MBJ322" s="5"/>
      <c r="MBK322" s="5"/>
      <c r="MBL322" s="5"/>
      <c r="MBM322" s="5"/>
      <c r="MBN322" s="5"/>
      <c r="MBO322" s="5"/>
      <c r="MBP322" s="5"/>
      <c r="MBQ322" s="5"/>
      <c r="MBR322" s="5"/>
      <c r="MBS322" s="5"/>
      <c r="MBT322" s="5"/>
      <c r="MBU322" s="5"/>
      <c r="MBV322" s="5"/>
      <c r="MBW322" s="5"/>
      <c r="MBX322" s="5"/>
      <c r="MBY322" s="5"/>
      <c r="MBZ322" s="5"/>
      <c r="MCA322" s="5"/>
      <c r="MCB322" s="5"/>
      <c r="MCC322" s="5"/>
      <c r="MCD322" s="5"/>
      <c r="MCE322" s="5"/>
      <c r="MCF322" s="5"/>
      <c r="MCG322" s="5"/>
      <c r="MCH322" s="5"/>
      <c r="MCI322" s="5"/>
      <c r="MCJ322" s="5"/>
      <c r="MCK322" s="5"/>
      <c r="MCL322" s="5"/>
      <c r="MCM322" s="5"/>
      <c r="MCN322" s="5"/>
      <c r="MCO322" s="5"/>
      <c r="MCP322" s="5"/>
      <c r="MCQ322" s="5"/>
      <c r="MCR322" s="5"/>
      <c r="MCS322" s="5"/>
      <c r="MCT322" s="5"/>
      <c r="MCU322" s="5"/>
      <c r="MCV322" s="5"/>
      <c r="MCW322" s="5"/>
      <c r="MCX322" s="5"/>
      <c r="MCY322" s="5"/>
      <c r="MCZ322" s="5"/>
      <c r="MDA322" s="5"/>
      <c r="MDB322" s="5"/>
      <c r="MDC322" s="5"/>
      <c r="MDD322" s="5"/>
      <c r="MDE322" s="5"/>
      <c r="MDF322" s="5"/>
      <c r="MDG322" s="5"/>
      <c r="MDH322" s="5"/>
      <c r="MDI322" s="5"/>
      <c r="MDJ322" s="5"/>
      <c r="MDK322" s="5"/>
      <c r="MDL322" s="5"/>
      <c r="MDM322" s="5"/>
      <c r="MDN322" s="5"/>
      <c r="MDO322" s="5"/>
      <c r="MDP322" s="5"/>
      <c r="MDQ322" s="5"/>
      <c r="MDR322" s="5"/>
      <c r="MDS322" s="5"/>
      <c r="MDT322" s="5"/>
      <c r="MDU322" s="5"/>
      <c r="MDV322" s="5"/>
      <c r="MDW322" s="5"/>
      <c r="MDX322" s="5"/>
      <c r="MDY322" s="5"/>
      <c r="MDZ322" s="5"/>
      <c r="MEA322" s="5"/>
      <c r="MEB322" s="5"/>
      <c r="MEC322" s="5"/>
      <c r="MED322" s="5"/>
      <c r="MEE322" s="5"/>
      <c r="MEF322" s="5"/>
      <c r="MEG322" s="5"/>
      <c r="MEH322" s="5"/>
      <c r="MEI322" s="5"/>
      <c r="MEJ322" s="5"/>
      <c r="MEK322" s="5"/>
      <c r="MEL322" s="5"/>
      <c r="MEM322" s="5"/>
      <c r="MEN322" s="5"/>
      <c r="MEO322" s="5"/>
      <c r="MEP322" s="5"/>
      <c r="MEQ322" s="5"/>
      <c r="MER322" s="5"/>
      <c r="MES322" s="5"/>
      <c r="MET322" s="5"/>
      <c r="MEU322" s="5"/>
      <c r="MEV322" s="5"/>
      <c r="MEW322" s="5"/>
      <c r="MEX322" s="5"/>
      <c r="MEY322" s="5"/>
      <c r="MEZ322" s="5"/>
      <c r="MFA322" s="5"/>
      <c r="MFB322" s="5"/>
      <c r="MFC322" s="5"/>
      <c r="MFD322" s="5"/>
      <c r="MFE322" s="5"/>
      <c r="MFF322" s="5"/>
      <c r="MFG322" s="5"/>
      <c r="MFH322" s="5"/>
      <c r="MFI322" s="5"/>
      <c r="MFJ322" s="5"/>
      <c r="MFK322" s="5"/>
      <c r="MFL322" s="5"/>
      <c r="MFM322" s="5"/>
      <c r="MFN322" s="5"/>
      <c r="MFO322" s="5"/>
      <c r="MFP322" s="5"/>
      <c r="MFQ322" s="5"/>
      <c r="MFR322" s="5"/>
      <c r="MFS322" s="5"/>
      <c r="MFT322" s="5"/>
      <c r="MFU322" s="5"/>
      <c r="MFV322" s="5"/>
      <c r="MFW322" s="5"/>
      <c r="MFX322" s="5"/>
      <c r="MFY322" s="5"/>
      <c r="MFZ322" s="5"/>
      <c r="MGA322" s="5"/>
      <c r="MGB322" s="5"/>
      <c r="MGC322" s="5"/>
      <c r="MGD322" s="5"/>
      <c r="MGE322" s="5"/>
      <c r="MGF322" s="5"/>
      <c r="MGG322" s="5"/>
      <c r="MGH322" s="5"/>
      <c r="MGI322" s="5"/>
      <c r="MGJ322" s="5"/>
      <c r="MGK322" s="5"/>
      <c r="MGL322" s="5"/>
      <c r="MGM322" s="5"/>
      <c r="MGN322" s="5"/>
      <c r="MGO322" s="5"/>
      <c r="MGP322" s="5"/>
      <c r="MGQ322" s="5"/>
      <c r="MGR322" s="5"/>
      <c r="MGS322" s="5"/>
      <c r="MGT322" s="5"/>
      <c r="MGU322" s="5"/>
      <c r="MGV322" s="5"/>
      <c r="MGW322" s="5"/>
      <c r="MGX322" s="5"/>
      <c r="MGY322" s="5"/>
      <c r="MGZ322" s="5"/>
      <c r="MHA322" s="5"/>
      <c r="MHB322" s="5"/>
      <c r="MHC322" s="5"/>
      <c r="MHD322" s="5"/>
      <c r="MHE322" s="5"/>
      <c r="MHF322" s="5"/>
      <c r="MHG322" s="5"/>
      <c r="MHH322" s="5"/>
      <c r="MHI322" s="5"/>
      <c r="MHJ322" s="5"/>
      <c r="MHK322" s="5"/>
      <c r="MHL322" s="5"/>
      <c r="MHM322" s="5"/>
      <c r="MHN322" s="5"/>
      <c r="MHO322" s="5"/>
      <c r="MHP322" s="5"/>
      <c r="MHQ322" s="5"/>
      <c r="MHR322" s="5"/>
      <c r="MHS322" s="5"/>
      <c r="MHT322" s="5"/>
      <c r="MHU322" s="5"/>
      <c r="MHV322" s="5"/>
      <c r="MHW322" s="5"/>
      <c r="MHX322" s="5"/>
      <c r="MHY322" s="5"/>
      <c r="MHZ322" s="5"/>
      <c r="MIA322" s="5"/>
      <c r="MIB322" s="5"/>
      <c r="MIC322" s="5"/>
      <c r="MID322" s="5"/>
      <c r="MIE322" s="5"/>
      <c r="MIF322" s="5"/>
      <c r="MIG322" s="5"/>
      <c r="MIH322" s="5"/>
      <c r="MII322" s="5"/>
      <c r="MIJ322" s="5"/>
      <c r="MIK322" s="5"/>
      <c r="MIL322" s="5"/>
      <c r="MIM322" s="5"/>
      <c r="MIN322" s="5"/>
      <c r="MIO322" s="5"/>
      <c r="MIP322" s="5"/>
      <c r="MIQ322" s="5"/>
      <c r="MIR322" s="5"/>
      <c r="MIS322" s="5"/>
      <c r="MIT322" s="5"/>
      <c r="MIU322" s="5"/>
      <c r="MIV322" s="5"/>
      <c r="MIW322" s="5"/>
      <c r="MIX322" s="5"/>
      <c r="MIY322" s="5"/>
      <c r="MIZ322" s="5"/>
      <c r="MJA322" s="5"/>
      <c r="MJB322" s="5"/>
      <c r="MJC322" s="5"/>
      <c r="MJD322" s="5"/>
      <c r="MJE322" s="5"/>
      <c r="MJF322" s="5"/>
      <c r="MJG322" s="5"/>
      <c r="MJH322" s="5"/>
      <c r="MJI322" s="5"/>
      <c r="MJJ322" s="5"/>
      <c r="MJK322" s="5"/>
      <c r="MJL322" s="5"/>
      <c r="MJM322" s="5"/>
      <c r="MJN322" s="5"/>
      <c r="MJO322" s="5"/>
      <c r="MJP322" s="5"/>
      <c r="MJQ322" s="5"/>
      <c r="MJR322" s="5"/>
      <c r="MJS322" s="5"/>
      <c r="MJT322" s="5"/>
      <c r="MJU322" s="5"/>
      <c r="MJV322" s="5"/>
      <c r="MJW322" s="5"/>
      <c r="MJX322" s="5"/>
      <c r="MJY322" s="5"/>
      <c r="MJZ322" s="5"/>
      <c r="MKA322" s="5"/>
      <c r="MKB322" s="5"/>
      <c r="MKC322" s="5"/>
      <c r="MKD322" s="5"/>
      <c r="MKE322" s="5"/>
      <c r="MKF322" s="5"/>
      <c r="MKG322" s="5"/>
      <c r="MKH322" s="5"/>
      <c r="MKI322" s="5"/>
      <c r="MKJ322" s="5"/>
      <c r="MKK322" s="5"/>
      <c r="MKL322" s="5"/>
      <c r="MKM322" s="5"/>
      <c r="MKN322" s="5"/>
      <c r="MKO322" s="5"/>
      <c r="MKP322" s="5"/>
      <c r="MKQ322" s="5"/>
      <c r="MKR322" s="5"/>
      <c r="MKS322" s="5"/>
      <c r="MKT322" s="5"/>
      <c r="MKU322" s="5"/>
      <c r="MKV322" s="5"/>
      <c r="MKW322" s="5"/>
      <c r="MKX322" s="5"/>
      <c r="MKY322" s="5"/>
      <c r="MKZ322" s="5"/>
      <c r="MLA322" s="5"/>
      <c r="MLB322" s="5"/>
      <c r="MLC322" s="5"/>
      <c r="MLD322" s="5"/>
      <c r="MLE322" s="5"/>
      <c r="MLF322" s="5"/>
      <c r="MLG322" s="5"/>
      <c r="MLH322" s="5"/>
      <c r="MLI322" s="5"/>
      <c r="MLJ322" s="5"/>
      <c r="MLK322" s="5"/>
      <c r="MLL322" s="5"/>
      <c r="MLM322" s="5"/>
      <c r="MLN322" s="5"/>
      <c r="MLO322" s="5"/>
      <c r="MLP322" s="5"/>
      <c r="MLQ322" s="5"/>
      <c r="MLR322" s="5"/>
      <c r="MLS322" s="5"/>
      <c r="MLT322" s="5"/>
      <c r="MLU322" s="5"/>
      <c r="MLV322" s="5"/>
      <c r="MLW322" s="5"/>
      <c r="MLX322" s="5"/>
      <c r="MLY322" s="5"/>
      <c r="MLZ322" s="5"/>
      <c r="MMA322" s="5"/>
      <c r="MMB322" s="5"/>
      <c r="MMC322" s="5"/>
      <c r="MMD322" s="5"/>
      <c r="MME322" s="5"/>
      <c r="MMF322" s="5"/>
      <c r="MMG322" s="5"/>
      <c r="MMH322" s="5"/>
      <c r="MMI322" s="5"/>
      <c r="MMJ322" s="5"/>
      <c r="MMK322" s="5"/>
      <c r="MML322" s="5"/>
      <c r="MMM322" s="5"/>
      <c r="MMN322" s="5"/>
      <c r="MMO322" s="5"/>
      <c r="MMP322" s="5"/>
      <c r="MMQ322" s="5"/>
      <c r="MMR322" s="5"/>
      <c r="MMS322" s="5"/>
      <c r="MMT322" s="5"/>
      <c r="MMU322" s="5"/>
      <c r="MMV322" s="5"/>
      <c r="MMW322" s="5"/>
      <c r="MMX322" s="5"/>
      <c r="MMY322" s="5"/>
      <c r="MMZ322" s="5"/>
      <c r="MNA322" s="5"/>
      <c r="MNB322" s="5"/>
      <c r="MNC322" s="5"/>
      <c r="MND322" s="5"/>
      <c r="MNE322" s="5"/>
      <c r="MNF322" s="5"/>
      <c r="MNG322" s="5"/>
      <c r="MNH322" s="5"/>
      <c r="MNI322" s="5"/>
      <c r="MNJ322" s="5"/>
      <c r="MNK322" s="5"/>
      <c r="MNL322" s="5"/>
      <c r="MNM322" s="5"/>
      <c r="MNN322" s="5"/>
      <c r="MNO322" s="5"/>
      <c r="MNP322" s="5"/>
      <c r="MNQ322" s="5"/>
      <c r="MNR322" s="5"/>
      <c r="MNS322" s="5"/>
      <c r="MNT322" s="5"/>
      <c r="MNU322" s="5"/>
      <c r="MNV322" s="5"/>
      <c r="MNW322" s="5"/>
      <c r="MNX322" s="5"/>
      <c r="MNY322" s="5"/>
      <c r="MNZ322" s="5"/>
      <c r="MOA322" s="5"/>
      <c r="MOB322" s="5"/>
      <c r="MOC322" s="5"/>
      <c r="MOD322" s="5"/>
      <c r="MOE322" s="5"/>
      <c r="MOF322" s="5"/>
      <c r="MOG322" s="5"/>
      <c r="MOH322" s="5"/>
      <c r="MOI322" s="5"/>
      <c r="MOJ322" s="5"/>
      <c r="MOK322" s="5"/>
      <c r="MOL322" s="5"/>
      <c r="MOM322" s="5"/>
      <c r="MON322" s="5"/>
      <c r="MOO322" s="5"/>
      <c r="MOP322" s="5"/>
      <c r="MOQ322" s="5"/>
      <c r="MOR322" s="5"/>
      <c r="MOS322" s="5"/>
      <c r="MOT322" s="5"/>
      <c r="MOU322" s="5"/>
      <c r="MOV322" s="5"/>
      <c r="MOW322" s="5"/>
      <c r="MOX322" s="5"/>
      <c r="MOY322" s="5"/>
      <c r="MOZ322" s="5"/>
      <c r="MPA322" s="5"/>
      <c r="MPB322" s="5"/>
      <c r="MPC322" s="5"/>
      <c r="MPD322" s="5"/>
      <c r="MPE322" s="5"/>
      <c r="MPF322" s="5"/>
      <c r="MPG322" s="5"/>
      <c r="MPH322" s="5"/>
      <c r="MPI322" s="5"/>
      <c r="MPJ322" s="5"/>
      <c r="MPK322" s="5"/>
      <c r="MPL322" s="5"/>
      <c r="MPM322" s="5"/>
      <c r="MPN322" s="5"/>
      <c r="MPO322" s="5"/>
      <c r="MPP322" s="5"/>
      <c r="MPQ322" s="5"/>
      <c r="MPR322" s="5"/>
      <c r="MPS322" s="5"/>
      <c r="MPT322" s="5"/>
      <c r="MPU322" s="5"/>
      <c r="MPV322" s="5"/>
      <c r="MPW322" s="5"/>
      <c r="MPX322" s="5"/>
      <c r="MPY322" s="5"/>
      <c r="MPZ322" s="5"/>
      <c r="MQA322" s="5"/>
      <c r="MQB322" s="5"/>
      <c r="MQC322" s="5"/>
      <c r="MQD322" s="5"/>
      <c r="MQE322" s="5"/>
      <c r="MQF322" s="5"/>
      <c r="MQG322" s="5"/>
      <c r="MQH322" s="5"/>
      <c r="MQI322" s="5"/>
      <c r="MQJ322" s="5"/>
      <c r="MQK322" s="5"/>
      <c r="MQL322" s="5"/>
      <c r="MQM322" s="5"/>
      <c r="MQN322" s="5"/>
      <c r="MQO322" s="5"/>
      <c r="MQP322" s="5"/>
      <c r="MQQ322" s="5"/>
      <c r="MQR322" s="5"/>
      <c r="MQS322" s="5"/>
      <c r="MQT322" s="5"/>
      <c r="MQU322" s="5"/>
      <c r="MQV322" s="5"/>
      <c r="MQW322" s="5"/>
      <c r="MQX322" s="5"/>
      <c r="MQY322" s="5"/>
      <c r="MQZ322" s="5"/>
      <c r="MRA322" s="5"/>
      <c r="MRB322" s="5"/>
      <c r="MRC322" s="5"/>
      <c r="MRD322" s="5"/>
      <c r="MRE322" s="5"/>
      <c r="MRF322" s="5"/>
      <c r="MRG322" s="5"/>
      <c r="MRH322" s="5"/>
      <c r="MRI322" s="5"/>
      <c r="MRJ322" s="5"/>
      <c r="MRK322" s="5"/>
      <c r="MRL322" s="5"/>
      <c r="MRM322" s="5"/>
      <c r="MRN322" s="5"/>
      <c r="MRO322" s="5"/>
      <c r="MRP322" s="5"/>
      <c r="MRQ322" s="5"/>
      <c r="MRR322" s="5"/>
      <c r="MRS322" s="5"/>
      <c r="MRT322" s="5"/>
      <c r="MRU322" s="5"/>
      <c r="MRV322" s="5"/>
      <c r="MRW322" s="5"/>
      <c r="MRX322" s="5"/>
      <c r="MRY322" s="5"/>
      <c r="MRZ322" s="5"/>
      <c r="MSA322" s="5"/>
      <c r="MSB322" s="5"/>
      <c r="MSC322" s="5"/>
      <c r="MSD322" s="5"/>
      <c r="MSE322" s="5"/>
      <c r="MSF322" s="5"/>
      <c r="MSG322" s="5"/>
      <c r="MSH322" s="5"/>
      <c r="MSI322" s="5"/>
      <c r="MSJ322" s="5"/>
      <c r="MSK322" s="5"/>
      <c r="MSL322" s="5"/>
      <c r="MSM322" s="5"/>
      <c r="MSN322" s="5"/>
      <c r="MSO322" s="5"/>
      <c r="MSP322" s="5"/>
      <c r="MSQ322" s="5"/>
      <c r="MSR322" s="5"/>
      <c r="MSS322" s="5"/>
      <c r="MST322" s="5"/>
      <c r="MSU322" s="5"/>
      <c r="MSV322" s="5"/>
      <c r="MSW322" s="5"/>
      <c r="MSX322" s="5"/>
      <c r="MSY322" s="5"/>
      <c r="MSZ322" s="5"/>
      <c r="MTA322" s="5"/>
      <c r="MTB322" s="5"/>
      <c r="MTC322" s="5"/>
      <c r="MTD322" s="5"/>
      <c r="MTE322" s="5"/>
      <c r="MTF322" s="5"/>
      <c r="MTG322" s="5"/>
      <c r="MTH322" s="5"/>
      <c r="MTI322" s="5"/>
      <c r="MTJ322" s="5"/>
      <c r="MTK322" s="5"/>
      <c r="MTL322" s="5"/>
      <c r="MTM322" s="5"/>
      <c r="MTN322" s="5"/>
      <c r="MTO322" s="5"/>
      <c r="MTP322" s="5"/>
      <c r="MTQ322" s="5"/>
      <c r="MTR322" s="5"/>
      <c r="MTS322" s="5"/>
      <c r="MTT322" s="5"/>
      <c r="MTU322" s="5"/>
      <c r="MTV322" s="5"/>
      <c r="MTW322" s="5"/>
      <c r="MTX322" s="5"/>
      <c r="MTY322" s="5"/>
      <c r="MTZ322" s="5"/>
      <c r="MUA322" s="5"/>
      <c r="MUB322" s="5"/>
      <c r="MUC322" s="5"/>
      <c r="MUD322" s="5"/>
      <c r="MUE322" s="5"/>
      <c r="MUF322" s="5"/>
      <c r="MUG322" s="5"/>
      <c r="MUH322" s="5"/>
      <c r="MUI322" s="5"/>
      <c r="MUJ322" s="5"/>
      <c r="MUK322" s="5"/>
      <c r="MUL322" s="5"/>
      <c r="MUM322" s="5"/>
      <c r="MUN322" s="5"/>
      <c r="MUO322" s="5"/>
      <c r="MUP322" s="5"/>
      <c r="MUQ322" s="5"/>
      <c r="MUR322" s="5"/>
      <c r="MUS322" s="5"/>
      <c r="MUT322" s="5"/>
      <c r="MUU322" s="5"/>
      <c r="MUV322" s="5"/>
      <c r="MUW322" s="5"/>
      <c r="MUX322" s="5"/>
      <c r="MUY322" s="5"/>
      <c r="MUZ322" s="5"/>
      <c r="MVA322" s="5"/>
      <c r="MVB322" s="5"/>
      <c r="MVC322" s="5"/>
      <c r="MVD322" s="5"/>
      <c r="MVE322" s="5"/>
      <c r="MVF322" s="5"/>
      <c r="MVG322" s="5"/>
      <c r="MVH322" s="5"/>
      <c r="MVI322" s="5"/>
      <c r="MVJ322" s="5"/>
      <c r="MVK322" s="5"/>
      <c r="MVL322" s="5"/>
      <c r="MVM322" s="5"/>
      <c r="MVN322" s="5"/>
      <c r="MVO322" s="5"/>
      <c r="MVP322" s="5"/>
      <c r="MVQ322" s="5"/>
      <c r="MVR322" s="5"/>
      <c r="MVS322" s="5"/>
      <c r="MVT322" s="5"/>
      <c r="MVU322" s="5"/>
      <c r="MVV322" s="5"/>
      <c r="MVW322" s="5"/>
      <c r="MVX322" s="5"/>
      <c r="MVY322" s="5"/>
      <c r="MVZ322" s="5"/>
      <c r="MWA322" s="5"/>
      <c r="MWB322" s="5"/>
      <c r="MWC322" s="5"/>
      <c r="MWD322" s="5"/>
      <c r="MWE322" s="5"/>
      <c r="MWF322" s="5"/>
      <c r="MWG322" s="5"/>
      <c r="MWH322" s="5"/>
      <c r="MWI322" s="5"/>
      <c r="MWJ322" s="5"/>
      <c r="MWK322" s="5"/>
      <c r="MWL322" s="5"/>
      <c r="MWM322" s="5"/>
      <c r="MWN322" s="5"/>
      <c r="MWO322" s="5"/>
      <c r="MWP322" s="5"/>
      <c r="MWQ322" s="5"/>
      <c r="MWR322" s="5"/>
      <c r="MWS322" s="5"/>
      <c r="MWT322" s="5"/>
      <c r="MWU322" s="5"/>
      <c r="MWV322" s="5"/>
      <c r="MWW322" s="5"/>
      <c r="MWX322" s="5"/>
      <c r="MWY322" s="5"/>
      <c r="MWZ322" s="5"/>
      <c r="MXA322" s="5"/>
      <c r="MXB322" s="5"/>
      <c r="MXC322" s="5"/>
      <c r="MXD322" s="5"/>
      <c r="MXE322" s="5"/>
      <c r="MXF322" s="5"/>
      <c r="MXG322" s="5"/>
      <c r="MXH322" s="5"/>
      <c r="MXI322" s="5"/>
      <c r="MXJ322" s="5"/>
      <c r="MXK322" s="5"/>
      <c r="MXL322" s="5"/>
      <c r="MXM322" s="5"/>
      <c r="MXN322" s="5"/>
      <c r="MXO322" s="5"/>
      <c r="MXP322" s="5"/>
      <c r="MXQ322" s="5"/>
      <c r="MXR322" s="5"/>
      <c r="MXS322" s="5"/>
      <c r="MXT322" s="5"/>
      <c r="MXU322" s="5"/>
      <c r="MXV322" s="5"/>
      <c r="MXW322" s="5"/>
      <c r="MXX322" s="5"/>
      <c r="MXY322" s="5"/>
      <c r="MXZ322" s="5"/>
      <c r="MYA322" s="5"/>
      <c r="MYB322" s="5"/>
      <c r="MYC322" s="5"/>
      <c r="MYD322" s="5"/>
      <c r="MYE322" s="5"/>
      <c r="MYF322" s="5"/>
      <c r="MYG322" s="5"/>
      <c r="MYH322" s="5"/>
      <c r="MYI322" s="5"/>
      <c r="MYJ322" s="5"/>
      <c r="MYK322" s="5"/>
      <c r="MYL322" s="5"/>
      <c r="MYM322" s="5"/>
      <c r="MYN322" s="5"/>
      <c r="MYO322" s="5"/>
      <c r="MYP322" s="5"/>
      <c r="MYQ322" s="5"/>
      <c r="MYR322" s="5"/>
      <c r="MYS322" s="5"/>
      <c r="MYT322" s="5"/>
      <c r="MYU322" s="5"/>
      <c r="MYV322" s="5"/>
      <c r="MYW322" s="5"/>
      <c r="MYX322" s="5"/>
      <c r="MYY322" s="5"/>
      <c r="MYZ322" s="5"/>
      <c r="MZA322" s="5"/>
      <c r="MZB322" s="5"/>
      <c r="MZC322" s="5"/>
      <c r="MZD322" s="5"/>
      <c r="MZE322" s="5"/>
      <c r="MZF322" s="5"/>
      <c r="MZG322" s="5"/>
      <c r="MZH322" s="5"/>
      <c r="MZI322" s="5"/>
      <c r="MZJ322" s="5"/>
      <c r="MZK322" s="5"/>
      <c r="MZL322" s="5"/>
      <c r="MZM322" s="5"/>
      <c r="MZN322" s="5"/>
      <c r="MZO322" s="5"/>
      <c r="MZP322" s="5"/>
      <c r="MZQ322" s="5"/>
      <c r="MZR322" s="5"/>
      <c r="MZS322" s="5"/>
      <c r="MZT322" s="5"/>
      <c r="MZU322" s="5"/>
      <c r="MZV322" s="5"/>
      <c r="MZW322" s="5"/>
      <c r="MZX322" s="5"/>
      <c r="MZY322" s="5"/>
      <c r="MZZ322" s="5"/>
      <c r="NAA322" s="5"/>
      <c r="NAB322" s="5"/>
      <c r="NAC322" s="5"/>
      <c r="NAD322" s="5"/>
      <c r="NAE322" s="5"/>
      <c r="NAF322" s="5"/>
      <c r="NAG322" s="5"/>
      <c r="NAH322" s="5"/>
      <c r="NAI322" s="5"/>
      <c r="NAJ322" s="5"/>
      <c r="NAK322" s="5"/>
      <c r="NAL322" s="5"/>
      <c r="NAM322" s="5"/>
      <c r="NAN322" s="5"/>
      <c r="NAO322" s="5"/>
      <c r="NAP322" s="5"/>
      <c r="NAQ322" s="5"/>
      <c r="NAR322" s="5"/>
      <c r="NAS322" s="5"/>
      <c r="NAT322" s="5"/>
      <c r="NAU322" s="5"/>
      <c r="NAV322" s="5"/>
      <c r="NAW322" s="5"/>
      <c r="NAX322" s="5"/>
      <c r="NAY322" s="5"/>
      <c r="NAZ322" s="5"/>
      <c r="NBA322" s="5"/>
      <c r="NBB322" s="5"/>
      <c r="NBC322" s="5"/>
      <c r="NBD322" s="5"/>
      <c r="NBE322" s="5"/>
      <c r="NBF322" s="5"/>
      <c r="NBG322" s="5"/>
      <c r="NBH322" s="5"/>
      <c r="NBI322" s="5"/>
      <c r="NBJ322" s="5"/>
      <c r="NBK322" s="5"/>
      <c r="NBL322" s="5"/>
      <c r="NBM322" s="5"/>
      <c r="NBN322" s="5"/>
      <c r="NBO322" s="5"/>
      <c r="NBP322" s="5"/>
      <c r="NBQ322" s="5"/>
      <c r="NBR322" s="5"/>
      <c r="NBS322" s="5"/>
      <c r="NBT322" s="5"/>
      <c r="NBU322" s="5"/>
      <c r="NBV322" s="5"/>
      <c r="NBW322" s="5"/>
      <c r="NBX322" s="5"/>
      <c r="NBY322" s="5"/>
      <c r="NBZ322" s="5"/>
      <c r="NCA322" s="5"/>
      <c r="NCB322" s="5"/>
      <c r="NCC322" s="5"/>
      <c r="NCD322" s="5"/>
      <c r="NCE322" s="5"/>
      <c r="NCF322" s="5"/>
      <c r="NCG322" s="5"/>
      <c r="NCH322" s="5"/>
      <c r="NCI322" s="5"/>
      <c r="NCJ322" s="5"/>
      <c r="NCK322" s="5"/>
      <c r="NCL322" s="5"/>
      <c r="NCM322" s="5"/>
      <c r="NCN322" s="5"/>
      <c r="NCO322" s="5"/>
      <c r="NCP322" s="5"/>
      <c r="NCQ322" s="5"/>
      <c r="NCR322" s="5"/>
      <c r="NCS322" s="5"/>
      <c r="NCT322" s="5"/>
      <c r="NCU322" s="5"/>
      <c r="NCV322" s="5"/>
      <c r="NCW322" s="5"/>
      <c r="NCX322" s="5"/>
      <c r="NCY322" s="5"/>
      <c r="NCZ322" s="5"/>
      <c r="NDA322" s="5"/>
      <c r="NDB322" s="5"/>
      <c r="NDC322" s="5"/>
      <c r="NDD322" s="5"/>
      <c r="NDE322" s="5"/>
      <c r="NDF322" s="5"/>
      <c r="NDG322" s="5"/>
      <c r="NDH322" s="5"/>
      <c r="NDI322" s="5"/>
      <c r="NDJ322" s="5"/>
      <c r="NDK322" s="5"/>
      <c r="NDL322" s="5"/>
      <c r="NDM322" s="5"/>
      <c r="NDN322" s="5"/>
      <c r="NDO322" s="5"/>
      <c r="NDP322" s="5"/>
      <c r="NDQ322" s="5"/>
      <c r="NDR322" s="5"/>
      <c r="NDS322" s="5"/>
      <c r="NDT322" s="5"/>
      <c r="NDU322" s="5"/>
      <c r="NDV322" s="5"/>
      <c r="NDW322" s="5"/>
      <c r="NDX322" s="5"/>
      <c r="NDY322" s="5"/>
      <c r="NDZ322" s="5"/>
      <c r="NEA322" s="5"/>
      <c r="NEB322" s="5"/>
      <c r="NEC322" s="5"/>
      <c r="NED322" s="5"/>
      <c r="NEE322" s="5"/>
      <c r="NEF322" s="5"/>
      <c r="NEG322" s="5"/>
      <c r="NEH322" s="5"/>
      <c r="NEI322" s="5"/>
      <c r="NEJ322" s="5"/>
      <c r="NEK322" s="5"/>
      <c r="NEL322" s="5"/>
      <c r="NEM322" s="5"/>
      <c r="NEN322" s="5"/>
      <c r="NEO322" s="5"/>
      <c r="NEP322" s="5"/>
      <c r="NEQ322" s="5"/>
      <c r="NER322" s="5"/>
      <c r="NES322" s="5"/>
      <c r="NET322" s="5"/>
      <c r="NEU322" s="5"/>
      <c r="NEV322" s="5"/>
      <c r="NEW322" s="5"/>
      <c r="NEX322" s="5"/>
      <c r="NEY322" s="5"/>
      <c r="NEZ322" s="5"/>
      <c r="NFA322" s="5"/>
      <c r="NFB322" s="5"/>
      <c r="NFC322" s="5"/>
      <c r="NFD322" s="5"/>
      <c r="NFE322" s="5"/>
      <c r="NFF322" s="5"/>
      <c r="NFG322" s="5"/>
      <c r="NFH322" s="5"/>
      <c r="NFI322" s="5"/>
      <c r="NFJ322" s="5"/>
      <c r="NFK322" s="5"/>
      <c r="NFL322" s="5"/>
      <c r="NFM322" s="5"/>
      <c r="NFN322" s="5"/>
      <c r="NFO322" s="5"/>
      <c r="NFP322" s="5"/>
      <c r="NFQ322" s="5"/>
      <c r="NFR322" s="5"/>
      <c r="NFS322" s="5"/>
      <c r="NFT322" s="5"/>
      <c r="NFU322" s="5"/>
      <c r="NFV322" s="5"/>
      <c r="NFW322" s="5"/>
      <c r="NFX322" s="5"/>
      <c r="NFY322" s="5"/>
      <c r="NFZ322" s="5"/>
      <c r="NGA322" s="5"/>
      <c r="NGB322" s="5"/>
      <c r="NGC322" s="5"/>
      <c r="NGD322" s="5"/>
      <c r="NGE322" s="5"/>
      <c r="NGF322" s="5"/>
      <c r="NGG322" s="5"/>
      <c r="NGH322" s="5"/>
      <c r="NGI322" s="5"/>
      <c r="NGJ322" s="5"/>
      <c r="NGK322" s="5"/>
      <c r="NGL322" s="5"/>
      <c r="NGM322" s="5"/>
      <c r="NGN322" s="5"/>
      <c r="NGO322" s="5"/>
      <c r="NGP322" s="5"/>
      <c r="NGQ322" s="5"/>
      <c r="NGR322" s="5"/>
      <c r="NGS322" s="5"/>
      <c r="NGT322" s="5"/>
      <c r="NGU322" s="5"/>
      <c r="NGV322" s="5"/>
      <c r="NGW322" s="5"/>
      <c r="NGX322" s="5"/>
      <c r="NGY322" s="5"/>
      <c r="NGZ322" s="5"/>
      <c r="NHA322" s="5"/>
      <c r="NHB322" s="5"/>
      <c r="NHC322" s="5"/>
      <c r="NHD322" s="5"/>
      <c r="NHE322" s="5"/>
      <c r="NHF322" s="5"/>
      <c r="NHG322" s="5"/>
      <c r="NHH322" s="5"/>
      <c r="NHI322" s="5"/>
      <c r="NHJ322" s="5"/>
      <c r="NHK322" s="5"/>
      <c r="NHL322" s="5"/>
      <c r="NHM322" s="5"/>
      <c r="NHN322" s="5"/>
      <c r="NHO322" s="5"/>
      <c r="NHP322" s="5"/>
      <c r="NHQ322" s="5"/>
      <c r="NHR322" s="5"/>
      <c r="NHS322" s="5"/>
      <c r="NHT322" s="5"/>
      <c r="NHU322" s="5"/>
      <c r="NHV322" s="5"/>
      <c r="NHW322" s="5"/>
      <c r="NHX322" s="5"/>
      <c r="NHY322" s="5"/>
      <c r="NHZ322" s="5"/>
      <c r="NIA322" s="5"/>
      <c r="NIB322" s="5"/>
      <c r="NIC322" s="5"/>
      <c r="NID322" s="5"/>
      <c r="NIE322" s="5"/>
      <c r="NIF322" s="5"/>
      <c r="NIG322" s="5"/>
      <c r="NIH322" s="5"/>
      <c r="NII322" s="5"/>
      <c r="NIJ322" s="5"/>
      <c r="NIK322" s="5"/>
      <c r="NIL322" s="5"/>
      <c r="NIM322" s="5"/>
      <c r="NIN322" s="5"/>
      <c r="NIO322" s="5"/>
      <c r="NIP322" s="5"/>
      <c r="NIQ322" s="5"/>
      <c r="NIR322" s="5"/>
      <c r="NIS322" s="5"/>
      <c r="NIT322" s="5"/>
      <c r="NIU322" s="5"/>
      <c r="NIV322" s="5"/>
      <c r="NIW322" s="5"/>
      <c r="NIX322" s="5"/>
      <c r="NIY322" s="5"/>
      <c r="NIZ322" s="5"/>
      <c r="NJA322" s="5"/>
      <c r="NJB322" s="5"/>
      <c r="NJC322" s="5"/>
      <c r="NJD322" s="5"/>
      <c r="NJE322" s="5"/>
      <c r="NJF322" s="5"/>
      <c r="NJG322" s="5"/>
      <c r="NJH322" s="5"/>
      <c r="NJI322" s="5"/>
      <c r="NJJ322" s="5"/>
      <c r="NJK322" s="5"/>
      <c r="NJL322" s="5"/>
      <c r="NJM322" s="5"/>
      <c r="NJN322" s="5"/>
      <c r="NJO322" s="5"/>
      <c r="NJP322" s="5"/>
      <c r="NJQ322" s="5"/>
      <c r="NJR322" s="5"/>
      <c r="NJS322" s="5"/>
      <c r="NJT322" s="5"/>
      <c r="NJU322" s="5"/>
      <c r="NJV322" s="5"/>
      <c r="NJW322" s="5"/>
      <c r="NJX322" s="5"/>
      <c r="NJY322" s="5"/>
      <c r="NJZ322" s="5"/>
      <c r="NKA322" s="5"/>
      <c r="NKB322" s="5"/>
      <c r="NKC322" s="5"/>
      <c r="NKD322" s="5"/>
      <c r="NKE322" s="5"/>
      <c r="NKF322" s="5"/>
      <c r="NKG322" s="5"/>
      <c r="NKH322" s="5"/>
      <c r="NKI322" s="5"/>
      <c r="NKJ322" s="5"/>
      <c r="NKK322" s="5"/>
      <c r="NKL322" s="5"/>
      <c r="NKM322" s="5"/>
      <c r="NKN322" s="5"/>
      <c r="NKO322" s="5"/>
      <c r="NKP322" s="5"/>
      <c r="NKQ322" s="5"/>
      <c r="NKR322" s="5"/>
      <c r="NKS322" s="5"/>
      <c r="NKT322" s="5"/>
      <c r="NKU322" s="5"/>
      <c r="NKV322" s="5"/>
      <c r="NKW322" s="5"/>
      <c r="NKX322" s="5"/>
      <c r="NKY322" s="5"/>
      <c r="NKZ322" s="5"/>
      <c r="NLA322" s="5"/>
      <c r="NLB322" s="5"/>
      <c r="NLC322" s="5"/>
      <c r="NLD322" s="5"/>
      <c r="NLE322" s="5"/>
      <c r="NLF322" s="5"/>
      <c r="NLG322" s="5"/>
      <c r="NLH322" s="5"/>
      <c r="NLI322" s="5"/>
      <c r="NLJ322" s="5"/>
      <c r="NLK322" s="5"/>
      <c r="NLL322" s="5"/>
      <c r="NLM322" s="5"/>
      <c r="NLN322" s="5"/>
      <c r="NLO322" s="5"/>
      <c r="NLP322" s="5"/>
      <c r="NLQ322" s="5"/>
      <c r="NLR322" s="5"/>
      <c r="NLS322" s="5"/>
      <c r="NLT322" s="5"/>
      <c r="NLU322" s="5"/>
      <c r="NLV322" s="5"/>
      <c r="NLW322" s="5"/>
      <c r="NLX322" s="5"/>
      <c r="NLY322" s="5"/>
      <c r="NLZ322" s="5"/>
      <c r="NMA322" s="5"/>
      <c r="NMB322" s="5"/>
      <c r="NMC322" s="5"/>
      <c r="NMD322" s="5"/>
      <c r="NME322" s="5"/>
      <c r="NMF322" s="5"/>
      <c r="NMG322" s="5"/>
      <c r="NMH322" s="5"/>
      <c r="NMI322" s="5"/>
      <c r="NMJ322" s="5"/>
      <c r="NMK322" s="5"/>
      <c r="NML322" s="5"/>
      <c r="NMM322" s="5"/>
      <c r="NMN322" s="5"/>
      <c r="NMO322" s="5"/>
      <c r="NMP322" s="5"/>
      <c r="NMQ322" s="5"/>
      <c r="NMR322" s="5"/>
      <c r="NMS322" s="5"/>
      <c r="NMT322" s="5"/>
      <c r="NMU322" s="5"/>
      <c r="NMV322" s="5"/>
      <c r="NMW322" s="5"/>
      <c r="NMX322" s="5"/>
      <c r="NMY322" s="5"/>
      <c r="NMZ322" s="5"/>
      <c r="NNA322" s="5"/>
      <c r="NNB322" s="5"/>
      <c r="NNC322" s="5"/>
      <c r="NND322" s="5"/>
      <c r="NNE322" s="5"/>
      <c r="NNF322" s="5"/>
      <c r="NNG322" s="5"/>
      <c r="NNH322" s="5"/>
      <c r="NNI322" s="5"/>
      <c r="NNJ322" s="5"/>
      <c r="NNK322" s="5"/>
      <c r="NNL322" s="5"/>
      <c r="NNM322" s="5"/>
      <c r="NNN322" s="5"/>
      <c r="NNO322" s="5"/>
      <c r="NNP322" s="5"/>
      <c r="NNQ322" s="5"/>
      <c r="NNR322" s="5"/>
      <c r="NNS322" s="5"/>
      <c r="NNT322" s="5"/>
      <c r="NNU322" s="5"/>
      <c r="NNV322" s="5"/>
      <c r="NNW322" s="5"/>
      <c r="NNX322" s="5"/>
      <c r="NNY322" s="5"/>
      <c r="NNZ322" s="5"/>
      <c r="NOA322" s="5"/>
      <c r="NOB322" s="5"/>
      <c r="NOC322" s="5"/>
      <c r="NOD322" s="5"/>
      <c r="NOE322" s="5"/>
      <c r="NOF322" s="5"/>
      <c r="NOG322" s="5"/>
      <c r="NOH322" s="5"/>
      <c r="NOI322" s="5"/>
      <c r="NOJ322" s="5"/>
      <c r="NOK322" s="5"/>
      <c r="NOL322" s="5"/>
      <c r="NOM322" s="5"/>
      <c r="NON322" s="5"/>
      <c r="NOO322" s="5"/>
      <c r="NOP322" s="5"/>
      <c r="NOQ322" s="5"/>
      <c r="NOR322" s="5"/>
      <c r="NOS322" s="5"/>
      <c r="NOT322" s="5"/>
      <c r="NOU322" s="5"/>
      <c r="NOV322" s="5"/>
      <c r="NOW322" s="5"/>
      <c r="NOX322" s="5"/>
      <c r="NOY322" s="5"/>
      <c r="NOZ322" s="5"/>
      <c r="NPA322" s="5"/>
      <c r="NPB322" s="5"/>
      <c r="NPC322" s="5"/>
      <c r="NPD322" s="5"/>
      <c r="NPE322" s="5"/>
      <c r="NPF322" s="5"/>
      <c r="NPG322" s="5"/>
      <c r="NPH322" s="5"/>
      <c r="NPI322" s="5"/>
      <c r="NPJ322" s="5"/>
      <c r="NPK322" s="5"/>
      <c r="NPL322" s="5"/>
      <c r="NPM322" s="5"/>
      <c r="NPN322" s="5"/>
      <c r="NPO322" s="5"/>
      <c r="NPP322" s="5"/>
      <c r="NPQ322" s="5"/>
      <c r="NPR322" s="5"/>
      <c r="NPS322" s="5"/>
      <c r="NPT322" s="5"/>
      <c r="NPU322" s="5"/>
      <c r="NPV322" s="5"/>
      <c r="NPW322" s="5"/>
      <c r="NPX322" s="5"/>
      <c r="NPY322" s="5"/>
      <c r="NPZ322" s="5"/>
      <c r="NQA322" s="5"/>
      <c r="NQB322" s="5"/>
      <c r="NQC322" s="5"/>
      <c r="NQD322" s="5"/>
      <c r="NQE322" s="5"/>
      <c r="NQF322" s="5"/>
      <c r="NQG322" s="5"/>
      <c r="NQH322" s="5"/>
      <c r="NQI322" s="5"/>
      <c r="NQJ322" s="5"/>
      <c r="NQK322" s="5"/>
      <c r="NQL322" s="5"/>
      <c r="NQM322" s="5"/>
      <c r="NQN322" s="5"/>
      <c r="NQO322" s="5"/>
      <c r="NQP322" s="5"/>
      <c r="NQQ322" s="5"/>
      <c r="NQR322" s="5"/>
      <c r="NQS322" s="5"/>
      <c r="NQT322" s="5"/>
      <c r="NQU322" s="5"/>
      <c r="NQV322" s="5"/>
      <c r="NQW322" s="5"/>
      <c r="NQX322" s="5"/>
      <c r="NQY322" s="5"/>
      <c r="NQZ322" s="5"/>
      <c r="NRA322" s="5"/>
      <c r="NRB322" s="5"/>
      <c r="NRC322" s="5"/>
      <c r="NRD322" s="5"/>
      <c r="NRE322" s="5"/>
      <c r="NRF322" s="5"/>
      <c r="NRG322" s="5"/>
      <c r="NRH322" s="5"/>
      <c r="NRI322" s="5"/>
      <c r="NRJ322" s="5"/>
      <c r="NRK322" s="5"/>
      <c r="NRL322" s="5"/>
      <c r="NRM322" s="5"/>
      <c r="NRN322" s="5"/>
      <c r="NRO322" s="5"/>
      <c r="NRP322" s="5"/>
      <c r="NRQ322" s="5"/>
      <c r="NRR322" s="5"/>
      <c r="NRS322" s="5"/>
      <c r="NRT322" s="5"/>
      <c r="NRU322" s="5"/>
      <c r="NRV322" s="5"/>
      <c r="NRW322" s="5"/>
      <c r="NRX322" s="5"/>
      <c r="NRY322" s="5"/>
      <c r="NRZ322" s="5"/>
      <c r="NSA322" s="5"/>
      <c r="NSB322" s="5"/>
      <c r="NSC322" s="5"/>
      <c r="NSD322" s="5"/>
      <c r="NSE322" s="5"/>
      <c r="NSF322" s="5"/>
      <c r="NSG322" s="5"/>
      <c r="NSH322" s="5"/>
      <c r="NSI322" s="5"/>
      <c r="NSJ322" s="5"/>
      <c r="NSK322" s="5"/>
      <c r="NSL322" s="5"/>
      <c r="NSM322" s="5"/>
      <c r="NSN322" s="5"/>
      <c r="NSO322" s="5"/>
      <c r="NSP322" s="5"/>
      <c r="NSQ322" s="5"/>
      <c r="NSR322" s="5"/>
      <c r="NSS322" s="5"/>
      <c r="NST322" s="5"/>
      <c r="NSU322" s="5"/>
      <c r="NSV322" s="5"/>
      <c r="NSW322" s="5"/>
      <c r="NSX322" s="5"/>
      <c r="NSY322" s="5"/>
      <c r="NSZ322" s="5"/>
      <c r="NTA322" s="5"/>
      <c r="NTB322" s="5"/>
      <c r="NTC322" s="5"/>
      <c r="NTD322" s="5"/>
      <c r="NTE322" s="5"/>
      <c r="NTF322" s="5"/>
      <c r="NTG322" s="5"/>
      <c r="NTH322" s="5"/>
      <c r="NTI322" s="5"/>
      <c r="NTJ322" s="5"/>
      <c r="NTK322" s="5"/>
      <c r="NTL322" s="5"/>
      <c r="NTM322" s="5"/>
      <c r="NTN322" s="5"/>
      <c r="NTO322" s="5"/>
      <c r="NTP322" s="5"/>
      <c r="NTQ322" s="5"/>
      <c r="NTR322" s="5"/>
      <c r="NTS322" s="5"/>
      <c r="NTT322" s="5"/>
      <c r="NTU322" s="5"/>
      <c r="NTV322" s="5"/>
      <c r="NTW322" s="5"/>
      <c r="NTX322" s="5"/>
      <c r="NTY322" s="5"/>
      <c r="NTZ322" s="5"/>
      <c r="NUA322" s="5"/>
      <c r="NUB322" s="5"/>
      <c r="NUC322" s="5"/>
      <c r="NUD322" s="5"/>
      <c r="NUE322" s="5"/>
      <c r="NUF322" s="5"/>
      <c r="NUG322" s="5"/>
      <c r="NUH322" s="5"/>
      <c r="NUI322" s="5"/>
      <c r="NUJ322" s="5"/>
      <c r="NUK322" s="5"/>
      <c r="NUL322" s="5"/>
      <c r="NUM322" s="5"/>
      <c r="NUN322" s="5"/>
      <c r="NUO322" s="5"/>
      <c r="NUP322" s="5"/>
      <c r="NUQ322" s="5"/>
      <c r="NUR322" s="5"/>
      <c r="NUS322" s="5"/>
      <c r="NUT322" s="5"/>
      <c r="NUU322" s="5"/>
      <c r="NUV322" s="5"/>
      <c r="NUW322" s="5"/>
      <c r="NUX322" s="5"/>
      <c r="NUY322" s="5"/>
      <c r="NUZ322" s="5"/>
      <c r="NVA322" s="5"/>
      <c r="NVB322" s="5"/>
      <c r="NVC322" s="5"/>
      <c r="NVD322" s="5"/>
      <c r="NVE322" s="5"/>
      <c r="NVF322" s="5"/>
      <c r="NVG322" s="5"/>
      <c r="NVH322" s="5"/>
      <c r="NVI322" s="5"/>
      <c r="NVJ322" s="5"/>
      <c r="NVK322" s="5"/>
      <c r="NVL322" s="5"/>
      <c r="NVM322" s="5"/>
      <c r="NVN322" s="5"/>
      <c r="NVO322" s="5"/>
      <c r="NVP322" s="5"/>
      <c r="NVQ322" s="5"/>
      <c r="NVR322" s="5"/>
      <c r="NVS322" s="5"/>
      <c r="NVT322" s="5"/>
      <c r="NVU322" s="5"/>
      <c r="NVV322" s="5"/>
      <c r="NVW322" s="5"/>
      <c r="NVX322" s="5"/>
      <c r="NVY322" s="5"/>
      <c r="NVZ322" s="5"/>
      <c r="NWA322" s="5"/>
      <c r="NWB322" s="5"/>
      <c r="NWC322" s="5"/>
      <c r="NWD322" s="5"/>
      <c r="NWE322" s="5"/>
      <c r="NWF322" s="5"/>
      <c r="NWG322" s="5"/>
      <c r="NWH322" s="5"/>
      <c r="NWI322" s="5"/>
      <c r="NWJ322" s="5"/>
      <c r="NWK322" s="5"/>
      <c r="NWL322" s="5"/>
      <c r="NWM322" s="5"/>
      <c r="NWN322" s="5"/>
      <c r="NWO322" s="5"/>
      <c r="NWP322" s="5"/>
      <c r="NWQ322" s="5"/>
      <c r="NWR322" s="5"/>
      <c r="NWS322" s="5"/>
      <c r="NWT322" s="5"/>
      <c r="NWU322" s="5"/>
      <c r="NWV322" s="5"/>
      <c r="NWW322" s="5"/>
      <c r="NWX322" s="5"/>
      <c r="NWY322" s="5"/>
      <c r="NWZ322" s="5"/>
      <c r="NXA322" s="5"/>
      <c r="NXB322" s="5"/>
      <c r="NXC322" s="5"/>
      <c r="NXD322" s="5"/>
      <c r="NXE322" s="5"/>
      <c r="NXF322" s="5"/>
      <c r="NXG322" s="5"/>
      <c r="NXH322" s="5"/>
      <c r="NXI322" s="5"/>
      <c r="NXJ322" s="5"/>
      <c r="NXK322" s="5"/>
      <c r="NXL322" s="5"/>
      <c r="NXM322" s="5"/>
      <c r="NXN322" s="5"/>
      <c r="NXO322" s="5"/>
      <c r="NXP322" s="5"/>
      <c r="NXQ322" s="5"/>
      <c r="NXR322" s="5"/>
      <c r="NXS322" s="5"/>
      <c r="NXT322" s="5"/>
      <c r="NXU322" s="5"/>
      <c r="NXV322" s="5"/>
      <c r="NXW322" s="5"/>
      <c r="NXX322" s="5"/>
      <c r="NXY322" s="5"/>
      <c r="NXZ322" s="5"/>
      <c r="NYA322" s="5"/>
      <c r="NYB322" s="5"/>
      <c r="NYC322" s="5"/>
      <c r="NYD322" s="5"/>
      <c r="NYE322" s="5"/>
      <c r="NYF322" s="5"/>
      <c r="NYG322" s="5"/>
      <c r="NYH322" s="5"/>
      <c r="NYI322" s="5"/>
      <c r="NYJ322" s="5"/>
      <c r="NYK322" s="5"/>
      <c r="NYL322" s="5"/>
      <c r="NYM322" s="5"/>
      <c r="NYN322" s="5"/>
      <c r="NYO322" s="5"/>
      <c r="NYP322" s="5"/>
      <c r="NYQ322" s="5"/>
      <c r="NYR322" s="5"/>
      <c r="NYS322" s="5"/>
      <c r="NYT322" s="5"/>
      <c r="NYU322" s="5"/>
      <c r="NYV322" s="5"/>
      <c r="NYW322" s="5"/>
      <c r="NYX322" s="5"/>
      <c r="NYY322" s="5"/>
      <c r="NYZ322" s="5"/>
      <c r="NZA322" s="5"/>
      <c r="NZB322" s="5"/>
      <c r="NZC322" s="5"/>
      <c r="NZD322" s="5"/>
      <c r="NZE322" s="5"/>
      <c r="NZF322" s="5"/>
      <c r="NZG322" s="5"/>
      <c r="NZH322" s="5"/>
      <c r="NZI322" s="5"/>
      <c r="NZJ322" s="5"/>
      <c r="NZK322" s="5"/>
      <c r="NZL322" s="5"/>
      <c r="NZM322" s="5"/>
      <c r="NZN322" s="5"/>
      <c r="NZO322" s="5"/>
      <c r="NZP322" s="5"/>
      <c r="NZQ322" s="5"/>
      <c r="NZR322" s="5"/>
      <c r="NZS322" s="5"/>
      <c r="NZT322" s="5"/>
      <c r="NZU322" s="5"/>
      <c r="NZV322" s="5"/>
      <c r="NZW322" s="5"/>
      <c r="NZX322" s="5"/>
      <c r="NZY322" s="5"/>
      <c r="NZZ322" s="5"/>
      <c r="OAA322" s="5"/>
      <c r="OAB322" s="5"/>
      <c r="OAC322" s="5"/>
      <c r="OAD322" s="5"/>
      <c r="OAE322" s="5"/>
      <c r="OAF322" s="5"/>
      <c r="OAG322" s="5"/>
      <c r="OAH322" s="5"/>
      <c r="OAI322" s="5"/>
      <c r="OAJ322" s="5"/>
      <c r="OAK322" s="5"/>
      <c r="OAL322" s="5"/>
      <c r="OAM322" s="5"/>
      <c r="OAN322" s="5"/>
      <c r="OAO322" s="5"/>
      <c r="OAP322" s="5"/>
      <c r="OAQ322" s="5"/>
      <c r="OAR322" s="5"/>
      <c r="OAS322" s="5"/>
      <c r="OAT322" s="5"/>
      <c r="OAU322" s="5"/>
      <c r="OAV322" s="5"/>
      <c r="OAW322" s="5"/>
      <c r="OAX322" s="5"/>
      <c r="OAY322" s="5"/>
      <c r="OAZ322" s="5"/>
      <c r="OBA322" s="5"/>
      <c r="OBB322" s="5"/>
      <c r="OBC322" s="5"/>
      <c r="OBD322" s="5"/>
      <c r="OBE322" s="5"/>
      <c r="OBF322" s="5"/>
      <c r="OBG322" s="5"/>
      <c r="OBH322" s="5"/>
      <c r="OBI322" s="5"/>
      <c r="OBJ322" s="5"/>
      <c r="OBK322" s="5"/>
      <c r="OBL322" s="5"/>
      <c r="OBM322" s="5"/>
      <c r="OBN322" s="5"/>
      <c r="OBO322" s="5"/>
      <c r="OBP322" s="5"/>
      <c r="OBQ322" s="5"/>
      <c r="OBR322" s="5"/>
      <c r="OBS322" s="5"/>
      <c r="OBT322" s="5"/>
      <c r="OBU322" s="5"/>
      <c r="OBV322" s="5"/>
      <c r="OBW322" s="5"/>
      <c r="OBX322" s="5"/>
      <c r="OBY322" s="5"/>
      <c r="OBZ322" s="5"/>
      <c r="OCA322" s="5"/>
      <c r="OCB322" s="5"/>
      <c r="OCC322" s="5"/>
      <c r="OCD322" s="5"/>
      <c r="OCE322" s="5"/>
      <c r="OCF322" s="5"/>
      <c r="OCG322" s="5"/>
      <c r="OCH322" s="5"/>
      <c r="OCI322" s="5"/>
      <c r="OCJ322" s="5"/>
      <c r="OCK322" s="5"/>
      <c r="OCL322" s="5"/>
      <c r="OCM322" s="5"/>
      <c r="OCN322" s="5"/>
      <c r="OCO322" s="5"/>
      <c r="OCP322" s="5"/>
      <c r="OCQ322" s="5"/>
      <c r="OCR322" s="5"/>
      <c r="OCS322" s="5"/>
      <c r="OCT322" s="5"/>
      <c r="OCU322" s="5"/>
      <c r="OCV322" s="5"/>
      <c r="OCW322" s="5"/>
      <c r="OCX322" s="5"/>
      <c r="OCY322" s="5"/>
      <c r="OCZ322" s="5"/>
      <c r="ODA322" s="5"/>
      <c r="ODB322" s="5"/>
      <c r="ODC322" s="5"/>
      <c r="ODD322" s="5"/>
      <c r="ODE322" s="5"/>
      <c r="ODF322" s="5"/>
      <c r="ODG322" s="5"/>
      <c r="ODH322" s="5"/>
      <c r="ODI322" s="5"/>
      <c r="ODJ322" s="5"/>
      <c r="ODK322" s="5"/>
      <c r="ODL322" s="5"/>
      <c r="ODM322" s="5"/>
      <c r="ODN322" s="5"/>
      <c r="ODO322" s="5"/>
      <c r="ODP322" s="5"/>
      <c r="ODQ322" s="5"/>
      <c r="ODR322" s="5"/>
      <c r="ODS322" s="5"/>
      <c r="ODT322" s="5"/>
      <c r="ODU322" s="5"/>
      <c r="ODV322" s="5"/>
      <c r="ODW322" s="5"/>
      <c r="ODX322" s="5"/>
      <c r="ODY322" s="5"/>
      <c r="ODZ322" s="5"/>
      <c r="OEA322" s="5"/>
      <c r="OEB322" s="5"/>
      <c r="OEC322" s="5"/>
      <c r="OED322" s="5"/>
      <c r="OEE322" s="5"/>
      <c r="OEF322" s="5"/>
      <c r="OEG322" s="5"/>
      <c r="OEH322" s="5"/>
      <c r="OEI322" s="5"/>
      <c r="OEJ322" s="5"/>
      <c r="OEK322" s="5"/>
      <c r="OEL322" s="5"/>
      <c r="OEM322" s="5"/>
      <c r="OEN322" s="5"/>
      <c r="OEO322" s="5"/>
      <c r="OEP322" s="5"/>
      <c r="OEQ322" s="5"/>
      <c r="OER322" s="5"/>
      <c r="OES322" s="5"/>
      <c r="OET322" s="5"/>
      <c r="OEU322" s="5"/>
      <c r="OEV322" s="5"/>
      <c r="OEW322" s="5"/>
      <c r="OEX322" s="5"/>
      <c r="OEY322" s="5"/>
      <c r="OEZ322" s="5"/>
      <c r="OFA322" s="5"/>
      <c r="OFB322" s="5"/>
      <c r="OFC322" s="5"/>
      <c r="OFD322" s="5"/>
      <c r="OFE322" s="5"/>
      <c r="OFF322" s="5"/>
      <c r="OFG322" s="5"/>
      <c r="OFH322" s="5"/>
      <c r="OFI322" s="5"/>
      <c r="OFJ322" s="5"/>
      <c r="OFK322" s="5"/>
      <c r="OFL322" s="5"/>
      <c r="OFM322" s="5"/>
      <c r="OFN322" s="5"/>
      <c r="OFO322" s="5"/>
      <c r="OFP322" s="5"/>
      <c r="OFQ322" s="5"/>
      <c r="OFR322" s="5"/>
      <c r="OFS322" s="5"/>
      <c r="OFT322" s="5"/>
      <c r="OFU322" s="5"/>
      <c r="OFV322" s="5"/>
      <c r="OFW322" s="5"/>
      <c r="OFX322" s="5"/>
      <c r="OFY322" s="5"/>
      <c r="OFZ322" s="5"/>
      <c r="OGA322" s="5"/>
      <c r="OGB322" s="5"/>
      <c r="OGC322" s="5"/>
      <c r="OGD322" s="5"/>
      <c r="OGE322" s="5"/>
      <c r="OGF322" s="5"/>
      <c r="OGG322" s="5"/>
      <c r="OGH322" s="5"/>
      <c r="OGI322" s="5"/>
      <c r="OGJ322" s="5"/>
      <c r="OGK322" s="5"/>
      <c r="OGL322" s="5"/>
      <c r="OGM322" s="5"/>
      <c r="OGN322" s="5"/>
      <c r="OGO322" s="5"/>
      <c r="OGP322" s="5"/>
      <c r="OGQ322" s="5"/>
      <c r="OGR322" s="5"/>
      <c r="OGS322" s="5"/>
      <c r="OGT322" s="5"/>
      <c r="OGU322" s="5"/>
      <c r="OGV322" s="5"/>
      <c r="OGW322" s="5"/>
      <c r="OGX322" s="5"/>
      <c r="OGY322" s="5"/>
      <c r="OGZ322" s="5"/>
      <c r="OHA322" s="5"/>
      <c r="OHB322" s="5"/>
      <c r="OHC322" s="5"/>
      <c r="OHD322" s="5"/>
      <c r="OHE322" s="5"/>
      <c r="OHF322" s="5"/>
      <c r="OHG322" s="5"/>
      <c r="OHH322" s="5"/>
      <c r="OHI322" s="5"/>
      <c r="OHJ322" s="5"/>
      <c r="OHK322" s="5"/>
      <c r="OHL322" s="5"/>
      <c r="OHM322" s="5"/>
      <c r="OHN322" s="5"/>
      <c r="OHO322" s="5"/>
      <c r="OHP322" s="5"/>
      <c r="OHQ322" s="5"/>
      <c r="OHR322" s="5"/>
      <c r="OHS322" s="5"/>
      <c r="OHT322" s="5"/>
      <c r="OHU322" s="5"/>
      <c r="OHV322" s="5"/>
      <c r="OHW322" s="5"/>
      <c r="OHX322" s="5"/>
      <c r="OHY322" s="5"/>
      <c r="OHZ322" s="5"/>
      <c r="OIA322" s="5"/>
      <c r="OIB322" s="5"/>
      <c r="OIC322" s="5"/>
      <c r="OID322" s="5"/>
      <c r="OIE322" s="5"/>
      <c r="OIF322" s="5"/>
      <c r="OIG322" s="5"/>
      <c r="OIH322" s="5"/>
      <c r="OII322" s="5"/>
      <c r="OIJ322" s="5"/>
      <c r="OIK322" s="5"/>
      <c r="OIL322" s="5"/>
      <c r="OIM322" s="5"/>
      <c r="OIN322" s="5"/>
      <c r="OIO322" s="5"/>
      <c r="OIP322" s="5"/>
      <c r="OIQ322" s="5"/>
      <c r="OIR322" s="5"/>
      <c r="OIS322" s="5"/>
      <c r="OIT322" s="5"/>
      <c r="OIU322" s="5"/>
      <c r="OIV322" s="5"/>
      <c r="OIW322" s="5"/>
      <c r="OIX322" s="5"/>
      <c r="OIY322" s="5"/>
      <c r="OIZ322" s="5"/>
      <c r="OJA322" s="5"/>
      <c r="OJB322" s="5"/>
      <c r="OJC322" s="5"/>
      <c r="OJD322" s="5"/>
      <c r="OJE322" s="5"/>
      <c r="OJF322" s="5"/>
      <c r="OJG322" s="5"/>
      <c r="OJH322" s="5"/>
      <c r="OJI322" s="5"/>
      <c r="OJJ322" s="5"/>
      <c r="OJK322" s="5"/>
      <c r="OJL322" s="5"/>
      <c r="OJM322" s="5"/>
      <c r="OJN322" s="5"/>
      <c r="OJO322" s="5"/>
      <c r="OJP322" s="5"/>
      <c r="OJQ322" s="5"/>
      <c r="OJR322" s="5"/>
      <c r="OJS322" s="5"/>
      <c r="OJT322" s="5"/>
      <c r="OJU322" s="5"/>
      <c r="OJV322" s="5"/>
      <c r="OJW322" s="5"/>
      <c r="OJX322" s="5"/>
      <c r="OJY322" s="5"/>
      <c r="OJZ322" s="5"/>
      <c r="OKA322" s="5"/>
      <c r="OKB322" s="5"/>
      <c r="OKC322" s="5"/>
      <c r="OKD322" s="5"/>
      <c r="OKE322" s="5"/>
      <c r="OKF322" s="5"/>
      <c r="OKG322" s="5"/>
      <c r="OKH322" s="5"/>
      <c r="OKI322" s="5"/>
      <c r="OKJ322" s="5"/>
      <c r="OKK322" s="5"/>
      <c r="OKL322" s="5"/>
      <c r="OKM322" s="5"/>
      <c r="OKN322" s="5"/>
      <c r="OKO322" s="5"/>
      <c r="OKP322" s="5"/>
      <c r="OKQ322" s="5"/>
      <c r="OKR322" s="5"/>
      <c r="OKS322" s="5"/>
      <c r="OKT322" s="5"/>
      <c r="OKU322" s="5"/>
      <c r="OKV322" s="5"/>
      <c r="OKW322" s="5"/>
      <c r="OKX322" s="5"/>
      <c r="OKY322" s="5"/>
      <c r="OKZ322" s="5"/>
      <c r="OLA322" s="5"/>
      <c r="OLB322" s="5"/>
      <c r="OLC322" s="5"/>
      <c r="OLD322" s="5"/>
      <c r="OLE322" s="5"/>
      <c r="OLF322" s="5"/>
      <c r="OLG322" s="5"/>
      <c r="OLH322" s="5"/>
      <c r="OLI322" s="5"/>
      <c r="OLJ322" s="5"/>
      <c r="OLK322" s="5"/>
      <c r="OLL322" s="5"/>
      <c r="OLM322" s="5"/>
      <c r="OLN322" s="5"/>
      <c r="OLO322" s="5"/>
      <c r="OLP322" s="5"/>
      <c r="OLQ322" s="5"/>
      <c r="OLR322" s="5"/>
      <c r="OLS322" s="5"/>
      <c r="OLT322" s="5"/>
      <c r="OLU322" s="5"/>
      <c r="OLV322" s="5"/>
      <c r="OLW322" s="5"/>
      <c r="OLX322" s="5"/>
      <c r="OLY322" s="5"/>
      <c r="OLZ322" s="5"/>
      <c r="OMA322" s="5"/>
      <c r="OMB322" s="5"/>
      <c r="OMC322" s="5"/>
      <c r="OMD322" s="5"/>
      <c r="OME322" s="5"/>
      <c r="OMF322" s="5"/>
      <c r="OMG322" s="5"/>
      <c r="OMH322" s="5"/>
      <c r="OMI322" s="5"/>
      <c r="OMJ322" s="5"/>
      <c r="OMK322" s="5"/>
      <c r="OML322" s="5"/>
      <c r="OMM322" s="5"/>
      <c r="OMN322" s="5"/>
      <c r="OMO322" s="5"/>
      <c r="OMP322" s="5"/>
      <c r="OMQ322" s="5"/>
      <c r="OMR322" s="5"/>
      <c r="OMS322" s="5"/>
      <c r="OMT322" s="5"/>
      <c r="OMU322" s="5"/>
      <c r="OMV322" s="5"/>
      <c r="OMW322" s="5"/>
      <c r="OMX322" s="5"/>
      <c r="OMY322" s="5"/>
      <c r="OMZ322" s="5"/>
      <c r="ONA322" s="5"/>
      <c r="ONB322" s="5"/>
      <c r="ONC322" s="5"/>
      <c r="OND322" s="5"/>
      <c r="ONE322" s="5"/>
      <c r="ONF322" s="5"/>
      <c r="ONG322" s="5"/>
      <c r="ONH322" s="5"/>
      <c r="ONI322" s="5"/>
      <c r="ONJ322" s="5"/>
      <c r="ONK322" s="5"/>
      <c r="ONL322" s="5"/>
      <c r="ONM322" s="5"/>
      <c r="ONN322" s="5"/>
      <c r="ONO322" s="5"/>
      <c r="ONP322" s="5"/>
      <c r="ONQ322" s="5"/>
      <c r="ONR322" s="5"/>
      <c r="ONS322" s="5"/>
      <c r="ONT322" s="5"/>
      <c r="ONU322" s="5"/>
      <c r="ONV322" s="5"/>
      <c r="ONW322" s="5"/>
      <c r="ONX322" s="5"/>
      <c r="ONY322" s="5"/>
      <c r="ONZ322" s="5"/>
      <c r="OOA322" s="5"/>
      <c r="OOB322" s="5"/>
      <c r="OOC322" s="5"/>
      <c r="OOD322" s="5"/>
      <c r="OOE322" s="5"/>
      <c r="OOF322" s="5"/>
      <c r="OOG322" s="5"/>
      <c r="OOH322" s="5"/>
      <c r="OOI322" s="5"/>
      <c r="OOJ322" s="5"/>
      <c r="OOK322" s="5"/>
      <c r="OOL322" s="5"/>
      <c r="OOM322" s="5"/>
      <c r="OON322" s="5"/>
      <c r="OOO322" s="5"/>
      <c r="OOP322" s="5"/>
      <c r="OOQ322" s="5"/>
      <c r="OOR322" s="5"/>
      <c r="OOS322" s="5"/>
      <c r="OOT322" s="5"/>
      <c r="OOU322" s="5"/>
      <c r="OOV322" s="5"/>
      <c r="OOW322" s="5"/>
      <c r="OOX322" s="5"/>
      <c r="OOY322" s="5"/>
      <c r="OOZ322" s="5"/>
      <c r="OPA322" s="5"/>
      <c r="OPB322" s="5"/>
      <c r="OPC322" s="5"/>
      <c r="OPD322" s="5"/>
      <c r="OPE322" s="5"/>
      <c r="OPF322" s="5"/>
      <c r="OPG322" s="5"/>
      <c r="OPH322" s="5"/>
      <c r="OPI322" s="5"/>
      <c r="OPJ322" s="5"/>
      <c r="OPK322" s="5"/>
      <c r="OPL322" s="5"/>
      <c r="OPM322" s="5"/>
      <c r="OPN322" s="5"/>
      <c r="OPO322" s="5"/>
      <c r="OPP322" s="5"/>
      <c r="OPQ322" s="5"/>
      <c r="OPR322" s="5"/>
      <c r="OPS322" s="5"/>
      <c r="OPT322" s="5"/>
      <c r="OPU322" s="5"/>
      <c r="OPV322" s="5"/>
      <c r="OPW322" s="5"/>
      <c r="OPX322" s="5"/>
      <c r="OPY322" s="5"/>
      <c r="OPZ322" s="5"/>
      <c r="OQA322" s="5"/>
      <c r="OQB322" s="5"/>
      <c r="OQC322" s="5"/>
      <c r="OQD322" s="5"/>
      <c r="OQE322" s="5"/>
      <c r="OQF322" s="5"/>
      <c r="OQG322" s="5"/>
      <c r="OQH322" s="5"/>
      <c r="OQI322" s="5"/>
      <c r="OQJ322" s="5"/>
      <c r="OQK322" s="5"/>
      <c r="OQL322" s="5"/>
      <c r="OQM322" s="5"/>
      <c r="OQN322" s="5"/>
      <c r="OQO322" s="5"/>
      <c r="OQP322" s="5"/>
      <c r="OQQ322" s="5"/>
      <c r="OQR322" s="5"/>
      <c r="OQS322" s="5"/>
      <c r="OQT322" s="5"/>
      <c r="OQU322" s="5"/>
      <c r="OQV322" s="5"/>
      <c r="OQW322" s="5"/>
      <c r="OQX322" s="5"/>
      <c r="OQY322" s="5"/>
      <c r="OQZ322" s="5"/>
      <c r="ORA322" s="5"/>
      <c r="ORB322" s="5"/>
      <c r="ORC322" s="5"/>
      <c r="ORD322" s="5"/>
      <c r="ORE322" s="5"/>
      <c r="ORF322" s="5"/>
      <c r="ORG322" s="5"/>
      <c r="ORH322" s="5"/>
      <c r="ORI322" s="5"/>
      <c r="ORJ322" s="5"/>
      <c r="ORK322" s="5"/>
      <c r="ORL322" s="5"/>
      <c r="ORM322" s="5"/>
      <c r="ORN322" s="5"/>
      <c r="ORO322" s="5"/>
      <c r="ORP322" s="5"/>
      <c r="ORQ322" s="5"/>
      <c r="ORR322" s="5"/>
      <c r="ORS322" s="5"/>
      <c r="ORT322" s="5"/>
      <c r="ORU322" s="5"/>
      <c r="ORV322" s="5"/>
      <c r="ORW322" s="5"/>
      <c r="ORX322" s="5"/>
      <c r="ORY322" s="5"/>
      <c r="ORZ322" s="5"/>
      <c r="OSA322" s="5"/>
      <c r="OSB322" s="5"/>
      <c r="OSC322" s="5"/>
      <c r="OSD322" s="5"/>
      <c r="OSE322" s="5"/>
      <c r="OSF322" s="5"/>
      <c r="OSG322" s="5"/>
      <c r="OSH322" s="5"/>
      <c r="OSI322" s="5"/>
      <c r="OSJ322" s="5"/>
      <c r="OSK322" s="5"/>
      <c r="OSL322" s="5"/>
      <c r="OSM322" s="5"/>
      <c r="OSN322" s="5"/>
      <c r="OSO322" s="5"/>
      <c r="OSP322" s="5"/>
      <c r="OSQ322" s="5"/>
      <c r="OSR322" s="5"/>
      <c r="OSS322" s="5"/>
      <c r="OST322" s="5"/>
      <c r="OSU322" s="5"/>
      <c r="OSV322" s="5"/>
      <c r="OSW322" s="5"/>
      <c r="OSX322" s="5"/>
      <c r="OSY322" s="5"/>
      <c r="OSZ322" s="5"/>
      <c r="OTA322" s="5"/>
      <c r="OTB322" s="5"/>
      <c r="OTC322" s="5"/>
      <c r="OTD322" s="5"/>
      <c r="OTE322" s="5"/>
      <c r="OTF322" s="5"/>
      <c r="OTG322" s="5"/>
      <c r="OTH322" s="5"/>
      <c r="OTI322" s="5"/>
      <c r="OTJ322" s="5"/>
      <c r="OTK322" s="5"/>
      <c r="OTL322" s="5"/>
      <c r="OTM322" s="5"/>
      <c r="OTN322" s="5"/>
      <c r="OTO322" s="5"/>
      <c r="OTP322" s="5"/>
      <c r="OTQ322" s="5"/>
      <c r="OTR322" s="5"/>
      <c r="OTS322" s="5"/>
      <c r="OTT322" s="5"/>
      <c r="OTU322" s="5"/>
      <c r="OTV322" s="5"/>
      <c r="OTW322" s="5"/>
      <c r="OTX322" s="5"/>
      <c r="OTY322" s="5"/>
      <c r="OTZ322" s="5"/>
      <c r="OUA322" s="5"/>
      <c r="OUB322" s="5"/>
      <c r="OUC322" s="5"/>
      <c r="OUD322" s="5"/>
      <c r="OUE322" s="5"/>
      <c r="OUF322" s="5"/>
      <c r="OUG322" s="5"/>
      <c r="OUH322" s="5"/>
      <c r="OUI322" s="5"/>
      <c r="OUJ322" s="5"/>
      <c r="OUK322" s="5"/>
      <c r="OUL322" s="5"/>
      <c r="OUM322" s="5"/>
      <c r="OUN322" s="5"/>
      <c r="OUO322" s="5"/>
      <c r="OUP322" s="5"/>
      <c r="OUQ322" s="5"/>
      <c r="OUR322" s="5"/>
      <c r="OUS322" s="5"/>
      <c r="OUT322" s="5"/>
      <c r="OUU322" s="5"/>
      <c r="OUV322" s="5"/>
      <c r="OUW322" s="5"/>
      <c r="OUX322" s="5"/>
      <c r="OUY322" s="5"/>
      <c r="OUZ322" s="5"/>
      <c r="OVA322" s="5"/>
      <c r="OVB322" s="5"/>
      <c r="OVC322" s="5"/>
      <c r="OVD322" s="5"/>
      <c r="OVE322" s="5"/>
      <c r="OVF322" s="5"/>
      <c r="OVG322" s="5"/>
      <c r="OVH322" s="5"/>
      <c r="OVI322" s="5"/>
      <c r="OVJ322" s="5"/>
      <c r="OVK322" s="5"/>
      <c r="OVL322" s="5"/>
      <c r="OVM322" s="5"/>
      <c r="OVN322" s="5"/>
      <c r="OVO322" s="5"/>
      <c r="OVP322" s="5"/>
      <c r="OVQ322" s="5"/>
      <c r="OVR322" s="5"/>
      <c r="OVS322" s="5"/>
      <c r="OVT322" s="5"/>
      <c r="OVU322" s="5"/>
      <c r="OVV322" s="5"/>
      <c r="OVW322" s="5"/>
      <c r="OVX322" s="5"/>
      <c r="OVY322" s="5"/>
      <c r="OVZ322" s="5"/>
      <c r="OWA322" s="5"/>
      <c r="OWB322" s="5"/>
      <c r="OWC322" s="5"/>
      <c r="OWD322" s="5"/>
      <c r="OWE322" s="5"/>
      <c r="OWF322" s="5"/>
      <c r="OWG322" s="5"/>
      <c r="OWH322" s="5"/>
      <c r="OWI322" s="5"/>
      <c r="OWJ322" s="5"/>
      <c r="OWK322" s="5"/>
      <c r="OWL322" s="5"/>
      <c r="OWM322" s="5"/>
      <c r="OWN322" s="5"/>
      <c r="OWO322" s="5"/>
      <c r="OWP322" s="5"/>
      <c r="OWQ322" s="5"/>
      <c r="OWR322" s="5"/>
      <c r="OWS322" s="5"/>
      <c r="OWT322" s="5"/>
      <c r="OWU322" s="5"/>
      <c r="OWV322" s="5"/>
      <c r="OWW322" s="5"/>
      <c r="OWX322" s="5"/>
      <c r="OWY322" s="5"/>
      <c r="OWZ322" s="5"/>
      <c r="OXA322" s="5"/>
      <c r="OXB322" s="5"/>
      <c r="OXC322" s="5"/>
      <c r="OXD322" s="5"/>
      <c r="OXE322" s="5"/>
      <c r="OXF322" s="5"/>
      <c r="OXG322" s="5"/>
      <c r="OXH322" s="5"/>
      <c r="OXI322" s="5"/>
      <c r="OXJ322" s="5"/>
      <c r="OXK322" s="5"/>
      <c r="OXL322" s="5"/>
      <c r="OXM322" s="5"/>
      <c r="OXN322" s="5"/>
      <c r="OXO322" s="5"/>
      <c r="OXP322" s="5"/>
      <c r="OXQ322" s="5"/>
      <c r="OXR322" s="5"/>
      <c r="OXS322" s="5"/>
      <c r="OXT322" s="5"/>
      <c r="OXU322" s="5"/>
      <c r="OXV322" s="5"/>
      <c r="OXW322" s="5"/>
      <c r="OXX322" s="5"/>
      <c r="OXY322" s="5"/>
      <c r="OXZ322" s="5"/>
      <c r="OYA322" s="5"/>
      <c r="OYB322" s="5"/>
      <c r="OYC322" s="5"/>
      <c r="OYD322" s="5"/>
      <c r="OYE322" s="5"/>
      <c r="OYF322" s="5"/>
      <c r="OYG322" s="5"/>
      <c r="OYH322" s="5"/>
      <c r="OYI322" s="5"/>
      <c r="OYJ322" s="5"/>
      <c r="OYK322" s="5"/>
      <c r="OYL322" s="5"/>
      <c r="OYM322" s="5"/>
      <c r="OYN322" s="5"/>
      <c r="OYO322" s="5"/>
      <c r="OYP322" s="5"/>
      <c r="OYQ322" s="5"/>
      <c r="OYR322" s="5"/>
      <c r="OYS322" s="5"/>
      <c r="OYT322" s="5"/>
      <c r="OYU322" s="5"/>
      <c r="OYV322" s="5"/>
      <c r="OYW322" s="5"/>
      <c r="OYX322" s="5"/>
      <c r="OYY322" s="5"/>
      <c r="OYZ322" s="5"/>
      <c r="OZA322" s="5"/>
      <c r="OZB322" s="5"/>
      <c r="OZC322" s="5"/>
      <c r="OZD322" s="5"/>
      <c r="OZE322" s="5"/>
      <c r="OZF322" s="5"/>
      <c r="OZG322" s="5"/>
      <c r="OZH322" s="5"/>
      <c r="OZI322" s="5"/>
      <c r="OZJ322" s="5"/>
      <c r="OZK322" s="5"/>
      <c r="OZL322" s="5"/>
      <c r="OZM322" s="5"/>
      <c r="OZN322" s="5"/>
      <c r="OZO322" s="5"/>
      <c r="OZP322" s="5"/>
      <c r="OZQ322" s="5"/>
      <c r="OZR322" s="5"/>
      <c r="OZS322" s="5"/>
      <c r="OZT322" s="5"/>
      <c r="OZU322" s="5"/>
      <c r="OZV322" s="5"/>
      <c r="OZW322" s="5"/>
      <c r="OZX322" s="5"/>
      <c r="OZY322" s="5"/>
      <c r="OZZ322" s="5"/>
      <c r="PAA322" s="5"/>
      <c r="PAB322" s="5"/>
      <c r="PAC322" s="5"/>
      <c r="PAD322" s="5"/>
      <c r="PAE322" s="5"/>
      <c r="PAF322" s="5"/>
      <c r="PAG322" s="5"/>
      <c r="PAH322" s="5"/>
      <c r="PAI322" s="5"/>
      <c r="PAJ322" s="5"/>
      <c r="PAK322" s="5"/>
      <c r="PAL322" s="5"/>
      <c r="PAM322" s="5"/>
      <c r="PAN322" s="5"/>
      <c r="PAO322" s="5"/>
      <c r="PAP322" s="5"/>
      <c r="PAQ322" s="5"/>
      <c r="PAR322" s="5"/>
      <c r="PAS322" s="5"/>
      <c r="PAT322" s="5"/>
      <c r="PAU322" s="5"/>
      <c r="PAV322" s="5"/>
      <c r="PAW322" s="5"/>
      <c r="PAX322" s="5"/>
      <c r="PAY322" s="5"/>
      <c r="PAZ322" s="5"/>
      <c r="PBA322" s="5"/>
      <c r="PBB322" s="5"/>
      <c r="PBC322" s="5"/>
      <c r="PBD322" s="5"/>
      <c r="PBE322" s="5"/>
      <c r="PBF322" s="5"/>
      <c r="PBG322" s="5"/>
      <c r="PBH322" s="5"/>
      <c r="PBI322" s="5"/>
      <c r="PBJ322" s="5"/>
      <c r="PBK322" s="5"/>
      <c r="PBL322" s="5"/>
      <c r="PBM322" s="5"/>
      <c r="PBN322" s="5"/>
      <c r="PBO322" s="5"/>
      <c r="PBP322" s="5"/>
      <c r="PBQ322" s="5"/>
      <c r="PBR322" s="5"/>
      <c r="PBS322" s="5"/>
      <c r="PBT322" s="5"/>
      <c r="PBU322" s="5"/>
      <c r="PBV322" s="5"/>
      <c r="PBW322" s="5"/>
      <c r="PBX322" s="5"/>
      <c r="PBY322" s="5"/>
      <c r="PBZ322" s="5"/>
      <c r="PCA322" s="5"/>
      <c r="PCB322" s="5"/>
      <c r="PCC322" s="5"/>
      <c r="PCD322" s="5"/>
      <c r="PCE322" s="5"/>
      <c r="PCF322" s="5"/>
      <c r="PCG322" s="5"/>
      <c r="PCH322" s="5"/>
      <c r="PCI322" s="5"/>
      <c r="PCJ322" s="5"/>
      <c r="PCK322" s="5"/>
      <c r="PCL322" s="5"/>
      <c r="PCM322" s="5"/>
      <c r="PCN322" s="5"/>
      <c r="PCO322" s="5"/>
      <c r="PCP322" s="5"/>
      <c r="PCQ322" s="5"/>
      <c r="PCR322" s="5"/>
      <c r="PCS322" s="5"/>
      <c r="PCT322" s="5"/>
      <c r="PCU322" s="5"/>
      <c r="PCV322" s="5"/>
      <c r="PCW322" s="5"/>
      <c r="PCX322" s="5"/>
      <c r="PCY322" s="5"/>
      <c r="PCZ322" s="5"/>
      <c r="PDA322" s="5"/>
      <c r="PDB322" s="5"/>
      <c r="PDC322" s="5"/>
      <c r="PDD322" s="5"/>
      <c r="PDE322" s="5"/>
      <c r="PDF322" s="5"/>
      <c r="PDG322" s="5"/>
      <c r="PDH322" s="5"/>
      <c r="PDI322" s="5"/>
      <c r="PDJ322" s="5"/>
      <c r="PDK322" s="5"/>
      <c r="PDL322" s="5"/>
      <c r="PDM322" s="5"/>
      <c r="PDN322" s="5"/>
      <c r="PDO322" s="5"/>
      <c r="PDP322" s="5"/>
      <c r="PDQ322" s="5"/>
      <c r="PDR322" s="5"/>
      <c r="PDS322" s="5"/>
      <c r="PDT322" s="5"/>
      <c r="PDU322" s="5"/>
      <c r="PDV322" s="5"/>
      <c r="PDW322" s="5"/>
      <c r="PDX322" s="5"/>
      <c r="PDY322" s="5"/>
      <c r="PDZ322" s="5"/>
      <c r="PEA322" s="5"/>
      <c r="PEB322" s="5"/>
      <c r="PEC322" s="5"/>
      <c r="PED322" s="5"/>
      <c r="PEE322" s="5"/>
      <c r="PEF322" s="5"/>
      <c r="PEG322" s="5"/>
      <c r="PEH322" s="5"/>
      <c r="PEI322" s="5"/>
      <c r="PEJ322" s="5"/>
      <c r="PEK322" s="5"/>
      <c r="PEL322" s="5"/>
      <c r="PEM322" s="5"/>
      <c r="PEN322" s="5"/>
      <c r="PEO322" s="5"/>
      <c r="PEP322" s="5"/>
      <c r="PEQ322" s="5"/>
      <c r="PER322" s="5"/>
      <c r="PES322" s="5"/>
      <c r="PET322" s="5"/>
      <c r="PEU322" s="5"/>
      <c r="PEV322" s="5"/>
      <c r="PEW322" s="5"/>
      <c r="PEX322" s="5"/>
      <c r="PEY322" s="5"/>
      <c r="PEZ322" s="5"/>
      <c r="PFA322" s="5"/>
      <c r="PFB322" s="5"/>
      <c r="PFC322" s="5"/>
      <c r="PFD322" s="5"/>
      <c r="PFE322" s="5"/>
      <c r="PFF322" s="5"/>
      <c r="PFG322" s="5"/>
      <c r="PFH322" s="5"/>
      <c r="PFI322" s="5"/>
      <c r="PFJ322" s="5"/>
      <c r="PFK322" s="5"/>
      <c r="PFL322" s="5"/>
      <c r="PFM322" s="5"/>
      <c r="PFN322" s="5"/>
      <c r="PFO322" s="5"/>
      <c r="PFP322" s="5"/>
      <c r="PFQ322" s="5"/>
      <c r="PFR322" s="5"/>
      <c r="PFS322" s="5"/>
      <c r="PFT322" s="5"/>
      <c r="PFU322" s="5"/>
      <c r="PFV322" s="5"/>
      <c r="PFW322" s="5"/>
      <c r="PFX322" s="5"/>
      <c r="PFY322" s="5"/>
      <c r="PFZ322" s="5"/>
      <c r="PGA322" s="5"/>
      <c r="PGB322" s="5"/>
      <c r="PGC322" s="5"/>
      <c r="PGD322" s="5"/>
      <c r="PGE322" s="5"/>
      <c r="PGF322" s="5"/>
      <c r="PGG322" s="5"/>
      <c r="PGH322" s="5"/>
      <c r="PGI322" s="5"/>
      <c r="PGJ322" s="5"/>
      <c r="PGK322" s="5"/>
      <c r="PGL322" s="5"/>
      <c r="PGM322" s="5"/>
      <c r="PGN322" s="5"/>
      <c r="PGO322" s="5"/>
      <c r="PGP322" s="5"/>
      <c r="PGQ322" s="5"/>
      <c r="PGR322" s="5"/>
      <c r="PGS322" s="5"/>
      <c r="PGT322" s="5"/>
      <c r="PGU322" s="5"/>
      <c r="PGV322" s="5"/>
      <c r="PGW322" s="5"/>
      <c r="PGX322" s="5"/>
      <c r="PGY322" s="5"/>
      <c r="PGZ322" s="5"/>
      <c r="PHA322" s="5"/>
      <c r="PHB322" s="5"/>
      <c r="PHC322" s="5"/>
      <c r="PHD322" s="5"/>
      <c r="PHE322" s="5"/>
      <c r="PHF322" s="5"/>
      <c r="PHG322" s="5"/>
      <c r="PHH322" s="5"/>
      <c r="PHI322" s="5"/>
      <c r="PHJ322" s="5"/>
      <c r="PHK322" s="5"/>
      <c r="PHL322" s="5"/>
      <c r="PHM322" s="5"/>
      <c r="PHN322" s="5"/>
      <c r="PHO322" s="5"/>
      <c r="PHP322" s="5"/>
      <c r="PHQ322" s="5"/>
      <c r="PHR322" s="5"/>
      <c r="PHS322" s="5"/>
      <c r="PHT322" s="5"/>
      <c r="PHU322" s="5"/>
      <c r="PHV322" s="5"/>
      <c r="PHW322" s="5"/>
      <c r="PHX322" s="5"/>
      <c r="PHY322" s="5"/>
      <c r="PHZ322" s="5"/>
      <c r="PIA322" s="5"/>
      <c r="PIB322" s="5"/>
      <c r="PIC322" s="5"/>
      <c r="PID322" s="5"/>
      <c r="PIE322" s="5"/>
      <c r="PIF322" s="5"/>
      <c r="PIG322" s="5"/>
      <c r="PIH322" s="5"/>
      <c r="PII322" s="5"/>
      <c r="PIJ322" s="5"/>
      <c r="PIK322" s="5"/>
      <c r="PIL322" s="5"/>
      <c r="PIM322" s="5"/>
      <c r="PIN322" s="5"/>
      <c r="PIO322" s="5"/>
      <c r="PIP322" s="5"/>
      <c r="PIQ322" s="5"/>
      <c r="PIR322" s="5"/>
      <c r="PIS322" s="5"/>
      <c r="PIT322" s="5"/>
      <c r="PIU322" s="5"/>
      <c r="PIV322" s="5"/>
      <c r="PIW322" s="5"/>
      <c r="PIX322" s="5"/>
      <c r="PIY322" s="5"/>
      <c r="PIZ322" s="5"/>
      <c r="PJA322" s="5"/>
      <c r="PJB322" s="5"/>
      <c r="PJC322" s="5"/>
      <c r="PJD322" s="5"/>
      <c r="PJE322" s="5"/>
      <c r="PJF322" s="5"/>
      <c r="PJG322" s="5"/>
      <c r="PJH322" s="5"/>
      <c r="PJI322" s="5"/>
      <c r="PJJ322" s="5"/>
      <c r="PJK322" s="5"/>
      <c r="PJL322" s="5"/>
      <c r="PJM322" s="5"/>
      <c r="PJN322" s="5"/>
      <c r="PJO322" s="5"/>
      <c r="PJP322" s="5"/>
      <c r="PJQ322" s="5"/>
      <c r="PJR322" s="5"/>
      <c r="PJS322" s="5"/>
      <c r="PJT322" s="5"/>
      <c r="PJU322" s="5"/>
      <c r="PJV322" s="5"/>
      <c r="PJW322" s="5"/>
      <c r="PJX322" s="5"/>
      <c r="PJY322" s="5"/>
      <c r="PJZ322" s="5"/>
      <c r="PKA322" s="5"/>
      <c r="PKB322" s="5"/>
      <c r="PKC322" s="5"/>
      <c r="PKD322" s="5"/>
      <c r="PKE322" s="5"/>
      <c r="PKF322" s="5"/>
      <c r="PKG322" s="5"/>
      <c r="PKH322" s="5"/>
      <c r="PKI322" s="5"/>
      <c r="PKJ322" s="5"/>
      <c r="PKK322" s="5"/>
      <c r="PKL322" s="5"/>
      <c r="PKM322" s="5"/>
      <c r="PKN322" s="5"/>
      <c r="PKO322" s="5"/>
      <c r="PKP322" s="5"/>
      <c r="PKQ322" s="5"/>
      <c r="PKR322" s="5"/>
      <c r="PKS322" s="5"/>
      <c r="PKT322" s="5"/>
      <c r="PKU322" s="5"/>
      <c r="PKV322" s="5"/>
      <c r="PKW322" s="5"/>
      <c r="PKX322" s="5"/>
      <c r="PKY322" s="5"/>
      <c r="PKZ322" s="5"/>
      <c r="PLA322" s="5"/>
      <c r="PLB322" s="5"/>
      <c r="PLC322" s="5"/>
      <c r="PLD322" s="5"/>
      <c r="PLE322" s="5"/>
      <c r="PLF322" s="5"/>
      <c r="PLG322" s="5"/>
      <c r="PLH322" s="5"/>
      <c r="PLI322" s="5"/>
      <c r="PLJ322" s="5"/>
      <c r="PLK322" s="5"/>
      <c r="PLL322" s="5"/>
      <c r="PLM322" s="5"/>
      <c r="PLN322" s="5"/>
      <c r="PLO322" s="5"/>
      <c r="PLP322" s="5"/>
      <c r="PLQ322" s="5"/>
      <c r="PLR322" s="5"/>
      <c r="PLS322" s="5"/>
      <c r="PLT322" s="5"/>
      <c r="PLU322" s="5"/>
      <c r="PLV322" s="5"/>
      <c r="PLW322" s="5"/>
      <c r="PLX322" s="5"/>
      <c r="PLY322" s="5"/>
      <c r="PLZ322" s="5"/>
      <c r="PMA322" s="5"/>
      <c r="PMB322" s="5"/>
      <c r="PMC322" s="5"/>
      <c r="PMD322" s="5"/>
      <c r="PME322" s="5"/>
      <c r="PMF322" s="5"/>
      <c r="PMG322" s="5"/>
      <c r="PMH322" s="5"/>
      <c r="PMI322" s="5"/>
      <c r="PMJ322" s="5"/>
      <c r="PMK322" s="5"/>
      <c r="PML322" s="5"/>
      <c r="PMM322" s="5"/>
      <c r="PMN322" s="5"/>
      <c r="PMO322" s="5"/>
      <c r="PMP322" s="5"/>
      <c r="PMQ322" s="5"/>
      <c r="PMR322" s="5"/>
      <c r="PMS322" s="5"/>
      <c r="PMT322" s="5"/>
      <c r="PMU322" s="5"/>
      <c r="PMV322" s="5"/>
      <c r="PMW322" s="5"/>
      <c r="PMX322" s="5"/>
      <c r="PMY322" s="5"/>
      <c r="PMZ322" s="5"/>
      <c r="PNA322" s="5"/>
      <c r="PNB322" s="5"/>
      <c r="PNC322" s="5"/>
      <c r="PND322" s="5"/>
      <c r="PNE322" s="5"/>
      <c r="PNF322" s="5"/>
      <c r="PNG322" s="5"/>
      <c r="PNH322" s="5"/>
      <c r="PNI322" s="5"/>
      <c r="PNJ322" s="5"/>
      <c r="PNK322" s="5"/>
      <c r="PNL322" s="5"/>
      <c r="PNM322" s="5"/>
      <c r="PNN322" s="5"/>
      <c r="PNO322" s="5"/>
      <c r="PNP322" s="5"/>
      <c r="PNQ322" s="5"/>
      <c r="PNR322" s="5"/>
      <c r="PNS322" s="5"/>
      <c r="PNT322" s="5"/>
      <c r="PNU322" s="5"/>
      <c r="PNV322" s="5"/>
      <c r="PNW322" s="5"/>
      <c r="PNX322" s="5"/>
      <c r="PNY322" s="5"/>
      <c r="PNZ322" s="5"/>
      <c r="POA322" s="5"/>
      <c r="POB322" s="5"/>
      <c r="POC322" s="5"/>
      <c r="POD322" s="5"/>
      <c r="POE322" s="5"/>
      <c r="POF322" s="5"/>
      <c r="POG322" s="5"/>
      <c r="POH322" s="5"/>
      <c r="POI322" s="5"/>
      <c r="POJ322" s="5"/>
      <c r="POK322" s="5"/>
      <c r="POL322" s="5"/>
      <c r="POM322" s="5"/>
      <c r="PON322" s="5"/>
      <c r="POO322" s="5"/>
      <c r="POP322" s="5"/>
      <c r="POQ322" s="5"/>
      <c r="POR322" s="5"/>
      <c r="POS322" s="5"/>
      <c r="POT322" s="5"/>
      <c r="POU322" s="5"/>
      <c r="POV322" s="5"/>
      <c r="POW322" s="5"/>
      <c r="POX322" s="5"/>
      <c r="POY322" s="5"/>
      <c r="POZ322" s="5"/>
      <c r="PPA322" s="5"/>
      <c r="PPB322" s="5"/>
      <c r="PPC322" s="5"/>
      <c r="PPD322" s="5"/>
      <c r="PPE322" s="5"/>
      <c r="PPF322" s="5"/>
      <c r="PPG322" s="5"/>
      <c r="PPH322" s="5"/>
      <c r="PPI322" s="5"/>
      <c r="PPJ322" s="5"/>
      <c r="PPK322" s="5"/>
      <c r="PPL322" s="5"/>
      <c r="PPM322" s="5"/>
      <c r="PPN322" s="5"/>
      <c r="PPO322" s="5"/>
      <c r="PPP322" s="5"/>
      <c r="PPQ322" s="5"/>
      <c r="PPR322" s="5"/>
      <c r="PPS322" s="5"/>
      <c r="PPT322" s="5"/>
      <c r="PPU322" s="5"/>
      <c r="PPV322" s="5"/>
      <c r="PPW322" s="5"/>
      <c r="PPX322" s="5"/>
      <c r="PPY322" s="5"/>
      <c r="PPZ322" s="5"/>
      <c r="PQA322" s="5"/>
      <c r="PQB322" s="5"/>
      <c r="PQC322" s="5"/>
      <c r="PQD322" s="5"/>
      <c r="PQE322" s="5"/>
      <c r="PQF322" s="5"/>
      <c r="PQG322" s="5"/>
      <c r="PQH322" s="5"/>
      <c r="PQI322" s="5"/>
      <c r="PQJ322" s="5"/>
      <c r="PQK322" s="5"/>
      <c r="PQL322" s="5"/>
      <c r="PQM322" s="5"/>
      <c r="PQN322" s="5"/>
      <c r="PQO322" s="5"/>
      <c r="PQP322" s="5"/>
      <c r="PQQ322" s="5"/>
      <c r="PQR322" s="5"/>
      <c r="PQS322" s="5"/>
      <c r="PQT322" s="5"/>
      <c r="PQU322" s="5"/>
      <c r="PQV322" s="5"/>
      <c r="PQW322" s="5"/>
      <c r="PQX322" s="5"/>
      <c r="PQY322" s="5"/>
      <c r="PQZ322" s="5"/>
      <c r="PRA322" s="5"/>
      <c r="PRB322" s="5"/>
      <c r="PRC322" s="5"/>
      <c r="PRD322" s="5"/>
      <c r="PRE322" s="5"/>
      <c r="PRF322" s="5"/>
      <c r="PRG322" s="5"/>
      <c r="PRH322" s="5"/>
      <c r="PRI322" s="5"/>
      <c r="PRJ322" s="5"/>
      <c r="PRK322" s="5"/>
      <c r="PRL322" s="5"/>
      <c r="PRM322" s="5"/>
      <c r="PRN322" s="5"/>
      <c r="PRO322" s="5"/>
      <c r="PRP322" s="5"/>
      <c r="PRQ322" s="5"/>
      <c r="PRR322" s="5"/>
      <c r="PRS322" s="5"/>
      <c r="PRT322" s="5"/>
      <c r="PRU322" s="5"/>
      <c r="PRV322" s="5"/>
      <c r="PRW322" s="5"/>
      <c r="PRX322" s="5"/>
      <c r="PRY322" s="5"/>
      <c r="PRZ322" s="5"/>
      <c r="PSA322" s="5"/>
      <c r="PSB322" s="5"/>
      <c r="PSC322" s="5"/>
      <c r="PSD322" s="5"/>
      <c r="PSE322" s="5"/>
      <c r="PSF322" s="5"/>
      <c r="PSG322" s="5"/>
      <c r="PSH322" s="5"/>
      <c r="PSI322" s="5"/>
      <c r="PSJ322" s="5"/>
      <c r="PSK322" s="5"/>
      <c r="PSL322" s="5"/>
      <c r="PSM322" s="5"/>
      <c r="PSN322" s="5"/>
      <c r="PSO322" s="5"/>
      <c r="PSP322" s="5"/>
      <c r="PSQ322" s="5"/>
      <c r="PSR322" s="5"/>
      <c r="PSS322" s="5"/>
      <c r="PST322" s="5"/>
      <c r="PSU322" s="5"/>
      <c r="PSV322" s="5"/>
      <c r="PSW322" s="5"/>
      <c r="PSX322" s="5"/>
      <c r="PSY322" s="5"/>
      <c r="PSZ322" s="5"/>
      <c r="PTA322" s="5"/>
      <c r="PTB322" s="5"/>
      <c r="PTC322" s="5"/>
      <c r="PTD322" s="5"/>
      <c r="PTE322" s="5"/>
      <c r="PTF322" s="5"/>
      <c r="PTG322" s="5"/>
      <c r="PTH322" s="5"/>
      <c r="PTI322" s="5"/>
      <c r="PTJ322" s="5"/>
      <c r="PTK322" s="5"/>
      <c r="PTL322" s="5"/>
      <c r="PTM322" s="5"/>
      <c r="PTN322" s="5"/>
      <c r="PTO322" s="5"/>
      <c r="PTP322" s="5"/>
      <c r="PTQ322" s="5"/>
      <c r="PTR322" s="5"/>
      <c r="PTS322" s="5"/>
      <c r="PTT322" s="5"/>
      <c r="PTU322" s="5"/>
      <c r="PTV322" s="5"/>
      <c r="PTW322" s="5"/>
      <c r="PTX322" s="5"/>
      <c r="PTY322" s="5"/>
      <c r="PTZ322" s="5"/>
      <c r="PUA322" s="5"/>
      <c r="PUB322" s="5"/>
      <c r="PUC322" s="5"/>
      <c r="PUD322" s="5"/>
      <c r="PUE322" s="5"/>
      <c r="PUF322" s="5"/>
      <c r="PUG322" s="5"/>
      <c r="PUH322" s="5"/>
      <c r="PUI322" s="5"/>
      <c r="PUJ322" s="5"/>
      <c r="PUK322" s="5"/>
      <c r="PUL322" s="5"/>
      <c r="PUM322" s="5"/>
      <c r="PUN322" s="5"/>
      <c r="PUO322" s="5"/>
      <c r="PUP322" s="5"/>
      <c r="PUQ322" s="5"/>
      <c r="PUR322" s="5"/>
      <c r="PUS322" s="5"/>
      <c r="PUT322" s="5"/>
      <c r="PUU322" s="5"/>
      <c r="PUV322" s="5"/>
      <c r="PUW322" s="5"/>
      <c r="PUX322" s="5"/>
      <c r="PUY322" s="5"/>
      <c r="PUZ322" s="5"/>
      <c r="PVA322" s="5"/>
      <c r="PVB322" s="5"/>
      <c r="PVC322" s="5"/>
      <c r="PVD322" s="5"/>
      <c r="PVE322" s="5"/>
      <c r="PVF322" s="5"/>
      <c r="PVG322" s="5"/>
      <c r="PVH322" s="5"/>
      <c r="PVI322" s="5"/>
      <c r="PVJ322" s="5"/>
      <c r="PVK322" s="5"/>
      <c r="PVL322" s="5"/>
      <c r="PVM322" s="5"/>
      <c r="PVN322" s="5"/>
      <c r="PVO322" s="5"/>
      <c r="PVP322" s="5"/>
      <c r="PVQ322" s="5"/>
      <c r="PVR322" s="5"/>
      <c r="PVS322" s="5"/>
      <c r="PVT322" s="5"/>
      <c r="PVU322" s="5"/>
      <c r="PVV322" s="5"/>
      <c r="PVW322" s="5"/>
      <c r="PVX322" s="5"/>
      <c r="PVY322" s="5"/>
      <c r="PVZ322" s="5"/>
      <c r="PWA322" s="5"/>
      <c r="PWB322" s="5"/>
      <c r="PWC322" s="5"/>
      <c r="PWD322" s="5"/>
      <c r="PWE322" s="5"/>
      <c r="PWF322" s="5"/>
      <c r="PWG322" s="5"/>
      <c r="PWH322" s="5"/>
      <c r="PWI322" s="5"/>
      <c r="PWJ322" s="5"/>
      <c r="PWK322" s="5"/>
      <c r="PWL322" s="5"/>
      <c r="PWM322" s="5"/>
      <c r="PWN322" s="5"/>
      <c r="PWO322" s="5"/>
      <c r="PWP322" s="5"/>
      <c r="PWQ322" s="5"/>
      <c r="PWR322" s="5"/>
      <c r="PWS322" s="5"/>
      <c r="PWT322" s="5"/>
      <c r="PWU322" s="5"/>
      <c r="PWV322" s="5"/>
      <c r="PWW322" s="5"/>
      <c r="PWX322" s="5"/>
      <c r="PWY322" s="5"/>
      <c r="PWZ322" s="5"/>
      <c r="PXA322" s="5"/>
      <c r="PXB322" s="5"/>
      <c r="PXC322" s="5"/>
      <c r="PXD322" s="5"/>
      <c r="PXE322" s="5"/>
      <c r="PXF322" s="5"/>
      <c r="PXG322" s="5"/>
      <c r="PXH322" s="5"/>
      <c r="PXI322" s="5"/>
      <c r="PXJ322" s="5"/>
      <c r="PXK322" s="5"/>
      <c r="PXL322" s="5"/>
      <c r="PXM322" s="5"/>
      <c r="PXN322" s="5"/>
      <c r="PXO322" s="5"/>
      <c r="PXP322" s="5"/>
      <c r="PXQ322" s="5"/>
      <c r="PXR322" s="5"/>
      <c r="PXS322" s="5"/>
      <c r="PXT322" s="5"/>
      <c r="PXU322" s="5"/>
      <c r="PXV322" s="5"/>
      <c r="PXW322" s="5"/>
      <c r="PXX322" s="5"/>
      <c r="PXY322" s="5"/>
      <c r="PXZ322" s="5"/>
      <c r="PYA322" s="5"/>
      <c r="PYB322" s="5"/>
      <c r="PYC322" s="5"/>
      <c r="PYD322" s="5"/>
      <c r="PYE322" s="5"/>
      <c r="PYF322" s="5"/>
      <c r="PYG322" s="5"/>
      <c r="PYH322" s="5"/>
      <c r="PYI322" s="5"/>
      <c r="PYJ322" s="5"/>
      <c r="PYK322" s="5"/>
      <c r="PYL322" s="5"/>
      <c r="PYM322" s="5"/>
      <c r="PYN322" s="5"/>
      <c r="PYO322" s="5"/>
      <c r="PYP322" s="5"/>
      <c r="PYQ322" s="5"/>
      <c r="PYR322" s="5"/>
      <c r="PYS322" s="5"/>
      <c r="PYT322" s="5"/>
      <c r="PYU322" s="5"/>
      <c r="PYV322" s="5"/>
      <c r="PYW322" s="5"/>
      <c r="PYX322" s="5"/>
      <c r="PYY322" s="5"/>
      <c r="PYZ322" s="5"/>
      <c r="PZA322" s="5"/>
      <c r="PZB322" s="5"/>
      <c r="PZC322" s="5"/>
      <c r="PZD322" s="5"/>
      <c r="PZE322" s="5"/>
      <c r="PZF322" s="5"/>
      <c r="PZG322" s="5"/>
      <c r="PZH322" s="5"/>
      <c r="PZI322" s="5"/>
      <c r="PZJ322" s="5"/>
      <c r="PZK322" s="5"/>
      <c r="PZL322" s="5"/>
      <c r="PZM322" s="5"/>
      <c r="PZN322" s="5"/>
      <c r="PZO322" s="5"/>
      <c r="PZP322" s="5"/>
      <c r="PZQ322" s="5"/>
      <c r="PZR322" s="5"/>
      <c r="PZS322" s="5"/>
      <c r="PZT322" s="5"/>
      <c r="PZU322" s="5"/>
      <c r="PZV322" s="5"/>
      <c r="PZW322" s="5"/>
      <c r="PZX322" s="5"/>
      <c r="PZY322" s="5"/>
      <c r="PZZ322" s="5"/>
      <c r="QAA322" s="5"/>
      <c r="QAB322" s="5"/>
      <c r="QAC322" s="5"/>
      <c r="QAD322" s="5"/>
      <c r="QAE322" s="5"/>
      <c r="QAF322" s="5"/>
      <c r="QAG322" s="5"/>
      <c r="QAH322" s="5"/>
      <c r="QAI322" s="5"/>
      <c r="QAJ322" s="5"/>
      <c r="QAK322" s="5"/>
      <c r="QAL322" s="5"/>
      <c r="QAM322" s="5"/>
      <c r="QAN322" s="5"/>
      <c r="QAO322" s="5"/>
      <c r="QAP322" s="5"/>
      <c r="QAQ322" s="5"/>
      <c r="QAR322" s="5"/>
      <c r="QAS322" s="5"/>
      <c r="QAT322" s="5"/>
      <c r="QAU322" s="5"/>
      <c r="QAV322" s="5"/>
      <c r="QAW322" s="5"/>
      <c r="QAX322" s="5"/>
      <c r="QAY322" s="5"/>
      <c r="QAZ322" s="5"/>
      <c r="QBA322" s="5"/>
      <c r="QBB322" s="5"/>
      <c r="QBC322" s="5"/>
      <c r="QBD322" s="5"/>
      <c r="QBE322" s="5"/>
      <c r="QBF322" s="5"/>
      <c r="QBG322" s="5"/>
      <c r="QBH322" s="5"/>
      <c r="QBI322" s="5"/>
      <c r="QBJ322" s="5"/>
      <c r="QBK322" s="5"/>
      <c r="QBL322" s="5"/>
      <c r="QBM322" s="5"/>
      <c r="QBN322" s="5"/>
      <c r="QBO322" s="5"/>
      <c r="QBP322" s="5"/>
      <c r="QBQ322" s="5"/>
      <c r="QBR322" s="5"/>
      <c r="QBS322" s="5"/>
      <c r="QBT322" s="5"/>
      <c r="QBU322" s="5"/>
      <c r="QBV322" s="5"/>
      <c r="QBW322" s="5"/>
      <c r="QBX322" s="5"/>
      <c r="QBY322" s="5"/>
      <c r="QBZ322" s="5"/>
      <c r="QCA322" s="5"/>
      <c r="QCB322" s="5"/>
      <c r="QCC322" s="5"/>
      <c r="QCD322" s="5"/>
      <c r="QCE322" s="5"/>
      <c r="QCF322" s="5"/>
      <c r="QCG322" s="5"/>
      <c r="QCH322" s="5"/>
      <c r="QCI322" s="5"/>
      <c r="QCJ322" s="5"/>
      <c r="QCK322" s="5"/>
      <c r="QCL322" s="5"/>
      <c r="QCM322" s="5"/>
      <c r="QCN322" s="5"/>
      <c r="QCO322" s="5"/>
      <c r="QCP322" s="5"/>
      <c r="QCQ322" s="5"/>
      <c r="QCR322" s="5"/>
      <c r="QCS322" s="5"/>
      <c r="QCT322" s="5"/>
      <c r="QCU322" s="5"/>
      <c r="QCV322" s="5"/>
      <c r="QCW322" s="5"/>
      <c r="QCX322" s="5"/>
      <c r="QCY322" s="5"/>
      <c r="QCZ322" s="5"/>
      <c r="QDA322" s="5"/>
      <c r="QDB322" s="5"/>
      <c r="QDC322" s="5"/>
      <c r="QDD322" s="5"/>
      <c r="QDE322" s="5"/>
      <c r="QDF322" s="5"/>
      <c r="QDG322" s="5"/>
      <c r="QDH322" s="5"/>
      <c r="QDI322" s="5"/>
      <c r="QDJ322" s="5"/>
      <c r="QDK322" s="5"/>
      <c r="QDL322" s="5"/>
      <c r="QDM322" s="5"/>
      <c r="QDN322" s="5"/>
      <c r="QDO322" s="5"/>
      <c r="QDP322" s="5"/>
      <c r="QDQ322" s="5"/>
      <c r="QDR322" s="5"/>
      <c r="QDS322" s="5"/>
      <c r="QDT322" s="5"/>
      <c r="QDU322" s="5"/>
      <c r="QDV322" s="5"/>
      <c r="QDW322" s="5"/>
      <c r="QDX322" s="5"/>
      <c r="QDY322" s="5"/>
      <c r="QDZ322" s="5"/>
      <c r="QEA322" s="5"/>
      <c r="QEB322" s="5"/>
      <c r="QEC322" s="5"/>
      <c r="QED322" s="5"/>
      <c r="QEE322" s="5"/>
      <c r="QEF322" s="5"/>
      <c r="QEG322" s="5"/>
      <c r="QEH322" s="5"/>
      <c r="QEI322" s="5"/>
      <c r="QEJ322" s="5"/>
      <c r="QEK322" s="5"/>
      <c r="QEL322" s="5"/>
      <c r="QEM322" s="5"/>
      <c r="QEN322" s="5"/>
      <c r="QEO322" s="5"/>
      <c r="QEP322" s="5"/>
      <c r="QEQ322" s="5"/>
      <c r="QER322" s="5"/>
      <c r="QES322" s="5"/>
      <c r="QET322" s="5"/>
      <c r="QEU322" s="5"/>
      <c r="QEV322" s="5"/>
      <c r="QEW322" s="5"/>
      <c r="QEX322" s="5"/>
      <c r="QEY322" s="5"/>
      <c r="QEZ322" s="5"/>
      <c r="QFA322" s="5"/>
      <c r="QFB322" s="5"/>
      <c r="QFC322" s="5"/>
      <c r="QFD322" s="5"/>
      <c r="QFE322" s="5"/>
      <c r="QFF322" s="5"/>
      <c r="QFG322" s="5"/>
      <c r="QFH322" s="5"/>
      <c r="QFI322" s="5"/>
      <c r="QFJ322" s="5"/>
      <c r="QFK322" s="5"/>
      <c r="QFL322" s="5"/>
      <c r="QFM322" s="5"/>
      <c r="QFN322" s="5"/>
      <c r="QFO322" s="5"/>
      <c r="QFP322" s="5"/>
      <c r="QFQ322" s="5"/>
      <c r="QFR322" s="5"/>
      <c r="QFS322" s="5"/>
      <c r="QFT322" s="5"/>
      <c r="QFU322" s="5"/>
      <c r="QFV322" s="5"/>
      <c r="QFW322" s="5"/>
      <c r="QFX322" s="5"/>
      <c r="QFY322" s="5"/>
      <c r="QFZ322" s="5"/>
      <c r="QGA322" s="5"/>
      <c r="QGB322" s="5"/>
      <c r="QGC322" s="5"/>
      <c r="QGD322" s="5"/>
      <c r="QGE322" s="5"/>
      <c r="QGF322" s="5"/>
      <c r="QGG322" s="5"/>
      <c r="QGH322" s="5"/>
      <c r="QGI322" s="5"/>
      <c r="QGJ322" s="5"/>
      <c r="QGK322" s="5"/>
      <c r="QGL322" s="5"/>
      <c r="QGM322" s="5"/>
      <c r="QGN322" s="5"/>
      <c r="QGO322" s="5"/>
      <c r="QGP322" s="5"/>
      <c r="QGQ322" s="5"/>
      <c r="QGR322" s="5"/>
      <c r="QGS322" s="5"/>
      <c r="QGT322" s="5"/>
      <c r="QGU322" s="5"/>
      <c r="QGV322" s="5"/>
      <c r="QGW322" s="5"/>
      <c r="QGX322" s="5"/>
      <c r="QGY322" s="5"/>
      <c r="QGZ322" s="5"/>
      <c r="QHA322" s="5"/>
      <c r="QHB322" s="5"/>
      <c r="QHC322" s="5"/>
      <c r="QHD322" s="5"/>
      <c r="QHE322" s="5"/>
      <c r="QHF322" s="5"/>
      <c r="QHG322" s="5"/>
      <c r="QHH322" s="5"/>
      <c r="QHI322" s="5"/>
      <c r="QHJ322" s="5"/>
      <c r="QHK322" s="5"/>
      <c r="QHL322" s="5"/>
      <c r="QHM322" s="5"/>
      <c r="QHN322" s="5"/>
      <c r="QHO322" s="5"/>
      <c r="QHP322" s="5"/>
      <c r="QHQ322" s="5"/>
      <c r="QHR322" s="5"/>
      <c r="QHS322" s="5"/>
      <c r="QHT322" s="5"/>
      <c r="QHU322" s="5"/>
      <c r="QHV322" s="5"/>
      <c r="QHW322" s="5"/>
      <c r="QHX322" s="5"/>
      <c r="QHY322" s="5"/>
      <c r="QHZ322" s="5"/>
      <c r="QIA322" s="5"/>
      <c r="QIB322" s="5"/>
      <c r="QIC322" s="5"/>
      <c r="QID322" s="5"/>
      <c r="QIE322" s="5"/>
      <c r="QIF322" s="5"/>
      <c r="QIG322" s="5"/>
      <c r="QIH322" s="5"/>
      <c r="QII322" s="5"/>
      <c r="QIJ322" s="5"/>
      <c r="QIK322" s="5"/>
      <c r="QIL322" s="5"/>
      <c r="QIM322" s="5"/>
      <c r="QIN322" s="5"/>
      <c r="QIO322" s="5"/>
      <c r="QIP322" s="5"/>
      <c r="QIQ322" s="5"/>
      <c r="QIR322" s="5"/>
      <c r="QIS322" s="5"/>
      <c r="QIT322" s="5"/>
      <c r="QIU322" s="5"/>
      <c r="QIV322" s="5"/>
      <c r="QIW322" s="5"/>
      <c r="QIX322" s="5"/>
      <c r="QIY322" s="5"/>
      <c r="QIZ322" s="5"/>
      <c r="QJA322" s="5"/>
      <c r="QJB322" s="5"/>
      <c r="QJC322" s="5"/>
      <c r="QJD322" s="5"/>
      <c r="QJE322" s="5"/>
      <c r="QJF322" s="5"/>
      <c r="QJG322" s="5"/>
      <c r="QJH322" s="5"/>
      <c r="QJI322" s="5"/>
      <c r="QJJ322" s="5"/>
      <c r="QJK322" s="5"/>
      <c r="QJL322" s="5"/>
      <c r="QJM322" s="5"/>
      <c r="QJN322" s="5"/>
      <c r="QJO322" s="5"/>
      <c r="QJP322" s="5"/>
      <c r="QJQ322" s="5"/>
      <c r="QJR322" s="5"/>
      <c r="QJS322" s="5"/>
      <c r="QJT322" s="5"/>
      <c r="QJU322" s="5"/>
      <c r="QJV322" s="5"/>
      <c r="QJW322" s="5"/>
      <c r="QJX322" s="5"/>
      <c r="QJY322" s="5"/>
      <c r="QJZ322" s="5"/>
      <c r="QKA322" s="5"/>
      <c r="QKB322" s="5"/>
      <c r="QKC322" s="5"/>
      <c r="QKD322" s="5"/>
      <c r="QKE322" s="5"/>
      <c r="QKF322" s="5"/>
      <c r="QKG322" s="5"/>
      <c r="QKH322" s="5"/>
      <c r="QKI322" s="5"/>
      <c r="QKJ322" s="5"/>
      <c r="QKK322" s="5"/>
      <c r="QKL322" s="5"/>
      <c r="QKM322" s="5"/>
      <c r="QKN322" s="5"/>
      <c r="QKO322" s="5"/>
      <c r="QKP322" s="5"/>
      <c r="QKQ322" s="5"/>
      <c r="QKR322" s="5"/>
      <c r="QKS322" s="5"/>
      <c r="QKT322" s="5"/>
      <c r="QKU322" s="5"/>
      <c r="QKV322" s="5"/>
      <c r="QKW322" s="5"/>
      <c r="QKX322" s="5"/>
      <c r="QKY322" s="5"/>
      <c r="QKZ322" s="5"/>
      <c r="QLA322" s="5"/>
      <c r="QLB322" s="5"/>
      <c r="QLC322" s="5"/>
      <c r="QLD322" s="5"/>
      <c r="QLE322" s="5"/>
      <c r="QLF322" s="5"/>
      <c r="QLG322" s="5"/>
      <c r="QLH322" s="5"/>
      <c r="QLI322" s="5"/>
      <c r="QLJ322" s="5"/>
      <c r="QLK322" s="5"/>
      <c r="QLL322" s="5"/>
      <c r="QLM322" s="5"/>
      <c r="QLN322" s="5"/>
      <c r="QLO322" s="5"/>
      <c r="QLP322" s="5"/>
      <c r="QLQ322" s="5"/>
      <c r="QLR322" s="5"/>
      <c r="QLS322" s="5"/>
      <c r="QLT322" s="5"/>
      <c r="QLU322" s="5"/>
      <c r="QLV322" s="5"/>
      <c r="QLW322" s="5"/>
      <c r="QLX322" s="5"/>
      <c r="QLY322" s="5"/>
      <c r="QLZ322" s="5"/>
      <c r="QMA322" s="5"/>
      <c r="QMB322" s="5"/>
      <c r="QMC322" s="5"/>
      <c r="QMD322" s="5"/>
      <c r="QME322" s="5"/>
      <c r="QMF322" s="5"/>
      <c r="QMG322" s="5"/>
      <c r="QMH322" s="5"/>
      <c r="QMI322" s="5"/>
      <c r="QMJ322" s="5"/>
      <c r="QMK322" s="5"/>
      <c r="QML322" s="5"/>
      <c r="QMM322" s="5"/>
      <c r="QMN322" s="5"/>
      <c r="QMO322" s="5"/>
      <c r="QMP322" s="5"/>
      <c r="QMQ322" s="5"/>
      <c r="QMR322" s="5"/>
      <c r="QMS322" s="5"/>
      <c r="QMT322" s="5"/>
      <c r="QMU322" s="5"/>
      <c r="QMV322" s="5"/>
      <c r="QMW322" s="5"/>
      <c r="QMX322" s="5"/>
      <c r="QMY322" s="5"/>
      <c r="QMZ322" s="5"/>
      <c r="QNA322" s="5"/>
      <c r="QNB322" s="5"/>
      <c r="QNC322" s="5"/>
      <c r="QND322" s="5"/>
      <c r="QNE322" s="5"/>
      <c r="QNF322" s="5"/>
      <c r="QNG322" s="5"/>
      <c r="QNH322" s="5"/>
      <c r="QNI322" s="5"/>
      <c r="QNJ322" s="5"/>
      <c r="QNK322" s="5"/>
      <c r="QNL322" s="5"/>
      <c r="QNM322" s="5"/>
      <c r="QNN322" s="5"/>
      <c r="QNO322" s="5"/>
      <c r="QNP322" s="5"/>
      <c r="QNQ322" s="5"/>
      <c r="QNR322" s="5"/>
      <c r="QNS322" s="5"/>
      <c r="QNT322" s="5"/>
      <c r="QNU322" s="5"/>
      <c r="QNV322" s="5"/>
      <c r="QNW322" s="5"/>
      <c r="QNX322" s="5"/>
      <c r="QNY322" s="5"/>
      <c r="QNZ322" s="5"/>
      <c r="QOA322" s="5"/>
      <c r="QOB322" s="5"/>
      <c r="QOC322" s="5"/>
      <c r="QOD322" s="5"/>
      <c r="QOE322" s="5"/>
      <c r="QOF322" s="5"/>
      <c r="QOG322" s="5"/>
      <c r="QOH322" s="5"/>
      <c r="QOI322" s="5"/>
      <c r="QOJ322" s="5"/>
      <c r="QOK322" s="5"/>
      <c r="QOL322" s="5"/>
      <c r="QOM322" s="5"/>
      <c r="QON322" s="5"/>
      <c r="QOO322" s="5"/>
      <c r="QOP322" s="5"/>
      <c r="QOQ322" s="5"/>
      <c r="QOR322" s="5"/>
      <c r="QOS322" s="5"/>
      <c r="QOT322" s="5"/>
      <c r="QOU322" s="5"/>
      <c r="QOV322" s="5"/>
      <c r="QOW322" s="5"/>
      <c r="QOX322" s="5"/>
      <c r="QOY322" s="5"/>
      <c r="QOZ322" s="5"/>
      <c r="QPA322" s="5"/>
      <c r="QPB322" s="5"/>
      <c r="QPC322" s="5"/>
      <c r="QPD322" s="5"/>
      <c r="QPE322" s="5"/>
      <c r="QPF322" s="5"/>
      <c r="QPG322" s="5"/>
      <c r="QPH322" s="5"/>
      <c r="QPI322" s="5"/>
      <c r="QPJ322" s="5"/>
      <c r="QPK322" s="5"/>
      <c r="QPL322" s="5"/>
      <c r="QPM322" s="5"/>
      <c r="QPN322" s="5"/>
      <c r="QPO322" s="5"/>
      <c r="QPP322" s="5"/>
      <c r="QPQ322" s="5"/>
      <c r="QPR322" s="5"/>
      <c r="QPS322" s="5"/>
      <c r="QPT322" s="5"/>
      <c r="QPU322" s="5"/>
      <c r="QPV322" s="5"/>
      <c r="QPW322" s="5"/>
      <c r="QPX322" s="5"/>
      <c r="QPY322" s="5"/>
      <c r="QPZ322" s="5"/>
      <c r="QQA322" s="5"/>
      <c r="QQB322" s="5"/>
      <c r="QQC322" s="5"/>
      <c r="QQD322" s="5"/>
      <c r="QQE322" s="5"/>
      <c r="QQF322" s="5"/>
      <c r="QQG322" s="5"/>
      <c r="QQH322" s="5"/>
      <c r="QQI322" s="5"/>
      <c r="QQJ322" s="5"/>
      <c r="QQK322" s="5"/>
      <c r="QQL322" s="5"/>
      <c r="QQM322" s="5"/>
      <c r="QQN322" s="5"/>
      <c r="QQO322" s="5"/>
      <c r="QQP322" s="5"/>
      <c r="QQQ322" s="5"/>
      <c r="QQR322" s="5"/>
      <c r="QQS322" s="5"/>
      <c r="QQT322" s="5"/>
      <c r="QQU322" s="5"/>
      <c r="QQV322" s="5"/>
      <c r="QQW322" s="5"/>
      <c r="QQX322" s="5"/>
      <c r="QQY322" s="5"/>
      <c r="QQZ322" s="5"/>
      <c r="QRA322" s="5"/>
      <c r="QRB322" s="5"/>
      <c r="QRC322" s="5"/>
      <c r="QRD322" s="5"/>
      <c r="QRE322" s="5"/>
      <c r="QRF322" s="5"/>
      <c r="QRG322" s="5"/>
      <c r="QRH322" s="5"/>
      <c r="QRI322" s="5"/>
      <c r="QRJ322" s="5"/>
      <c r="QRK322" s="5"/>
      <c r="QRL322" s="5"/>
      <c r="QRM322" s="5"/>
      <c r="QRN322" s="5"/>
      <c r="QRO322" s="5"/>
      <c r="QRP322" s="5"/>
      <c r="QRQ322" s="5"/>
      <c r="QRR322" s="5"/>
      <c r="QRS322" s="5"/>
      <c r="QRT322" s="5"/>
      <c r="QRU322" s="5"/>
      <c r="QRV322" s="5"/>
      <c r="QRW322" s="5"/>
      <c r="QRX322" s="5"/>
      <c r="QRY322" s="5"/>
      <c r="QRZ322" s="5"/>
      <c r="QSA322" s="5"/>
      <c r="QSB322" s="5"/>
      <c r="QSC322" s="5"/>
      <c r="QSD322" s="5"/>
      <c r="QSE322" s="5"/>
      <c r="QSF322" s="5"/>
      <c r="QSG322" s="5"/>
      <c r="QSH322" s="5"/>
      <c r="QSI322" s="5"/>
      <c r="QSJ322" s="5"/>
      <c r="QSK322" s="5"/>
      <c r="QSL322" s="5"/>
      <c r="QSM322" s="5"/>
      <c r="QSN322" s="5"/>
      <c r="QSO322" s="5"/>
      <c r="QSP322" s="5"/>
      <c r="QSQ322" s="5"/>
      <c r="QSR322" s="5"/>
      <c r="QSS322" s="5"/>
      <c r="QST322" s="5"/>
      <c r="QSU322" s="5"/>
      <c r="QSV322" s="5"/>
      <c r="QSW322" s="5"/>
      <c r="QSX322" s="5"/>
      <c r="QSY322" s="5"/>
      <c r="QSZ322" s="5"/>
      <c r="QTA322" s="5"/>
      <c r="QTB322" s="5"/>
      <c r="QTC322" s="5"/>
      <c r="QTD322" s="5"/>
      <c r="QTE322" s="5"/>
      <c r="QTF322" s="5"/>
      <c r="QTG322" s="5"/>
      <c r="QTH322" s="5"/>
      <c r="QTI322" s="5"/>
      <c r="QTJ322" s="5"/>
      <c r="QTK322" s="5"/>
      <c r="QTL322" s="5"/>
      <c r="QTM322" s="5"/>
      <c r="QTN322" s="5"/>
      <c r="QTO322" s="5"/>
      <c r="QTP322" s="5"/>
      <c r="QTQ322" s="5"/>
      <c r="QTR322" s="5"/>
      <c r="QTS322" s="5"/>
      <c r="QTT322" s="5"/>
      <c r="QTU322" s="5"/>
      <c r="QTV322" s="5"/>
      <c r="QTW322" s="5"/>
      <c r="QTX322" s="5"/>
      <c r="QTY322" s="5"/>
      <c r="QTZ322" s="5"/>
      <c r="QUA322" s="5"/>
      <c r="QUB322" s="5"/>
      <c r="QUC322" s="5"/>
      <c r="QUD322" s="5"/>
      <c r="QUE322" s="5"/>
      <c r="QUF322" s="5"/>
      <c r="QUG322" s="5"/>
      <c r="QUH322" s="5"/>
      <c r="QUI322" s="5"/>
      <c r="QUJ322" s="5"/>
      <c r="QUK322" s="5"/>
      <c r="QUL322" s="5"/>
      <c r="QUM322" s="5"/>
      <c r="QUN322" s="5"/>
      <c r="QUO322" s="5"/>
      <c r="QUP322" s="5"/>
      <c r="QUQ322" s="5"/>
      <c r="QUR322" s="5"/>
      <c r="QUS322" s="5"/>
      <c r="QUT322" s="5"/>
      <c r="QUU322" s="5"/>
      <c r="QUV322" s="5"/>
      <c r="QUW322" s="5"/>
      <c r="QUX322" s="5"/>
      <c r="QUY322" s="5"/>
      <c r="QUZ322" s="5"/>
      <c r="QVA322" s="5"/>
      <c r="QVB322" s="5"/>
      <c r="QVC322" s="5"/>
      <c r="QVD322" s="5"/>
      <c r="QVE322" s="5"/>
      <c r="QVF322" s="5"/>
      <c r="QVG322" s="5"/>
      <c r="QVH322" s="5"/>
      <c r="QVI322" s="5"/>
      <c r="QVJ322" s="5"/>
      <c r="QVK322" s="5"/>
      <c r="QVL322" s="5"/>
      <c r="QVM322" s="5"/>
      <c r="QVN322" s="5"/>
      <c r="QVO322" s="5"/>
      <c r="QVP322" s="5"/>
      <c r="QVQ322" s="5"/>
      <c r="QVR322" s="5"/>
      <c r="QVS322" s="5"/>
      <c r="QVT322" s="5"/>
      <c r="QVU322" s="5"/>
      <c r="QVV322" s="5"/>
      <c r="QVW322" s="5"/>
      <c r="QVX322" s="5"/>
      <c r="QVY322" s="5"/>
      <c r="QVZ322" s="5"/>
      <c r="QWA322" s="5"/>
      <c r="QWB322" s="5"/>
      <c r="QWC322" s="5"/>
      <c r="QWD322" s="5"/>
      <c r="QWE322" s="5"/>
      <c r="QWF322" s="5"/>
      <c r="QWG322" s="5"/>
      <c r="QWH322" s="5"/>
      <c r="QWI322" s="5"/>
      <c r="QWJ322" s="5"/>
      <c r="QWK322" s="5"/>
      <c r="QWL322" s="5"/>
      <c r="QWM322" s="5"/>
      <c r="QWN322" s="5"/>
      <c r="QWO322" s="5"/>
      <c r="QWP322" s="5"/>
      <c r="QWQ322" s="5"/>
      <c r="QWR322" s="5"/>
      <c r="QWS322" s="5"/>
      <c r="QWT322" s="5"/>
      <c r="QWU322" s="5"/>
      <c r="QWV322" s="5"/>
      <c r="QWW322" s="5"/>
      <c r="QWX322" s="5"/>
      <c r="QWY322" s="5"/>
      <c r="QWZ322" s="5"/>
      <c r="QXA322" s="5"/>
      <c r="QXB322" s="5"/>
      <c r="QXC322" s="5"/>
      <c r="QXD322" s="5"/>
      <c r="QXE322" s="5"/>
      <c r="QXF322" s="5"/>
      <c r="QXG322" s="5"/>
      <c r="QXH322" s="5"/>
      <c r="QXI322" s="5"/>
      <c r="QXJ322" s="5"/>
      <c r="QXK322" s="5"/>
      <c r="QXL322" s="5"/>
      <c r="QXM322" s="5"/>
      <c r="QXN322" s="5"/>
      <c r="QXO322" s="5"/>
      <c r="QXP322" s="5"/>
      <c r="QXQ322" s="5"/>
      <c r="QXR322" s="5"/>
      <c r="QXS322" s="5"/>
      <c r="QXT322" s="5"/>
      <c r="QXU322" s="5"/>
      <c r="QXV322" s="5"/>
      <c r="QXW322" s="5"/>
      <c r="QXX322" s="5"/>
      <c r="QXY322" s="5"/>
      <c r="QXZ322" s="5"/>
      <c r="QYA322" s="5"/>
      <c r="QYB322" s="5"/>
      <c r="QYC322" s="5"/>
      <c r="QYD322" s="5"/>
      <c r="QYE322" s="5"/>
      <c r="QYF322" s="5"/>
      <c r="QYG322" s="5"/>
      <c r="QYH322" s="5"/>
      <c r="QYI322" s="5"/>
      <c r="QYJ322" s="5"/>
      <c r="QYK322" s="5"/>
      <c r="QYL322" s="5"/>
      <c r="QYM322" s="5"/>
      <c r="QYN322" s="5"/>
      <c r="QYO322" s="5"/>
      <c r="QYP322" s="5"/>
      <c r="QYQ322" s="5"/>
      <c r="QYR322" s="5"/>
      <c r="QYS322" s="5"/>
      <c r="QYT322" s="5"/>
      <c r="QYU322" s="5"/>
      <c r="QYV322" s="5"/>
      <c r="QYW322" s="5"/>
      <c r="QYX322" s="5"/>
      <c r="QYY322" s="5"/>
      <c r="QYZ322" s="5"/>
      <c r="QZA322" s="5"/>
      <c r="QZB322" s="5"/>
      <c r="QZC322" s="5"/>
      <c r="QZD322" s="5"/>
      <c r="QZE322" s="5"/>
      <c r="QZF322" s="5"/>
      <c r="QZG322" s="5"/>
      <c r="QZH322" s="5"/>
      <c r="QZI322" s="5"/>
      <c r="QZJ322" s="5"/>
      <c r="QZK322" s="5"/>
      <c r="QZL322" s="5"/>
      <c r="QZM322" s="5"/>
      <c r="QZN322" s="5"/>
      <c r="QZO322" s="5"/>
      <c r="QZP322" s="5"/>
      <c r="QZQ322" s="5"/>
      <c r="QZR322" s="5"/>
      <c r="QZS322" s="5"/>
      <c r="QZT322" s="5"/>
      <c r="QZU322" s="5"/>
      <c r="QZV322" s="5"/>
      <c r="QZW322" s="5"/>
      <c r="QZX322" s="5"/>
      <c r="QZY322" s="5"/>
      <c r="QZZ322" s="5"/>
      <c r="RAA322" s="5"/>
      <c r="RAB322" s="5"/>
      <c r="RAC322" s="5"/>
      <c r="RAD322" s="5"/>
      <c r="RAE322" s="5"/>
      <c r="RAF322" s="5"/>
      <c r="RAG322" s="5"/>
      <c r="RAH322" s="5"/>
      <c r="RAI322" s="5"/>
      <c r="RAJ322" s="5"/>
      <c r="RAK322" s="5"/>
      <c r="RAL322" s="5"/>
      <c r="RAM322" s="5"/>
      <c r="RAN322" s="5"/>
      <c r="RAO322" s="5"/>
      <c r="RAP322" s="5"/>
      <c r="RAQ322" s="5"/>
      <c r="RAR322" s="5"/>
      <c r="RAS322" s="5"/>
      <c r="RAT322" s="5"/>
      <c r="RAU322" s="5"/>
      <c r="RAV322" s="5"/>
      <c r="RAW322" s="5"/>
      <c r="RAX322" s="5"/>
      <c r="RAY322" s="5"/>
      <c r="RAZ322" s="5"/>
      <c r="RBA322" s="5"/>
      <c r="RBB322" s="5"/>
      <c r="RBC322" s="5"/>
      <c r="RBD322" s="5"/>
      <c r="RBE322" s="5"/>
      <c r="RBF322" s="5"/>
      <c r="RBG322" s="5"/>
      <c r="RBH322" s="5"/>
      <c r="RBI322" s="5"/>
      <c r="RBJ322" s="5"/>
      <c r="RBK322" s="5"/>
      <c r="RBL322" s="5"/>
      <c r="RBM322" s="5"/>
      <c r="RBN322" s="5"/>
      <c r="RBO322" s="5"/>
      <c r="RBP322" s="5"/>
      <c r="RBQ322" s="5"/>
      <c r="RBR322" s="5"/>
      <c r="RBS322" s="5"/>
      <c r="RBT322" s="5"/>
      <c r="RBU322" s="5"/>
      <c r="RBV322" s="5"/>
      <c r="RBW322" s="5"/>
      <c r="RBX322" s="5"/>
      <c r="RBY322" s="5"/>
      <c r="RBZ322" s="5"/>
      <c r="RCA322" s="5"/>
      <c r="RCB322" s="5"/>
      <c r="RCC322" s="5"/>
      <c r="RCD322" s="5"/>
      <c r="RCE322" s="5"/>
      <c r="RCF322" s="5"/>
      <c r="RCG322" s="5"/>
      <c r="RCH322" s="5"/>
      <c r="RCI322" s="5"/>
      <c r="RCJ322" s="5"/>
      <c r="RCK322" s="5"/>
      <c r="RCL322" s="5"/>
      <c r="RCM322" s="5"/>
      <c r="RCN322" s="5"/>
      <c r="RCO322" s="5"/>
      <c r="RCP322" s="5"/>
      <c r="RCQ322" s="5"/>
      <c r="RCR322" s="5"/>
      <c r="RCS322" s="5"/>
      <c r="RCT322" s="5"/>
      <c r="RCU322" s="5"/>
      <c r="RCV322" s="5"/>
      <c r="RCW322" s="5"/>
      <c r="RCX322" s="5"/>
      <c r="RCY322" s="5"/>
      <c r="RCZ322" s="5"/>
      <c r="RDA322" s="5"/>
      <c r="RDB322" s="5"/>
      <c r="RDC322" s="5"/>
      <c r="RDD322" s="5"/>
      <c r="RDE322" s="5"/>
      <c r="RDF322" s="5"/>
      <c r="RDG322" s="5"/>
      <c r="RDH322" s="5"/>
      <c r="RDI322" s="5"/>
      <c r="RDJ322" s="5"/>
      <c r="RDK322" s="5"/>
      <c r="RDL322" s="5"/>
      <c r="RDM322" s="5"/>
      <c r="RDN322" s="5"/>
      <c r="RDO322" s="5"/>
      <c r="RDP322" s="5"/>
      <c r="RDQ322" s="5"/>
      <c r="RDR322" s="5"/>
      <c r="RDS322" s="5"/>
      <c r="RDT322" s="5"/>
      <c r="RDU322" s="5"/>
      <c r="RDV322" s="5"/>
      <c r="RDW322" s="5"/>
      <c r="RDX322" s="5"/>
      <c r="RDY322" s="5"/>
      <c r="RDZ322" s="5"/>
      <c r="REA322" s="5"/>
      <c r="REB322" s="5"/>
      <c r="REC322" s="5"/>
      <c r="RED322" s="5"/>
      <c r="REE322" s="5"/>
      <c r="REF322" s="5"/>
      <c r="REG322" s="5"/>
      <c r="REH322" s="5"/>
      <c r="REI322" s="5"/>
      <c r="REJ322" s="5"/>
      <c r="REK322" s="5"/>
      <c r="REL322" s="5"/>
      <c r="REM322" s="5"/>
      <c r="REN322" s="5"/>
      <c r="REO322" s="5"/>
      <c r="REP322" s="5"/>
      <c r="REQ322" s="5"/>
      <c r="RER322" s="5"/>
      <c r="RES322" s="5"/>
      <c r="RET322" s="5"/>
      <c r="REU322" s="5"/>
      <c r="REV322" s="5"/>
      <c r="REW322" s="5"/>
      <c r="REX322" s="5"/>
      <c r="REY322" s="5"/>
      <c r="REZ322" s="5"/>
      <c r="RFA322" s="5"/>
      <c r="RFB322" s="5"/>
      <c r="RFC322" s="5"/>
      <c r="RFD322" s="5"/>
      <c r="RFE322" s="5"/>
      <c r="RFF322" s="5"/>
      <c r="RFG322" s="5"/>
      <c r="RFH322" s="5"/>
      <c r="RFI322" s="5"/>
      <c r="RFJ322" s="5"/>
      <c r="RFK322" s="5"/>
      <c r="RFL322" s="5"/>
      <c r="RFM322" s="5"/>
      <c r="RFN322" s="5"/>
      <c r="RFO322" s="5"/>
      <c r="RFP322" s="5"/>
      <c r="RFQ322" s="5"/>
      <c r="RFR322" s="5"/>
      <c r="RFS322" s="5"/>
      <c r="RFT322" s="5"/>
      <c r="RFU322" s="5"/>
      <c r="RFV322" s="5"/>
      <c r="RFW322" s="5"/>
      <c r="RFX322" s="5"/>
      <c r="RFY322" s="5"/>
      <c r="RFZ322" s="5"/>
      <c r="RGA322" s="5"/>
      <c r="RGB322" s="5"/>
      <c r="RGC322" s="5"/>
      <c r="RGD322" s="5"/>
      <c r="RGE322" s="5"/>
      <c r="RGF322" s="5"/>
      <c r="RGG322" s="5"/>
      <c r="RGH322" s="5"/>
      <c r="RGI322" s="5"/>
      <c r="RGJ322" s="5"/>
      <c r="RGK322" s="5"/>
      <c r="RGL322" s="5"/>
      <c r="RGM322" s="5"/>
      <c r="RGN322" s="5"/>
      <c r="RGO322" s="5"/>
      <c r="RGP322" s="5"/>
      <c r="RGQ322" s="5"/>
      <c r="RGR322" s="5"/>
      <c r="RGS322" s="5"/>
      <c r="RGT322" s="5"/>
      <c r="RGU322" s="5"/>
      <c r="RGV322" s="5"/>
      <c r="RGW322" s="5"/>
      <c r="RGX322" s="5"/>
      <c r="RGY322" s="5"/>
      <c r="RGZ322" s="5"/>
      <c r="RHA322" s="5"/>
      <c r="RHB322" s="5"/>
      <c r="RHC322" s="5"/>
      <c r="RHD322" s="5"/>
      <c r="RHE322" s="5"/>
      <c r="RHF322" s="5"/>
      <c r="RHG322" s="5"/>
      <c r="RHH322" s="5"/>
      <c r="RHI322" s="5"/>
      <c r="RHJ322" s="5"/>
      <c r="RHK322" s="5"/>
      <c r="RHL322" s="5"/>
      <c r="RHM322" s="5"/>
      <c r="RHN322" s="5"/>
      <c r="RHO322" s="5"/>
      <c r="RHP322" s="5"/>
      <c r="RHQ322" s="5"/>
      <c r="RHR322" s="5"/>
      <c r="RHS322" s="5"/>
      <c r="RHT322" s="5"/>
      <c r="RHU322" s="5"/>
      <c r="RHV322" s="5"/>
      <c r="RHW322" s="5"/>
      <c r="RHX322" s="5"/>
      <c r="RHY322" s="5"/>
      <c r="RHZ322" s="5"/>
      <c r="RIA322" s="5"/>
      <c r="RIB322" s="5"/>
      <c r="RIC322" s="5"/>
      <c r="RID322" s="5"/>
      <c r="RIE322" s="5"/>
      <c r="RIF322" s="5"/>
      <c r="RIG322" s="5"/>
      <c r="RIH322" s="5"/>
      <c r="RII322" s="5"/>
      <c r="RIJ322" s="5"/>
      <c r="RIK322" s="5"/>
      <c r="RIL322" s="5"/>
      <c r="RIM322" s="5"/>
      <c r="RIN322" s="5"/>
      <c r="RIO322" s="5"/>
      <c r="RIP322" s="5"/>
      <c r="RIQ322" s="5"/>
      <c r="RIR322" s="5"/>
      <c r="RIS322" s="5"/>
      <c r="RIT322" s="5"/>
      <c r="RIU322" s="5"/>
      <c r="RIV322" s="5"/>
      <c r="RIW322" s="5"/>
      <c r="RIX322" s="5"/>
      <c r="RIY322" s="5"/>
      <c r="RIZ322" s="5"/>
      <c r="RJA322" s="5"/>
      <c r="RJB322" s="5"/>
      <c r="RJC322" s="5"/>
      <c r="RJD322" s="5"/>
      <c r="RJE322" s="5"/>
      <c r="RJF322" s="5"/>
      <c r="RJG322" s="5"/>
      <c r="RJH322" s="5"/>
      <c r="RJI322" s="5"/>
      <c r="RJJ322" s="5"/>
      <c r="RJK322" s="5"/>
      <c r="RJL322" s="5"/>
      <c r="RJM322" s="5"/>
      <c r="RJN322" s="5"/>
      <c r="RJO322" s="5"/>
      <c r="RJP322" s="5"/>
      <c r="RJQ322" s="5"/>
      <c r="RJR322" s="5"/>
      <c r="RJS322" s="5"/>
      <c r="RJT322" s="5"/>
      <c r="RJU322" s="5"/>
      <c r="RJV322" s="5"/>
      <c r="RJW322" s="5"/>
      <c r="RJX322" s="5"/>
      <c r="RJY322" s="5"/>
      <c r="RJZ322" s="5"/>
      <c r="RKA322" s="5"/>
      <c r="RKB322" s="5"/>
      <c r="RKC322" s="5"/>
      <c r="RKD322" s="5"/>
      <c r="RKE322" s="5"/>
      <c r="RKF322" s="5"/>
      <c r="RKG322" s="5"/>
      <c r="RKH322" s="5"/>
      <c r="RKI322" s="5"/>
      <c r="RKJ322" s="5"/>
      <c r="RKK322" s="5"/>
      <c r="RKL322" s="5"/>
      <c r="RKM322" s="5"/>
      <c r="RKN322" s="5"/>
      <c r="RKO322" s="5"/>
      <c r="RKP322" s="5"/>
      <c r="RKQ322" s="5"/>
      <c r="RKR322" s="5"/>
      <c r="RKS322" s="5"/>
      <c r="RKT322" s="5"/>
      <c r="RKU322" s="5"/>
      <c r="RKV322" s="5"/>
      <c r="RKW322" s="5"/>
      <c r="RKX322" s="5"/>
      <c r="RKY322" s="5"/>
      <c r="RKZ322" s="5"/>
      <c r="RLA322" s="5"/>
      <c r="RLB322" s="5"/>
      <c r="RLC322" s="5"/>
      <c r="RLD322" s="5"/>
      <c r="RLE322" s="5"/>
      <c r="RLF322" s="5"/>
      <c r="RLG322" s="5"/>
      <c r="RLH322" s="5"/>
      <c r="RLI322" s="5"/>
      <c r="RLJ322" s="5"/>
      <c r="RLK322" s="5"/>
      <c r="RLL322" s="5"/>
      <c r="RLM322" s="5"/>
      <c r="RLN322" s="5"/>
      <c r="RLO322" s="5"/>
      <c r="RLP322" s="5"/>
      <c r="RLQ322" s="5"/>
      <c r="RLR322" s="5"/>
      <c r="RLS322" s="5"/>
      <c r="RLT322" s="5"/>
      <c r="RLU322" s="5"/>
      <c r="RLV322" s="5"/>
      <c r="RLW322" s="5"/>
      <c r="RLX322" s="5"/>
      <c r="RLY322" s="5"/>
      <c r="RLZ322" s="5"/>
      <c r="RMA322" s="5"/>
      <c r="RMB322" s="5"/>
      <c r="RMC322" s="5"/>
      <c r="RMD322" s="5"/>
      <c r="RME322" s="5"/>
      <c r="RMF322" s="5"/>
      <c r="RMG322" s="5"/>
      <c r="RMH322" s="5"/>
      <c r="RMI322" s="5"/>
      <c r="RMJ322" s="5"/>
      <c r="RMK322" s="5"/>
      <c r="RML322" s="5"/>
      <c r="RMM322" s="5"/>
      <c r="RMN322" s="5"/>
      <c r="RMO322" s="5"/>
      <c r="RMP322" s="5"/>
      <c r="RMQ322" s="5"/>
      <c r="RMR322" s="5"/>
      <c r="RMS322" s="5"/>
      <c r="RMT322" s="5"/>
      <c r="RMU322" s="5"/>
      <c r="RMV322" s="5"/>
      <c r="RMW322" s="5"/>
      <c r="RMX322" s="5"/>
      <c r="RMY322" s="5"/>
      <c r="RMZ322" s="5"/>
      <c r="RNA322" s="5"/>
      <c r="RNB322" s="5"/>
      <c r="RNC322" s="5"/>
      <c r="RND322" s="5"/>
      <c r="RNE322" s="5"/>
      <c r="RNF322" s="5"/>
      <c r="RNG322" s="5"/>
      <c r="RNH322" s="5"/>
      <c r="RNI322" s="5"/>
      <c r="RNJ322" s="5"/>
      <c r="RNK322" s="5"/>
      <c r="RNL322" s="5"/>
      <c r="RNM322" s="5"/>
      <c r="RNN322" s="5"/>
      <c r="RNO322" s="5"/>
      <c r="RNP322" s="5"/>
      <c r="RNQ322" s="5"/>
      <c r="RNR322" s="5"/>
      <c r="RNS322" s="5"/>
      <c r="RNT322" s="5"/>
      <c r="RNU322" s="5"/>
      <c r="RNV322" s="5"/>
      <c r="RNW322" s="5"/>
      <c r="RNX322" s="5"/>
      <c r="RNY322" s="5"/>
      <c r="RNZ322" s="5"/>
      <c r="ROA322" s="5"/>
      <c r="ROB322" s="5"/>
      <c r="ROC322" s="5"/>
      <c r="ROD322" s="5"/>
      <c r="ROE322" s="5"/>
      <c r="ROF322" s="5"/>
      <c r="ROG322" s="5"/>
      <c r="ROH322" s="5"/>
      <c r="ROI322" s="5"/>
      <c r="ROJ322" s="5"/>
      <c r="ROK322" s="5"/>
      <c r="ROL322" s="5"/>
      <c r="ROM322" s="5"/>
      <c r="RON322" s="5"/>
      <c r="ROO322" s="5"/>
      <c r="ROP322" s="5"/>
      <c r="ROQ322" s="5"/>
      <c r="ROR322" s="5"/>
      <c r="ROS322" s="5"/>
      <c r="ROT322" s="5"/>
      <c r="ROU322" s="5"/>
      <c r="ROV322" s="5"/>
      <c r="ROW322" s="5"/>
      <c r="ROX322" s="5"/>
      <c r="ROY322" s="5"/>
      <c r="ROZ322" s="5"/>
      <c r="RPA322" s="5"/>
      <c r="RPB322" s="5"/>
      <c r="RPC322" s="5"/>
      <c r="RPD322" s="5"/>
      <c r="RPE322" s="5"/>
      <c r="RPF322" s="5"/>
      <c r="RPG322" s="5"/>
      <c r="RPH322" s="5"/>
      <c r="RPI322" s="5"/>
      <c r="RPJ322" s="5"/>
      <c r="RPK322" s="5"/>
      <c r="RPL322" s="5"/>
      <c r="RPM322" s="5"/>
      <c r="RPN322" s="5"/>
      <c r="RPO322" s="5"/>
      <c r="RPP322" s="5"/>
      <c r="RPQ322" s="5"/>
      <c r="RPR322" s="5"/>
      <c r="RPS322" s="5"/>
      <c r="RPT322" s="5"/>
      <c r="RPU322" s="5"/>
      <c r="RPV322" s="5"/>
      <c r="RPW322" s="5"/>
      <c r="RPX322" s="5"/>
      <c r="RPY322" s="5"/>
      <c r="RPZ322" s="5"/>
      <c r="RQA322" s="5"/>
      <c r="RQB322" s="5"/>
      <c r="RQC322" s="5"/>
      <c r="RQD322" s="5"/>
      <c r="RQE322" s="5"/>
      <c r="RQF322" s="5"/>
      <c r="RQG322" s="5"/>
      <c r="RQH322" s="5"/>
      <c r="RQI322" s="5"/>
      <c r="RQJ322" s="5"/>
      <c r="RQK322" s="5"/>
      <c r="RQL322" s="5"/>
      <c r="RQM322" s="5"/>
      <c r="RQN322" s="5"/>
      <c r="RQO322" s="5"/>
      <c r="RQP322" s="5"/>
      <c r="RQQ322" s="5"/>
      <c r="RQR322" s="5"/>
      <c r="RQS322" s="5"/>
      <c r="RQT322" s="5"/>
      <c r="RQU322" s="5"/>
      <c r="RQV322" s="5"/>
      <c r="RQW322" s="5"/>
      <c r="RQX322" s="5"/>
      <c r="RQY322" s="5"/>
      <c r="RQZ322" s="5"/>
      <c r="RRA322" s="5"/>
      <c r="RRB322" s="5"/>
      <c r="RRC322" s="5"/>
      <c r="RRD322" s="5"/>
      <c r="RRE322" s="5"/>
      <c r="RRF322" s="5"/>
      <c r="RRG322" s="5"/>
      <c r="RRH322" s="5"/>
      <c r="RRI322" s="5"/>
      <c r="RRJ322" s="5"/>
      <c r="RRK322" s="5"/>
      <c r="RRL322" s="5"/>
      <c r="RRM322" s="5"/>
      <c r="RRN322" s="5"/>
      <c r="RRO322" s="5"/>
      <c r="RRP322" s="5"/>
      <c r="RRQ322" s="5"/>
      <c r="RRR322" s="5"/>
      <c r="RRS322" s="5"/>
      <c r="RRT322" s="5"/>
      <c r="RRU322" s="5"/>
      <c r="RRV322" s="5"/>
      <c r="RRW322" s="5"/>
      <c r="RRX322" s="5"/>
      <c r="RRY322" s="5"/>
      <c r="RRZ322" s="5"/>
      <c r="RSA322" s="5"/>
      <c r="RSB322" s="5"/>
      <c r="RSC322" s="5"/>
      <c r="RSD322" s="5"/>
      <c r="RSE322" s="5"/>
      <c r="RSF322" s="5"/>
      <c r="RSG322" s="5"/>
      <c r="RSH322" s="5"/>
      <c r="RSI322" s="5"/>
      <c r="RSJ322" s="5"/>
      <c r="RSK322" s="5"/>
      <c r="RSL322" s="5"/>
      <c r="RSM322" s="5"/>
      <c r="RSN322" s="5"/>
      <c r="RSO322" s="5"/>
      <c r="RSP322" s="5"/>
      <c r="RSQ322" s="5"/>
      <c r="RSR322" s="5"/>
      <c r="RSS322" s="5"/>
      <c r="RST322" s="5"/>
      <c r="RSU322" s="5"/>
      <c r="RSV322" s="5"/>
      <c r="RSW322" s="5"/>
      <c r="RSX322" s="5"/>
      <c r="RSY322" s="5"/>
      <c r="RSZ322" s="5"/>
      <c r="RTA322" s="5"/>
      <c r="RTB322" s="5"/>
      <c r="RTC322" s="5"/>
      <c r="RTD322" s="5"/>
      <c r="RTE322" s="5"/>
      <c r="RTF322" s="5"/>
      <c r="RTG322" s="5"/>
      <c r="RTH322" s="5"/>
      <c r="RTI322" s="5"/>
      <c r="RTJ322" s="5"/>
      <c r="RTK322" s="5"/>
      <c r="RTL322" s="5"/>
      <c r="RTM322" s="5"/>
      <c r="RTN322" s="5"/>
      <c r="RTO322" s="5"/>
      <c r="RTP322" s="5"/>
      <c r="RTQ322" s="5"/>
      <c r="RTR322" s="5"/>
      <c r="RTS322" s="5"/>
      <c r="RTT322" s="5"/>
      <c r="RTU322" s="5"/>
      <c r="RTV322" s="5"/>
      <c r="RTW322" s="5"/>
      <c r="RTX322" s="5"/>
      <c r="RTY322" s="5"/>
      <c r="RTZ322" s="5"/>
      <c r="RUA322" s="5"/>
      <c r="RUB322" s="5"/>
      <c r="RUC322" s="5"/>
      <c r="RUD322" s="5"/>
      <c r="RUE322" s="5"/>
      <c r="RUF322" s="5"/>
      <c r="RUG322" s="5"/>
      <c r="RUH322" s="5"/>
      <c r="RUI322" s="5"/>
      <c r="RUJ322" s="5"/>
      <c r="RUK322" s="5"/>
      <c r="RUL322" s="5"/>
      <c r="RUM322" s="5"/>
      <c r="RUN322" s="5"/>
      <c r="RUO322" s="5"/>
      <c r="RUP322" s="5"/>
      <c r="RUQ322" s="5"/>
      <c r="RUR322" s="5"/>
      <c r="RUS322" s="5"/>
      <c r="RUT322" s="5"/>
      <c r="RUU322" s="5"/>
      <c r="RUV322" s="5"/>
      <c r="RUW322" s="5"/>
      <c r="RUX322" s="5"/>
      <c r="RUY322" s="5"/>
      <c r="RUZ322" s="5"/>
      <c r="RVA322" s="5"/>
      <c r="RVB322" s="5"/>
      <c r="RVC322" s="5"/>
      <c r="RVD322" s="5"/>
      <c r="RVE322" s="5"/>
      <c r="RVF322" s="5"/>
      <c r="RVG322" s="5"/>
      <c r="RVH322" s="5"/>
      <c r="RVI322" s="5"/>
      <c r="RVJ322" s="5"/>
      <c r="RVK322" s="5"/>
      <c r="RVL322" s="5"/>
      <c r="RVM322" s="5"/>
      <c r="RVN322" s="5"/>
      <c r="RVO322" s="5"/>
      <c r="RVP322" s="5"/>
      <c r="RVQ322" s="5"/>
      <c r="RVR322" s="5"/>
      <c r="RVS322" s="5"/>
      <c r="RVT322" s="5"/>
      <c r="RVU322" s="5"/>
      <c r="RVV322" s="5"/>
      <c r="RVW322" s="5"/>
      <c r="RVX322" s="5"/>
      <c r="RVY322" s="5"/>
      <c r="RVZ322" s="5"/>
      <c r="RWA322" s="5"/>
      <c r="RWB322" s="5"/>
      <c r="RWC322" s="5"/>
      <c r="RWD322" s="5"/>
      <c r="RWE322" s="5"/>
      <c r="RWF322" s="5"/>
      <c r="RWG322" s="5"/>
      <c r="RWH322" s="5"/>
      <c r="RWI322" s="5"/>
      <c r="RWJ322" s="5"/>
      <c r="RWK322" s="5"/>
      <c r="RWL322" s="5"/>
      <c r="RWM322" s="5"/>
      <c r="RWN322" s="5"/>
      <c r="RWO322" s="5"/>
      <c r="RWP322" s="5"/>
      <c r="RWQ322" s="5"/>
      <c r="RWR322" s="5"/>
      <c r="RWS322" s="5"/>
      <c r="RWT322" s="5"/>
      <c r="RWU322" s="5"/>
      <c r="RWV322" s="5"/>
      <c r="RWW322" s="5"/>
      <c r="RWX322" s="5"/>
      <c r="RWY322" s="5"/>
      <c r="RWZ322" s="5"/>
      <c r="RXA322" s="5"/>
      <c r="RXB322" s="5"/>
      <c r="RXC322" s="5"/>
      <c r="RXD322" s="5"/>
      <c r="RXE322" s="5"/>
      <c r="RXF322" s="5"/>
      <c r="RXG322" s="5"/>
      <c r="RXH322" s="5"/>
      <c r="RXI322" s="5"/>
      <c r="RXJ322" s="5"/>
      <c r="RXK322" s="5"/>
      <c r="RXL322" s="5"/>
      <c r="RXM322" s="5"/>
      <c r="RXN322" s="5"/>
      <c r="RXO322" s="5"/>
      <c r="RXP322" s="5"/>
      <c r="RXQ322" s="5"/>
      <c r="RXR322" s="5"/>
      <c r="RXS322" s="5"/>
      <c r="RXT322" s="5"/>
      <c r="RXU322" s="5"/>
      <c r="RXV322" s="5"/>
      <c r="RXW322" s="5"/>
      <c r="RXX322" s="5"/>
      <c r="RXY322" s="5"/>
      <c r="RXZ322" s="5"/>
      <c r="RYA322" s="5"/>
      <c r="RYB322" s="5"/>
      <c r="RYC322" s="5"/>
      <c r="RYD322" s="5"/>
      <c r="RYE322" s="5"/>
      <c r="RYF322" s="5"/>
      <c r="RYG322" s="5"/>
      <c r="RYH322" s="5"/>
      <c r="RYI322" s="5"/>
      <c r="RYJ322" s="5"/>
      <c r="RYK322" s="5"/>
      <c r="RYL322" s="5"/>
      <c r="RYM322" s="5"/>
      <c r="RYN322" s="5"/>
      <c r="RYO322" s="5"/>
      <c r="RYP322" s="5"/>
      <c r="RYQ322" s="5"/>
      <c r="RYR322" s="5"/>
      <c r="RYS322" s="5"/>
      <c r="RYT322" s="5"/>
      <c r="RYU322" s="5"/>
      <c r="RYV322" s="5"/>
      <c r="RYW322" s="5"/>
      <c r="RYX322" s="5"/>
      <c r="RYY322" s="5"/>
      <c r="RYZ322" s="5"/>
      <c r="RZA322" s="5"/>
      <c r="RZB322" s="5"/>
      <c r="RZC322" s="5"/>
      <c r="RZD322" s="5"/>
      <c r="RZE322" s="5"/>
      <c r="RZF322" s="5"/>
      <c r="RZG322" s="5"/>
      <c r="RZH322" s="5"/>
      <c r="RZI322" s="5"/>
      <c r="RZJ322" s="5"/>
      <c r="RZK322" s="5"/>
      <c r="RZL322" s="5"/>
      <c r="RZM322" s="5"/>
      <c r="RZN322" s="5"/>
      <c r="RZO322" s="5"/>
      <c r="RZP322" s="5"/>
      <c r="RZQ322" s="5"/>
      <c r="RZR322" s="5"/>
      <c r="RZS322" s="5"/>
      <c r="RZT322" s="5"/>
      <c r="RZU322" s="5"/>
      <c r="RZV322" s="5"/>
      <c r="RZW322" s="5"/>
      <c r="RZX322" s="5"/>
      <c r="RZY322" s="5"/>
      <c r="RZZ322" s="5"/>
      <c r="SAA322" s="5"/>
      <c r="SAB322" s="5"/>
      <c r="SAC322" s="5"/>
      <c r="SAD322" s="5"/>
      <c r="SAE322" s="5"/>
      <c r="SAF322" s="5"/>
      <c r="SAG322" s="5"/>
      <c r="SAH322" s="5"/>
      <c r="SAI322" s="5"/>
      <c r="SAJ322" s="5"/>
      <c r="SAK322" s="5"/>
      <c r="SAL322" s="5"/>
      <c r="SAM322" s="5"/>
      <c r="SAN322" s="5"/>
      <c r="SAO322" s="5"/>
      <c r="SAP322" s="5"/>
      <c r="SAQ322" s="5"/>
      <c r="SAR322" s="5"/>
      <c r="SAS322" s="5"/>
      <c r="SAT322" s="5"/>
      <c r="SAU322" s="5"/>
      <c r="SAV322" s="5"/>
      <c r="SAW322" s="5"/>
      <c r="SAX322" s="5"/>
      <c r="SAY322" s="5"/>
      <c r="SAZ322" s="5"/>
      <c r="SBA322" s="5"/>
      <c r="SBB322" s="5"/>
      <c r="SBC322" s="5"/>
      <c r="SBD322" s="5"/>
      <c r="SBE322" s="5"/>
      <c r="SBF322" s="5"/>
      <c r="SBG322" s="5"/>
      <c r="SBH322" s="5"/>
      <c r="SBI322" s="5"/>
      <c r="SBJ322" s="5"/>
      <c r="SBK322" s="5"/>
      <c r="SBL322" s="5"/>
      <c r="SBM322" s="5"/>
      <c r="SBN322" s="5"/>
      <c r="SBO322" s="5"/>
      <c r="SBP322" s="5"/>
      <c r="SBQ322" s="5"/>
      <c r="SBR322" s="5"/>
      <c r="SBS322" s="5"/>
      <c r="SBT322" s="5"/>
      <c r="SBU322" s="5"/>
      <c r="SBV322" s="5"/>
      <c r="SBW322" s="5"/>
      <c r="SBX322" s="5"/>
      <c r="SBY322" s="5"/>
      <c r="SBZ322" s="5"/>
      <c r="SCA322" s="5"/>
      <c r="SCB322" s="5"/>
      <c r="SCC322" s="5"/>
      <c r="SCD322" s="5"/>
      <c r="SCE322" s="5"/>
      <c r="SCF322" s="5"/>
      <c r="SCG322" s="5"/>
      <c r="SCH322" s="5"/>
      <c r="SCI322" s="5"/>
      <c r="SCJ322" s="5"/>
      <c r="SCK322" s="5"/>
      <c r="SCL322" s="5"/>
      <c r="SCM322" s="5"/>
      <c r="SCN322" s="5"/>
      <c r="SCO322" s="5"/>
      <c r="SCP322" s="5"/>
      <c r="SCQ322" s="5"/>
      <c r="SCR322" s="5"/>
      <c r="SCS322" s="5"/>
      <c r="SCT322" s="5"/>
      <c r="SCU322" s="5"/>
      <c r="SCV322" s="5"/>
      <c r="SCW322" s="5"/>
      <c r="SCX322" s="5"/>
      <c r="SCY322" s="5"/>
      <c r="SCZ322" s="5"/>
      <c r="SDA322" s="5"/>
      <c r="SDB322" s="5"/>
      <c r="SDC322" s="5"/>
      <c r="SDD322" s="5"/>
      <c r="SDE322" s="5"/>
      <c r="SDF322" s="5"/>
      <c r="SDG322" s="5"/>
      <c r="SDH322" s="5"/>
      <c r="SDI322" s="5"/>
      <c r="SDJ322" s="5"/>
      <c r="SDK322" s="5"/>
      <c r="SDL322" s="5"/>
      <c r="SDM322" s="5"/>
      <c r="SDN322" s="5"/>
      <c r="SDO322" s="5"/>
      <c r="SDP322" s="5"/>
      <c r="SDQ322" s="5"/>
      <c r="SDR322" s="5"/>
      <c r="SDS322" s="5"/>
      <c r="SDT322" s="5"/>
      <c r="SDU322" s="5"/>
      <c r="SDV322" s="5"/>
      <c r="SDW322" s="5"/>
      <c r="SDX322" s="5"/>
      <c r="SDY322" s="5"/>
      <c r="SDZ322" s="5"/>
      <c r="SEA322" s="5"/>
      <c r="SEB322" s="5"/>
      <c r="SEC322" s="5"/>
      <c r="SED322" s="5"/>
      <c r="SEE322" s="5"/>
      <c r="SEF322" s="5"/>
      <c r="SEG322" s="5"/>
      <c r="SEH322" s="5"/>
      <c r="SEI322" s="5"/>
      <c r="SEJ322" s="5"/>
      <c r="SEK322" s="5"/>
      <c r="SEL322" s="5"/>
      <c r="SEM322" s="5"/>
      <c r="SEN322" s="5"/>
      <c r="SEO322" s="5"/>
      <c r="SEP322" s="5"/>
      <c r="SEQ322" s="5"/>
      <c r="SER322" s="5"/>
      <c r="SES322" s="5"/>
      <c r="SET322" s="5"/>
      <c r="SEU322" s="5"/>
      <c r="SEV322" s="5"/>
      <c r="SEW322" s="5"/>
      <c r="SEX322" s="5"/>
      <c r="SEY322" s="5"/>
      <c r="SEZ322" s="5"/>
      <c r="SFA322" s="5"/>
      <c r="SFB322" s="5"/>
      <c r="SFC322" s="5"/>
      <c r="SFD322" s="5"/>
      <c r="SFE322" s="5"/>
      <c r="SFF322" s="5"/>
      <c r="SFG322" s="5"/>
      <c r="SFH322" s="5"/>
      <c r="SFI322" s="5"/>
      <c r="SFJ322" s="5"/>
      <c r="SFK322" s="5"/>
      <c r="SFL322" s="5"/>
      <c r="SFM322" s="5"/>
      <c r="SFN322" s="5"/>
      <c r="SFO322" s="5"/>
      <c r="SFP322" s="5"/>
      <c r="SFQ322" s="5"/>
      <c r="SFR322" s="5"/>
      <c r="SFS322" s="5"/>
      <c r="SFT322" s="5"/>
      <c r="SFU322" s="5"/>
      <c r="SFV322" s="5"/>
      <c r="SFW322" s="5"/>
      <c r="SFX322" s="5"/>
      <c r="SFY322" s="5"/>
      <c r="SFZ322" s="5"/>
      <c r="SGA322" s="5"/>
      <c r="SGB322" s="5"/>
      <c r="SGC322" s="5"/>
      <c r="SGD322" s="5"/>
      <c r="SGE322" s="5"/>
      <c r="SGF322" s="5"/>
      <c r="SGG322" s="5"/>
      <c r="SGH322" s="5"/>
      <c r="SGI322" s="5"/>
      <c r="SGJ322" s="5"/>
      <c r="SGK322" s="5"/>
      <c r="SGL322" s="5"/>
      <c r="SGM322" s="5"/>
      <c r="SGN322" s="5"/>
      <c r="SGO322" s="5"/>
      <c r="SGP322" s="5"/>
      <c r="SGQ322" s="5"/>
      <c r="SGR322" s="5"/>
      <c r="SGS322" s="5"/>
      <c r="SGT322" s="5"/>
      <c r="SGU322" s="5"/>
      <c r="SGV322" s="5"/>
      <c r="SGW322" s="5"/>
      <c r="SGX322" s="5"/>
      <c r="SGY322" s="5"/>
      <c r="SGZ322" s="5"/>
      <c r="SHA322" s="5"/>
      <c r="SHB322" s="5"/>
      <c r="SHC322" s="5"/>
      <c r="SHD322" s="5"/>
      <c r="SHE322" s="5"/>
      <c r="SHF322" s="5"/>
      <c r="SHG322" s="5"/>
      <c r="SHH322" s="5"/>
      <c r="SHI322" s="5"/>
      <c r="SHJ322" s="5"/>
      <c r="SHK322" s="5"/>
      <c r="SHL322" s="5"/>
      <c r="SHM322" s="5"/>
      <c r="SHN322" s="5"/>
      <c r="SHO322" s="5"/>
      <c r="SHP322" s="5"/>
      <c r="SHQ322" s="5"/>
      <c r="SHR322" s="5"/>
      <c r="SHS322" s="5"/>
      <c r="SHT322" s="5"/>
      <c r="SHU322" s="5"/>
      <c r="SHV322" s="5"/>
      <c r="SHW322" s="5"/>
      <c r="SHX322" s="5"/>
      <c r="SHY322" s="5"/>
      <c r="SHZ322" s="5"/>
      <c r="SIA322" s="5"/>
      <c r="SIB322" s="5"/>
      <c r="SIC322" s="5"/>
      <c r="SID322" s="5"/>
      <c r="SIE322" s="5"/>
      <c r="SIF322" s="5"/>
      <c r="SIG322" s="5"/>
      <c r="SIH322" s="5"/>
      <c r="SII322" s="5"/>
      <c r="SIJ322" s="5"/>
      <c r="SIK322" s="5"/>
      <c r="SIL322" s="5"/>
      <c r="SIM322" s="5"/>
      <c r="SIN322" s="5"/>
      <c r="SIO322" s="5"/>
      <c r="SIP322" s="5"/>
      <c r="SIQ322" s="5"/>
      <c r="SIR322" s="5"/>
      <c r="SIS322" s="5"/>
      <c r="SIT322" s="5"/>
      <c r="SIU322" s="5"/>
      <c r="SIV322" s="5"/>
      <c r="SIW322" s="5"/>
      <c r="SIX322" s="5"/>
      <c r="SIY322" s="5"/>
      <c r="SIZ322" s="5"/>
      <c r="SJA322" s="5"/>
      <c r="SJB322" s="5"/>
      <c r="SJC322" s="5"/>
      <c r="SJD322" s="5"/>
      <c r="SJE322" s="5"/>
      <c r="SJF322" s="5"/>
      <c r="SJG322" s="5"/>
      <c r="SJH322" s="5"/>
      <c r="SJI322" s="5"/>
      <c r="SJJ322" s="5"/>
      <c r="SJK322" s="5"/>
      <c r="SJL322" s="5"/>
      <c r="SJM322" s="5"/>
      <c r="SJN322" s="5"/>
      <c r="SJO322" s="5"/>
      <c r="SJP322" s="5"/>
      <c r="SJQ322" s="5"/>
      <c r="SJR322" s="5"/>
      <c r="SJS322" s="5"/>
      <c r="SJT322" s="5"/>
      <c r="SJU322" s="5"/>
      <c r="SJV322" s="5"/>
      <c r="SJW322" s="5"/>
      <c r="SJX322" s="5"/>
      <c r="SJY322" s="5"/>
      <c r="SJZ322" s="5"/>
      <c r="SKA322" s="5"/>
      <c r="SKB322" s="5"/>
      <c r="SKC322" s="5"/>
      <c r="SKD322" s="5"/>
      <c r="SKE322" s="5"/>
      <c r="SKF322" s="5"/>
      <c r="SKG322" s="5"/>
      <c r="SKH322" s="5"/>
      <c r="SKI322" s="5"/>
      <c r="SKJ322" s="5"/>
      <c r="SKK322" s="5"/>
      <c r="SKL322" s="5"/>
      <c r="SKM322" s="5"/>
      <c r="SKN322" s="5"/>
      <c r="SKO322" s="5"/>
      <c r="SKP322" s="5"/>
      <c r="SKQ322" s="5"/>
      <c r="SKR322" s="5"/>
      <c r="SKS322" s="5"/>
      <c r="SKT322" s="5"/>
      <c r="SKU322" s="5"/>
      <c r="SKV322" s="5"/>
      <c r="SKW322" s="5"/>
      <c r="SKX322" s="5"/>
      <c r="SKY322" s="5"/>
      <c r="SKZ322" s="5"/>
      <c r="SLA322" s="5"/>
      <c r="SLB322" s="5"/>
      <c r="SLC322" s="5"/>
      <c r="SLD322" s="5"/>
      <c r="SLE322" s="5"/>
      <c r="SLF322" s="5"/>
      <c r="SLG322" s="5"/>
      <c r="SLH322" s="5"/>
      <c r="SLI322" s="5"/>
      <c r="SLJ322" s="5"/>
      <c r="SLK322" s="5"/>
      <c r="SLL322" s="5"/>
      <c r="SLM322" s="5"/>
      <c r="SLN322" s="5"/>
      <c r="SLO322" s="5"/>
      <c r="SLP322" s="5"/>
      <c r="SLQ322" s="5"/>
      <c r="SLR322" s="5"/>
      <c r="SLS322" s="5"/>
      <c r="SLT322" s="5"/>
      <c r="SLU322" s="5"/>
      <c r="SLV322" s="5"/>
      <c r="SLW322" s="5"/>
      <c r="SLX322" s="5"/>
      <c r="SLY322" s="5"/>
      <c r="SLZ322" s="5"/>
      <c r="SMA322" s="5"/>
      <c r="SMB322" s="5"/>
      <c r="SMC322" s="5"/>
      <c r="SMD322" s="5"/>
      <c r="SME322" s="5"/>
      <c r="SMF322" s="5"/>
      <c r="SMG322" s="5"/>
      <c r="SMH322" s="5"/>
      <c r="SMI322" s="5"/>
      <c r="SMJ322" s="5"/>
      <c r="SMK322" s="5"/>
      <c r="SML322" s="5"/>
      <c r="SMM322" s="5"/>
      <c r="SMN322" s="5"/>
      <c r="SMO322" s="5"/>
      <c r="SMP322" s="5"/>
      <c r="SMQ322" s="5"/>
      <c r="SMR322" s="5"/>
      <c r="SMS322" s="5"/>
      <c r="SMT322" s="5"/>
      <c r="SMU322" s="5"/>
      <c r="SMV322" s="5"/>
      <c r="SMW322" s="5"/>
      <c r="SMX322" s="5"/>
      <c r="SMY322" s="5"/>
      <c r="SMZ322" s="5"/>
      <c r="SNA322" s="5"/>
      <c r="SNB322" s="5"/>
      <c r="SNC322" s="5"/>
      <c r="SND322" s="5"/>
      <c r="SNE322" s="5"/>
      <c r="SNF322" s="5"/>
      <c r="SNG322" s="5"/>
      <c r="SNH322" s="5"/>
      <c r="SNI322" s="5"/>
      <c r="SNJ322" s="5"/>
      <c r="SNK322" s="5"/>
      <c r="SNL322" s="5"/>
      <c r="SNM322" s="5"/>
      <c r="SNN322" s="5"/>
      <c r="SNO322" s="5"/>
      <c r="SNP322" s="5"/>
      <c r="SNQ322" s="5"/>
      <c r="SNR322" s="5"/>
      <c r="SNS322" s="5"/>
      <c r="SNT322" s="5"/>
      <c r="SNU322" s="5"/>
      <c r="SNV322" s="5"/>
      <c r="SNW322" s="5"/>
      <c r="SNX322" s="5"/>
      <c r="SNY322" s="5"/>
      <c r="SNZ322" s="5"/>
      <c r="SOA322" s="5"/>
      <c r="SOB322" s="5"/>
      <c r="SOC322" s="5"/>
      <c r="SOD322" s="5"/>
      <c r="SOE322" s="5"/>
      <c r="SOF322" s="5"/>
      <c r="SOG322" s="5"/>
      <c r="SOH322" s="5"/>
      <c r="SOI322" s="5"/>
      <c r="SOJ322" s="5"/>
      <c r="SOK322" s="5"/>
      <c r="SOL322" s="5"/>
      <c r="SOM322" s="5"/>
      <c r="SON322" s="5"/>
      <c r="SOO322" s="5"/>
      <c r="SOP322" s="5"/>
      <c r="SOQ322" s="5"/>
      <c r="SOR322" s="5"/>
      <c r="SOS322" s="5"/>
      <c r="SOT322" s="5"/>
      <c r="SOU322" s="5"/>
      <c r="SOV322" s="5"/>
      <c r="SOW322" s="5"/>
      <c r="SOX322" s="5"/>
      <c r="SOY322" s="5"/>
      <c r="SOZ322" s="5"/>
      <c r="SPA322" s="5"/>
      <c r="SPB322" s="5"/>
      <c r="SPC322" s="5"/>
      <c r="SPD322" s="5"/>
      <c r="SPE322" s="5"/>
      <c r="SPF322" s="5"/>
      <c r="SPG322" s="5"/>
      <c r="SPH322" s="5"/>
      <c r="SPI322" s="5"/>
      <c r="SPJ322" s="5"/>
      <c r="SPK322" s="5"/>
      <c r="SPL322" s="5"/>
      <c r="SPM322" s="5"/>
      <c r="SPN322" s="5"/>
      <c r="SPO322" s="5"/>
      <c r="SPP322" s="5"/>
      <c r="SPQ322" s="5"/>
      <c r="SPR322" s="5"/>
      <c r="SPS322" s="5"/>
      <c r="SPT322" s="5"/>
      <c r="SPU322" s="5"/>
      <c r="SPV322" s="5"/>
      <c r="SPW322" s="5"/>
      <c r="SPX322" s="5"/>
      <c r="SPY322" s="5"/>
      <c r="SPZ322" s="5"/>
      <c r="SQA322" s="5"/>
      <c r="SQB322" s="5"/>
      <c r="SQC322" s="5"/>
      <c r="SQD322" s="5"/>
      <c r="SQE322" s="5"/>
      <c r="SQF322" s="5"/>
      <c r="SQG322" s="5"/>
      <c r="SQH322" s="5"/>
      <c r="SQI322" s="5"/>
      <c r="SQJ322" s="5"/>
      <c r="SQK322" s="5"/>
      <c r="SQL322" s="5"/>
      <c r="SQM322" s="5"/>
      <c r="SQN322" s="5"/>
      <c r="SQO322" s="5"/>
      <c r="SQP322" s="5"/>
      <c r="SQQ322" s="5"/>
      <c r="SQR322" s="5"/>
      <c r="SQS322" s="5"/>
      <c r="SQT322" s="5"/>
      <c r="SQU322" s="5"/>
      <c r="SQV322" s="5"/>
      <c r="SQW322" s="5"/>
      <c r="SQX322" s="5"/>
      <c r="SQY322" s="5"/>
      <c r="SQZ322" s="5"/>
      <c r="SRA322" s="5"/>
      <c r="SRB322" s="5"/>
      <c r="SRC322" s="5"/>
      <c r="SRD322" s="5"/>
      <c r="SRE322" s="5"/>
      <c r="SRF322" s="5"/>
      <c r="SRG322" s="5"/>
      <c r="SRH322" s="5"/>
      <c r="SRI322" s="5"/>
      <c r="SRJ322" s="5"/>
      <c r="SRK322" s="5"/>
      <c r="SRL322" s="5"/>
      <c r="SRM322" s="5"/>
      <c r="SRN322" s="5"/>
      <c r="SRO322" s="5"/>
      <c r="SRP322" s="5"/>
      <c r="SRQ322" s="5"/>
      <c r="SRR322" s="5"/>
      <c r="SRS322" s="5"/>
      <c r="SRT322" s="5"/>
      <c r="SRU322" s="5"/>
      <c r="SRV322" s="5"/>
      <c r="SRW322" s="5"/>
      <c r="SRX322" s="5"/>
      <c r="SRY322" s="5"/>
      <c r="SRZ322" s="5"/>
      <c r="SSA322" s="5"/>
      <c r="SSB322" s="5"/>
      <c r="SSC322" s="5"/>
      <c r="SSD322" s="5"/>
      <c r="SSE322" s="5"/>
      <c r="SSF322" s="5"/>
      <c r="SSG322" s="5"/>
      <c r="SSH322" s="5"/>
      <c r="SSI322" s="5"/>
      <c r="SSJ322" s="5"/>
      <c r="SSK322" s="5"/>
      <c r="SSL322" s="5"/>
      <c r="SSM322" s="5"/>
      <c r="SSN322" s="5"/>
      <c r="SSO322" s="5"/>
      <c r="SSP322" s="5"/>
      <c r="SSQ322" s="5"/>
      <c r="SSR322" s="5"/>
      <c r="SSS322" s="5"/>
      <c r="SST322" s="5"/>
      <c r="SSU322" s="5"/>
      <c r="SSV322" s="5"/>
      <c r="SSW322" s="5"/>
      <c r="SSX322" s="5"/>
      <c r="SSY322" s="5"/>
      <c r="SSZ322" s="5"/>
      <c r="STA322" s="5"/>
      <c r="STB322" s="5"/>
      <c r="STC322" s="5"/>
      <c r="STD322" s="5"/>
      <c r="STE322" s="5"/>
      <c r="STF322" s="5"/>
      <c r="STG322" s="5"/>
      <c r="STH322" s="5"/>
      <c r="STI322" s="5"/>
      <c r="STJ322" s="5"/>
      <c r="STK322" s="5"/>
      <c r="STL322" s="5"/>
      <c r="STM322" s="5"/>
      <c r="STN322" s="5"/>
      <c r="STO322" s="5"/>
      <c r="STP322" s="5"/>
      <c r="STQ322" s="5"/>
      <c r="STR322" s="5"/>
      <c r="STS322" s="5"/>
      <c r="STT322" s="5"/>
      <c r="STU322" s="5"/>
      <c r="STV322" s="5"/>
      <c r="STW322" s="5"/>
      <c r="STX322" s="5"/>
      <c r="STY322" s="5"/>
      <c r="STZ322" s="5"/>
      <c r="SUA322" s="5"/>
      <c r="SUB322" s="5"/>
      <c r="SUC322" s="5"/>
      <c r="SUD322" s="5"/>
      <c r="SUE322" s="5"/>
      <c r="SUF322" s="5"/>
      <c r="SUG322" s="5"/>
      <c r="SUH322" s="5"/>
      <c r="SUI322" s="5"/>
      <c r="SUJ322" s="5"/>
      <c r="SUK322" s="5"/>
      <c r="SUL322" s="5"/>
      <c r="SUM322" s="5"/>
      <c r="SUN322" s="5"/>
      <c r="SUO322" s="5"/>
      <c r="SUP322" s="5"/>
      <c r="SUQ322" s="5"/>
      <c r="SUR322" s="5"/>
      <c r="SUS322" s="5"/>
      <c r="SUT322" s="5"/>
      <c r="SUU322" s="5"/>
      <c r="SUV322" s="5"/>
      <c r="SUW322" s="5"/>
      <c r="SUX322" s="5"/>
      <c r="SUY322" s="5"/>
      <c r="SUZ322" s="5"/>
      <c r="SVA322" s="5"/>
      <c r="SVB322" s="5"/>
      <c r="SVC322" s="5"/>
      <c r="SVD322" s="5"/>
      <c r="SVE322" s="5"/>
      <c r="SVF322" s="5"/>
      <c r="SVG322" s="5"/>
      <c r="SVH322" s="5"/>
      <c r="SVI322" s="5"/>
      <c r="SVJ322" s="5"/>
      <c r="SVK322" s="5"/>
      <c r="SVL322" s="5"/>
      <c r="SVM322" s="5"/>
      <c r="SVN322" s="5"/>
      <c r="SVO322" s="5"/>
      <c r="SVP322" s="5"/>
      <c r="SVQ322" s="5"/>
      <c r="SVR322" s="5"/>
      <c r="SVS322" s="5"/>
      <c r="SVT322" s="5"/>
      <c r="SVU322" s="5"/>
      <c r="SVV322" s="5"/>
      <c r="SVW322" s="5"/>
      <c r="SVX322" s="5"/>
      <c r="SVY322" s="5"/>
      <c r="SVZ322" s="5"/>
      <c r="SWA322" s="5"/>
      <c r="SWB322" s="5"/>
      <c r="SWC322" s="5"/>
      <c r="SWD322" s="5"/>
      <c r="SWE322" s="5"/>
      <c r="SWF322" s="5"/>
      <c r="SWG322" s="5"/>
      <c r="SWH322" s="5"/>
      <c r="SWI322" s="5"/>
      <c r="SWJ322" s="5"/>
      <c r="SWK322" s="5"/>
      <c r="SWL322" s="5"/>
      <c r="SWM322" s="5"/>
      <c r="SWN322" s="5"/>
      <c r="SWO322" s="5"/>
      <c r="SWP322" s="5"/>
      <c r="SWQ322" s="5"/>
      <c r="SWR322" s="5"/>
      <c r="SWS322" s="5"/>
      <c r="SWT322" s="5"/>
      <c r="SWU322" s="5"/>
      <c r="SWV322" s="5"/>
      <c r="SWW322" s="5"/>
      <c r="SWX322" s="5"/>
      <c r="SWY322" s="5"/>
      <c r="SWZ322" s="5"/>
      <c r="SXA322" s="5"/>
      <c r="SXB322" s="5"/>
      <c r="SXC322" s="5"/>
      <c r="SXD322" s="5"/>
      <c r="SXE322" s="5"/>
      <c r="SXF322" s="5"/>
      <c r="SXG322" s="5"/>
      <c r="SXH322" s="5"/>
      <c r="SXI322" s="5"/>
      <c r="SXJ322" s="5"/>
      <c r="SXK322" s="5"/>
      <c r="SXL322" s="5"/>
      <c r="SXM322" s="5"/>
      <c r="SXN322" s="5"/>
      <c r="SXO322" s="5"/>
      <c r="SXP322" s="5"/>
      <c r="SXQ322" s="5"/>
      <c r="SXR322" s="5"/>
      <c r="SXS322" s="5"/>
      <c r="SXT322" s="5"/>
      <c r="SXU322" s="5"/>
      <c r="SXV322" s="5"/>
      <c r="SXW322" s="5"/>
      <c r="SXX322" s="5"/>
      <c r="SXY322" s="5"/>
      <c r="SXZ322" s="5"/>
      <c r="SYA322" s="5"/>
      <c r="SYB322" s="5"/>
      <c r="SYC322" s="5"/>
      <c r="SYD322" s="5"/>
      <c r="SYE322" s="5"/>
      <c r="SYF322" s="5"/>
      <c r="SYG322" s="5"/>
      <c r="SYH322" s="5"/>
      <c r="SYI322" s="5"/>
      <c r="SYJ322" s="5"/>
      <c r="SYK322" s="5"/>
      <c r="SYL322" s="5"/>
      <c r="SYM322" s="5"/>
      <c r="SYN322" s="5"/>
      <c r="SYO322" s="5"/>
      <c r="SYP322" s="5"/>
      <c r="SYQ322" s="5"/>
      <c r="SYR322" s="5"/>
      <c r="SYS322" s="5"/>
      <c r="SYT322" s="5"/>
      <c r="SYU322" s="5"/>
      <c r="SYV322" s="5"/>
      <c r="SYW322" s="5"/>
      <c r="SYX322" s="5"/>
      <c r="SYY322" s="5"/>
      <c r="SYZ322" s="5"/>
      <c r="SZA322" s="5"/>
      <c r="SZB322" s="5"/>
      <c r="SZC322" s="5"/>
      <c r="SZD322" s="5"/>
      <c r="SZE322" s="5"/>
      <c r="SZF322" s="5"/>
      <c r="SZG322" s="5"/>
      <c r="SZH322" s="5"/>
      <c r="SZI322" s="5"/>
      <c r="SZJ322" s="5"/>
      <c r="SZK322" s="5"/>
      <c r="SZL322" s="5"/>
      <c r="SZM322" s="5"/>
      <c r="SZN322" s="5"/>
      <c r="SZO322" s="5"/>
      <c r="SZP322" s="5"/>
      <c r="SZQ322" s="5"/>
      <c r="SZR322" s="5"/>
      <c r="SZS322" s="5"/>
      <c r="SZT322" s="5"/>
      <c r="SZU322" s="5"/>
      <c r="SZV322" s="5"/>
      <c r="SZW322" s="5"/>
      <c r="SZX322" s="5"/>
      <c r="SZY322" s="5"/>
      <c r="SZZ322" s="5"/>
      <c r="TAA322" s="5"/>
      <c r="TAB322" s="5"/>
      <c r="TAC322" s="5"/>
      <c r="TAD322" s="5"/>
      <c r="TAE322" s="5"/>
      <c r="TAF322" s="5"/>
      <c r="TAG322" s="5"/>
      <c r="TAH322" s="5"/>
      <c r="TAI322" s="5"/>
      <c r="TAJ322" s="5"/>
      <c r="TAK322" s="5"/>
      <c r="TAL322" s="5"/>
      <c r="TAM322" s="5"/>
      <c r="TAN322" s="5"/>
      <c r="TAO322" s="5"/>
      <c r="TAP322" s="5"/>
      <c r="TAQ322" s="5"/>
      <c r="TAR322" s="5"/>
      <c r="TAS322" s="5"/>
      <c r="TAT322" s="5"/>
      <c r="TAU322" s="5"/>
      <c r="TAV322" s="5"/>
      <c r="TAW322" s="5"/>
      <c r="TAX322" s="5"/>
      <c r="TAY322" s="5"/>
      <c r="TAZ322" s="5"/>
      <c r="TBA322" s="5"/>
      <c r="TBB322" s="5"/>
      <c r="TBC322" s="5"/>
      <c r="TBD322" s="5"/>
      <c r="TBE322" s="5"/>
      <c r="TBF322" s="5"/>
      <c r="TBG322" s="5"/>
      <c r="TBH322" s="5"/>
      <c r="TBI322" s="5"/>
      <c r="TBJ322" s="5"/>
      <c r="TBK322" s="5"/>
      <c r="TBL322" s="5"/>
      <c r="TBM322" s="5"/>
      <c r="TBN322" s="5"/>
      <c r="TBO322" s="5"/>
      <c r="TBP322" s="5"/>
      <c r="TBQ322" s="5"/>
      <c r="TBR322" s="5"/>
      <c r="TBS322" s="5"/>
      <c r="TBT322" s="5"/>
      <c r="TBU322" s="5"/>
      <c r="TBV322" s="5"/>
      <c r="TBW322" s="5"/>
      <c r="TBX322" s="5"/>
      <c r="TBY322" s="5"/>
      <c r="TBZ322" s="5"/>
      <c r="TCA322" s="5"/>
      <c r="TCB322" s="5"/>
      <c r="TCC322" s="5"/>
      <c r="TCD322" s="5"/>
      <c r="TCE322" s="5"/>
      <c r="TCF322" s="5"/>
      <c r="TCG322" s="5"/>
      <c r="TCH322" s="5"/>
      <c r="TCI322" s="5"/>
      <c r="TCJ322" s="5"/>
      <c r="TCK322" s="5"/>
      <c r="TCL322" s="5"/>
      <c r="TCM322" s="5"/>
      <c r="TCN322" s="5"/>
      <c r="TCO322" s="5"/>
      <c r="TCP322" s="5"/>
      <c r="TCQ322" s="5"/>
      <c r="TCR322" s="5"/>
      <c r="TCS322" s="5"/>
      <c r="TCT322" s="5"/>
      <c r="TCU322" s="5"/>
      <c r="TCV322" s="5"/>
      <c r="TCW322" s="5"/>
      <c r="TCX322" s="5"/>
      <c r="TCY322" s="5"/>
      <c r="TCZ322" s="5"/>
      <c r="TDA322" s="5"/>
      <c r="TDB322" s="5"/>
      <c r="TDC322" s="5"/>
      <c r="TDD322" s="5"/>
      <c r="TDE322" s="5"/>
      <c r="TDF322" s="5"/>
      <c r="TDG322" s="5"/>
      <c r="TDH322" s="5"/>
      <c r="TDI322" s="5"/>
      <c r="TDJ322" s="5"/>
      <c r="TDK322" s="5"/>
      <c r="TDL322" s="5"/>
      <c r="TDM322" s="5"/>
      <c r="TDN322" s="5"/>
      <c r="TDO322" s="5"/>
      <c r="TDP322" s="5"/>
      <c r="TDQ322" s="5"/>
      <c r="TDR322" s="5"/>
      <c r="TDS322" s="5"/>
      <c r="TDT322" s="5"/>
      <c r="TDU322" s="5"/>
      <c r="TDV322" s="5"/>
      <c r="TDW322" s="5"/>
      <c r="TDX322" s="5"/>
      <c r="TDY322" s="5"/>
      <c r="TDZ322" s="5"/>
      <c r="TEA322" s="5"/>
      <c r="TEB322" s="5"/>
      <c r="TEC322" s="5"/>
      <c r="TED322" s="5"/>
      <c r="TEE322" s="5"/>
      <c r="TEF322" s="5"/>
      <c r="TEG322" s="5"/>
      <c r="TEH322" s="5"/>
      <c r="TEI322" s="5"/>
      <c r="TEJ322" s="5"/>
      <c r="TEK322" s="5"/>
      <c r="TEL322" s="5"/>
      <c r="TEM322" s="5"/>
      <c r="TEN322" s="5"/>
      <c r="TEO322" s="5"/>
      <c r="TEP322" s="5"/>
      <c r="TEQ322" s="5"/>
      <c r="TER322" s="5"/>
      <c r="TES322" s="5"/>
      <c r="TET322" s="5"/>
      <c r="TEU322" s="5"/>
      <c r="TEV322" s="5"/>
      <c r="TEW322" s="5"/>
      <c r="TEX322" s="5"/>
      <c r="TEY322" s="5"/>
      <c r="TEZ322" s="5"/>
      <c r="TFA322" s="5"/>
      <c r="TFB322" s="5"/>
      <c r="TFC322" s="5"/>
      <c r="TFD322" s="5"/>
      <c r="TFE322" s="5"/>
      <c r="TFF322" s="5"/>
      <c r="TFG322" s="5"/>
      <c r="TFH322" s="5"/>
      <c r="TFI322" s="5"/>
      <c r="TFJ322" s="5"/>
      <c r="TFK322" s="5"/>
      <c r="TFL322" s="5"/>
      <c r="TFM322" s="5"/>
      <c r="TFN322" s="5"/>
      <c r="TFO322" s="5"/>
      <c r="TFP322" s="5"/>
      <c r="TFQ322" s="5"/>
      <c r="TFR322" s="5"/>
      <c r="TFS322" s="5"/>
      <c r="TFT322" s="5"/>
      <c r="TFU322" s="5"/>
      <c r="TFV322" s="5"/>
      <c r="TFW322" s="5"/>
      <c r="TFX322" s="5"/>
      <c r="TFY322" s="5"/>
      <c r="TFZ322" s="5"/>
      <c r="TGA322" s="5"/>
      <c r="TGB322" s="5"/>
      <c r="TGC322" s="5"/>
      <c r="TGD322" s="5"/>
      <c r="TGE322" s="5"/>
      <c r="TGF322" s="5"/>
      <c r="TGG322" s="5"/>
      <c r="TGH322" s="5"/>
      <c r="TGI322" s="5"/>
      <c r="TGJ322" s="5"/>
      <c r="TGK322" s="5"/>
      <c r="TGL322" s="5"/>
      <c r="TGM322" s="5"/>
      <c r="TGN322" s="5"/>
      <c r="TGO322" s="5"/>
      <c r="TGP322" s="5"/>
      <c r="TGQ322" s="5"/>
      <c r="TGR322" s="5"/>
      <c r="TGS322" s="5"/>
      <c r="TGT322" s="5"/>
      <c r="TGU322" s="5"/>
      <c r="TGV322" s="5"/>
      <c r="TGW322" s="5"/>
      <c r="TGX322" s="5"/>
      <c r="TGY322" s="5"/>
      <c r="TGZ322" s="5"/>
      <c r="THA322" s="5"/>
      <c r="THB322" s="5"/>
      <c r="THC322" s="5"/>
      <c r="THD322" s="5"/>
      <c r="THE322" s="5"/>
      <c r="THF322" s="5"/>
      <c r="THG322" s="5"/>
      <c r="THH322" s="5"/>
      <c r="THI322" s="5"/>
      <c r="THJ322" s="5"/>
      <c r="THK322" s="5"/>
      <c r="THL322" s="5"/>
      <c r="THM322" s="5"/>
      <c r="THN322" s="5"/>
      <c r="THO322" s="5"/>
      <c r="THP322" s="5"/>
      <c r="THQ322" s="5"/>
      <c r="THR322" s="5"/>
      <c r="THS322" s="5"/>
      <c r="THT322" s="5"/>
      <c r="THU322" s="5"/>
      <c r="THV322" s="5"/>
      <c r="THW322" s="5"/>
      <c r="THX322" s="5"/>
      <c r="THY322" s="5"/>
      <c r="THZ322" s="5"/>
      <c r="TIA322" s="5"/>
      <c r="TIB322" s="5"/>
      <c r="TIC322" s="5"/>
      <c r="TID322" s="5"/>
      <c r="TIE322" s="5"/>
      <c r="TIF322" s="5"/>
      <c r="TIG322" s="5"/>
      <c r="TIH322" s="5"/>
      <c r="TII322" s="5"/>
      <c r="TIJ322" s="5"/>
      <c r="TIK322" s="5"/>
      <c r="TIL322" s="5"/>
      <c r="TIM322" s="5"/>
      <c r="TIN322" s="5"/>
      <c r="TIO322" s="5"/>
      <c r="TIP322" s="5"/>
      <c r="TIQ322" s="5"/>
      <c r="TIR322" s="5"/>
      <c r="TIS322" s="5"/>
      <c r="TIT322" s="5"/>
      <c r="TIU322" s="5"/>
      <c r="TIV322" s="5"/>
      <c r="TIW322" s="5"/>
      <c r="TIX322" s="5"/>
      <c r="TIY322" s="5"/>
      <c r="TIZ322" s="5"/>
      <c r="TJA322" s="5"/>
      <c r="TJB322" s="5"/>
      <c r="TJC322" s="5"/>
      <c r="TJD322" s="5"/>
      <c r="TJE322" s="5"/>
      <c r="TJF322" s="5"/>
      <c r="TJG322" s="5"/>
      <c r="TJH322" s="5"/>
      <c r="TJI322" s="5"/>
      <c r="TJJ322" s="5"/>
      <c r="TJK322" s="5"/>
      <c r="TJL322" s="5"/>
      <c r="TJM322" s="5"/>
      <c r="TJN322" s="5"/>
      <c r="TJO322" s="5"/>
      <c r="TJP322" s="5"/>
      <c r="TJQ322" s="5"/>
      <c r="TJR322" s="5"/>
      <c r="TJS322" s="5"/>
      <c r="TJT322" s="5"/>
      <c r="TJU322" s="5"/>
      <c r="TJV322" s="5"/>
      <c r="TJW322" s="5"/>
      <c r="TJX322" s="5"/>
      <c r="TJY322" s="5"/>
      <c r="TJZ322" s="5"/>
      <c r="TKA322" s="5"/>
      <c r="TKB322" s="5"/>
      <c r="TKC322" s="5"/>
      <c r="TKD322" s="5"/>
      <c r="TKE322" s="5"/>
      <c r="TKF322" s="5"/>
      <c r="TKG322" s="5"/>
      <c r="TKH322" s="5"/>
      <c r="TKI322" s="5"/>
      <c r="TKJ322" s="5"/>
      <c r="TKK322" s="5"/>
      <c r="TKL322" s="5"/>
      <c r="TKM322" s="5"/>
      <c r="TKN322" s="5"/>
      <c r="TKO322" s="5"/>
      <c r="TKP322" s="5"/>
      <c r="TKQ322" s="5"/>
      <c r="TKR322" s="5"/>
      <c r="TKS322" s="5"/>
      <c r="TKT322" s="5"/>
      <c r="TKU322" s="5"/>
      <c r="TKV322" s="5"/>
      <c r="TKW322" s="5"/>
      <c r="TKX322" s="5"/>
      <c r="TKY322" s="5"/>
      <c r="TKZ322" s="5"/>
      <c r="TLA322" s="5"/>
      <c r="TLB322" s="5"/>
      <c r="TLC322" s="5"/>
      <c r="TLD322" s="5"/>
      <c r="TLE322" s="5"/>
      <c r="TLF322" s="5"/>
      <c r="TLG322" s="5"/>
      <c r="TLH322" s="5"/>
      <c r="TLI322" s="5"/>
      <c r="TLJ322" s="5"/>
      <c r="TLK322" s="5"/>
      <c r="TLL322" s="5"/>
      <c r="TLM322" s="5"/>
      <c r="TLN322" s="5"/>
      <c r="TLO322" s="5"/>
      <c r="TLP322" s="5"/>
      <c r="TLQ322" s="5"/>
      <c r="TLR322" s="5"/>
      <c r="TLS322" s="5"/>
      <c r="TLT322" s="5"/>
      <c r="TLU322" s="5"/>
      <c r="TLV322" s="5"/>
      <c r="TLW322" s="5"/>
      <c r="TLX322" s="5"/>
      <c r="TLY322" s="5"/>
      <c r="TLZ322" s="5"/>
      <c r="TMA322" s="5"/>
      <c r="TMB322" s="5"/>
      <c r="TMC322" s="5"/>
      <c r="TMD322" s="5"/>
      <c r="TME322" s="5"/>
      <c r="TMF322" s="5"/>
      <c r="TMG322" s="5"/>
      <c r="TMH322" s="5"/>
      <c r="TMI322" s="5"/>
      <c r="TMJ322" s="5"/>
      <c r="TMK322" s="5"/>
      <c r="TML322" s="5"/>
      <c r="TMM322" s="5"/>
      <c r="TMN322" s="5"/>
      <c r="TMO322" s="5"/>
      <c r="TMP322" s="5"/>
      <c r="TMQ322" s="5"/>
      <c r="TMR322" s="5"/>
      <c r="TMS322" s="5"/>
      <c r="TMT322" s="5"/>
      <c r="TMU322" s="5"/>
      <c r="TMV322" s="5"/>
      <c r="TMW322" s="5"/>
      <c r="TMX322" s="5"/>
      <c r="TMY322" s="5"/>
      <c r="TMZ322" s="5"/>
      <c r="TNA322" s="5"/>
      <c r="TNB322" s="5"/>
      <c r="TNC322" s="5"/>
      <c r="TND322" s="5"/>
      <c r="TNE322" s="5"/>
      <c r="TNF322" s="5"/>
      <c r="TNG322" s="5"/>
      <c r="TNH322" s="5"/>
      <c r="TNI322" s="5"/>
      <c r="TNJ322" s="5"/>
      <c r="TNK322" s="5"/>
      <c r="TNL322" s="5"/>
      <c r="TNM322" s="5"/>
      <c r="TNN322" s="5"/>
      <c r="TNO322" s="5"/>
      <c r="TNP322" s="5"/>
      <c r="TNQ322" s="5"/>
      <c r="TNR322" s="5"/>
      <c r="TNS322" s="5"/>
      <c r="TNT322" s="5"/>
      <c r="TNU322" s="5"/>
      <c r="TNV322" s="5"/>
      <c r="TNW322" s="5"/>
      <c r="TNX322" s="5"/>
      <c r="TNY322" s="5"/>
      <c r="TNZ322" s="5"/>
      <c r="TOA322" s="5"/>
      <c r="TOB322" s="5"/>
      <c r="TOC322" s="5"/>
      <c r="TOD322" s="5"/>
      <c r="TOE322" s="5"/>
      <c r="TOF322" s="5"/>
      <c r="TOG322" s="5"/>
      <c r="TOH322" s="5"/>
      <c r="TOI322" s="5"/>
      <c r="TOJ322" s="5"/>
      <c r="TOK322" s="5"/>
      <c r="TOL322" s="5"/>
      <c r="TOM322" s="5"/>
      <c r="TON322" s="5"/>
      <c r="TOO322" s="5"/>
      <c r="TOP322" s="5"/>
      <c r="TOQ322" s="5"/>
      <c r="TOR322" s="5"/>
      <c r="TOS322" s="5"/>
      <c r="TOT322" s="5"/>
      <c r="TOU322" s="5"/>
      <c r="TOV322" s="5"/>
      <c r="TOW322" s="5"/>
      <c r="TOX322" s="5"/>
      <c r="TOY322" s="5"/>
      <c r="TOZ322" s="5"/>
      <c r="TPA322" s="5"/>
      <c r="TPB322" s="5"/>
      <c r="TPC322" s="5"/>
      <c r="TPD322" s="5"/>
      <c r="TPE322" s="5"/>
      <c r="TPF322" s="5"/>
      <c r="TPG322" s="5"/>
      <c r="TPH322" s="5"/>
      <c r="TPI322" s="5"/>
      <c r="TPJ322" s="5"/>
      <c r="TPK322" s="5"/>
      <c r="TPL322" s="5"/>
      <c r="TPM322" s="5"/>
      <c r="TPN322" s="5"/>
      <c r="TPO322" s="5"/>
      <c r="TPP322" s="5"/>
      <c r="TPQ322" s="5"/>
      <c r="TPR322" s="5"/>
      <c r="TPS322" s="5"/>
      <c r="TPT322" s="5"/>
      <c r="TPU322" s="5"/>
      <c r="TPV322" s="5"/>
      <c r="TPW322" s="5"/>
      <c r="TPX322" s="5"/>
      <c r="TPY322" s="5"/>
      <c r="TPZ322" s="5"/>
      <c r="TQA322" s="5"/>
      <c r="TQB322" s="5"/>
      <c r="TQC322" s="5"/>
      <c r="TQD322" s="5"/>
      <c r="TQE322" s="5"/>
      <c r="TQF322" s="5"/>
      <c r="TQG322" s="5"/>
      <c r="TQH322" s="5"/>
      <c r="TQI322" s="5"/>
      <c r="TQJ322" s="5"/>
      <c r="TQK322" s="5"/>
      <c r="TQL322" s="5"/>
      <c r="TQM322" s="5"/>
      <c r="TQN322" s="5"/>
      <c r="TQO322" s="5"/>
      <c r="TQP322" s="5"/>
      <c r="TQQ322" s="5"/>
      <c r="TQR322" s="5"/>
      <c r="TQS322" s="5"/>
      <c r="TQT322" s="5"/>
      <c r="TQU322" s="5"/>
      <c r="TQV322" s="5"/>
      <c r="TQW322" s="5"/>
      <c r="TQX322" s="5"/>
      <c r="TQY322" s="5"/>
      <c r="TQZ322" s="5"/>
      <c r="TRA322" s="5"/>
      <c r="TRB322" s="5"/>
      <c r="TRC322" s="5"/>
      <c r="TRD322" s="5"/>
      <c r="TRE322" s="5"/>
      <c r="TRF322" s="5"/>
      <c r="TRG322" s="5"/>
      <c r="TRH322" s="5"/>
      <c r="TRI322" s="5"/>
      <c r="TRJ322" s="5"/>
      <c r="TRK322" s="5"/>
      <c r="TRL322" s="5"/>
      <c r="TRM322" s="5"/>
      <c r="TRN322" s="5"/>
      <c r="TRO322" s="5"/>
      <c r="TRP322" s="5"/>
      <c r="TRQ322" s="5"/>
      <c r="TRR322" s="5"/>
      <c r="TRS322" s="5"/>
      <c r="TRT322" s="5"/>
      <c r="TRU322" s="5"/>
      <c r="TRV322" s="5"/>
      <c r="TRW322" s="5"/>
      <c r="TRX322" s="5"/>
      <c r="TRY322" s="5"/>
      <c r="TRZ322" s="5"/>
      <c r="TSA322" s="5"/>
      <c r="TSB322" s="5"/>
      <c r="TSC322" s="5"/>
      <c r="TSD322" s="5"/>
      <c r="TSE322" s="5"/>
      <c r="TSF322" s="5"/>
      <c r="TSG322" s="5"/>
      <c r="TSH322" s="5"/>
      <c r="TSI322" s="5"/>
      <c r="TSJ322" s="5"/>
      <c r="TSK322" s="5"/>
      <c r="TSL322" s="5"/>
      <c r="TSM322" s="5"/>
      <c r="TSN322" s="5"/>
      <c r="TSO322" s="5"/>
      <c r="TSP322" s="5"/>
      <c r="TSQ322" s="5"/>
      <c r="TSR322" s="5"/>
      <c r="TSS322" s="5"/>
      <c r="TST322" s="5"/>
      <c r="TSU322" s="5"/>
      <c r="TSV322" s="5"/>
      <c r="TSW322" s="5"/>
      <c r="TSX322" s="5"/>
      <c r="TSY322" s="5"/>
      <c r="TSZ322" s="5"/>
      <c r="TTA322" s="5"/>
      <c r="TTB322" s="5"/>
      <c r="TTC322" s="5"/>
      <c r="TTD322" s="5"/>
      <c r="TTE322" s="5"/>
      <c r="TTF322" s="5"/>
      <c r="TTG322" s="5"/>
      <c r="TTH322" s="5"/>
      <c r="TTI322" s="5"/>
      <c r="TTJ322" s="5"/>
      <c r="TTK322" s="5"/>
      <c r="TTL322" s="5"/>
      <c r="TTM322" s="5"/>
      <c r="TTN322" s="5"/>
      <c r="TTO322" s="5"/>
      <c r="TTP322" s="5"/>
      <c r="TTQ322" s="5"/>
      <c r="TTR322" s="5"/>
      <c r="TTS322" s="5"/>
      <c r="TTT322" s="5"/>
      <c r="TTU322" s="5"/>
      <c r="TTV322" s="5"/>
      <c r="TTW322" s="5"/>
      <c r="TTX322" s="5"/>
      <c r="TTY322" s="5"/>
      <c r="TTZ322" s="5"/>
      <c r="TUA322" s="5"/>
      <c r="TUB322" s="5"/>
      <c r="TUC322" s="5"/>
      <c r="TUD322" s="5"/>
      <c r="TUE322" s="5"/>
      <c r="TUF322" s="5"/>
      <c r="TUG322" s="5"/>
      <c r="TUH322" s="5"/>
      <c r="TUI322" s="5"/>
      <c r="TUJ322" s="5"/>
      <c r="TUK322" s="5"/>
      <c r="TUL322" s="5"/>
      <c r="TUM322" s="5"/>
      <c r="TUN322" s="5"/>
      <c r="TUO322" s="5"/>
      <c r="TUP322" s="5"/>
      <c r="TUQ322" s="5"/>
      <c r="TUR322" s="5"/>
      <c r="TUS322" s="5"/>
      <c r="TUT322" s="5"/>
      <c r="TUU322" s="5"/>
      <c r="TUV322" s="5"/>
      <c r="TUW322" s="5"/>
      <c r="TUX322" s="5"/>
      <c r="TUY322" s="5"/>
      <c r="TUZ322" s="5"/>
      <c r="TVA322" s="5"/>
      <c r="TVB322" s="5"/>
      <c r="TVC322" s="5"/>
      <c r="TVD322" s="5"/>
      <c r="TVE322" s="5"/>
      <c r="TVF322" s="5"/>
      <c r="TVG322" s="5"/>
      <c r="TVH322" s="5"/>
      <c r="TVI322" s="5"/>
      <c r="TVJ322" s="5"/>
      <c r="TVK322" s="5"/>
      <c r="TVL322" s="5"/>
      <c r="TVM322" s="5"/>
      <c r="TVN322" s="5"/>
      <c r="TVO322" s="5"/>
      <c r="TVP322" s="5"/>
      <c r="TVQ322" s="5"/>
      <c r="TVR322" s="5"/>
      <c r="TVS322" s="5"/>
      <c r="TVT322" s="5"/>
      <c r="TVU322" s="5"/>
      <c r="TVV322" s="5"/>
      <c r="TVW322" s="5"/>
      <c r="TVX322" s="5"/>
      <c r="TVY322" s="5"/>
      <c r="TVZ322" s="5"/>
      <c r="TWA322" s="5"/>
      <c r="TWB322" s="5"/>
      <c r="TWC322" s="5"/>
      <c r="TWD322" s="5"/>
      <c r="TWE322" s="5"/>
      <c r="TWF322" s="5"/>
      <c r="TWG322" s="5"/>
      <c r="TWH322" s="5"/>
      <c r="TWI322" s="5"/>
      <c r="TWJ322" s="5"/>
      <c r="TWK322" s="5"/>
      <c r="TWL322" s="5"/>
      <c r="TWM322" s="5"/>
      <c r="TWN322" s="5"/>
      <c r="TWO322" s="5"/>
      <c r="TWP322" s="5"/>
      <c r="TWQ322" s="5"/>
      <c r="TWR322" s="5"/>
      <c r="TWS322" s="5"/>
      <c r="TWT322" s="5"/>
      <c r="TWU322" s="5"/>
      <c r="TWV322" s="5"/>
      <c r="TWW322" s="5"/>
      <c r="TWX322" s="5"/>
      <c r="TWY322" s="5"/>
      <c r="TWZ322" s="5"/>
      <c r="TXA322" s="5"/>
      <c r="TXB322" s="5"/>
      <c r="TXC322" s="5"/>
      <c r="TXD322" s="5"/>
      <c r="TXE322" s="5"/>
      <c r="TXF322" s="5"/>
      <c r="TXG322" s="5"/>
      <c r="TXH322" s="5"/>
      <c r="TXI322" s="5"/>
      <c r="TXJ322" s="5"/>
      <c r="TXK322" s="5"/>
      <c r="TXL322" s="5"/>
      <c r="TXM322" s="5"/>
      <c r="TXN322" s="5"/>
      <c r="TXO322" s="5"/>
      <c r="TXP322" s="5"/>
      <c r="TXQ322" s="5"/>
      <c r="TXR322" s="5"/>
      <c r="TXS322" s="5"/>
      <c r="TXT322" s="5"/>
      <c r="TXU322" s="5"/>
      <c r="TXV322" s="5"/>
      <c r="TXW322" s="5"/>
      <c r="TXX322" s="5"/>
      <c r="TXY322" s="5"/>
      <c r="TXZ322" s="5"/>
      <c r="TYA322" s="5"/>
      <c r="TYB322" s="5"/>
      <c r="TYC322" s="5"/>
      <c r="TYD322" s="5"/>
      <c r="TYE322" s="5"/>
      <c r="TYF322" s="5"/>
      <c r="TYG322" s="5"/>
      <c r="TYH322" s="5"/>
      <c r="TYI322" s="5"/>
      <c r="TYJ322" s="5"/>
      <c r="TYK322" s="5"/>
      <c r="TYL322" s="5"/>
      <c r="TYM322" s="5"/>
      <c r="TYN322" s="5"/>
      <c r="TYO322" s="5"/>
      <c r="TYP322" s="5"/>
      <c r="TYQ322" s="5"/>
      <c r="TYR322" s="5"/>
      <c r="TYS322" s="5"/>
      <c r="TYT322" s="5"/>
      <c r="TYU322" s="5"/>
      <c r="TYV322" s="5"/>
      <c r="TYW322" s="5"/>
      <c r="TYX322" s="5"/>
      <c r="TYY322" s="5"/>
      <c r="TYZ322" s="5"/>
      <c r="TZA322" s="5"/>
      <c r="TZB322" s="5"/>
      <c r="TZC322" s="5"/>
      <c r="TZD322" s="5"/>
      <c r="TZE322" s="5"/>
      <c r="TZF322" s="5"/>
      <c r="TZG322" s="5"/>
      <c r="TZH322" s="5"/>
      <c r="TZI322" s="5"/>
      <c r="TZJ322" s="5"/>
      <c r="TZK322" s="5"/>
      <c r="TZL322" s="5"/>
      <c r="TZM322" s="5"/>
      <c r="TZN322" s="5"/>
      <c r="TZO322" s="5"/>
      <c r="TZP322" s="5"/>
      <c r="TZQ322" s="5"/>
      <c r="TZR322" s="5"/>
      <c r="TZS322" s="5"/>
      <c r="TZT322" s="5"/>
      <c r="TZU322" s="5"/>
      <c r="TZV322" s="5"/>
      <c r="TZW322" s="5"/>
      <c r="TZX322" s="5"/>
      <c r="TZY322" s="5"/>
      <c r="TZZ322" s="5"/>
      <c r="UAA322" s="5"/>
      <c r="UAB322" s="5"/>
      <c r="UAC322" s="5"/>
      <c r="UAD322" s="5"/>
      <c r="UAE322" s="5"/>
      <c r="UAF322" s="5"/>
      <c r="UAG322" s="5"/>
      <c r="UAH322" s="5"/>
      <c r="UAI322" s="5"/>
      <c r="UAJ322" s="5"/>
      <c r="UAK322" s="5"/>
      <c r="UAL322" s="5"/>
      <c r="UAM322" s="5"/>
      <c r="UAN322" s="5"/>
      <c r="UAO322" s="5"/>
      <c r="UAP322" s="5"/>
      <c r="UAQ322" s="5"/>
      <c r="UAR322" s="5"/>
      <c r="UAS322" s="5"/>
      <c r="UAT322" s="5"/>
      <c r="UAU322" s="5"/>
      <c r="UAV322" s="5"/>
      <c r="UAW322" s="5"/>
      <c r="UAX322" s="5"/>
      <c r="UAY322" s="5"/>
      <c r="UAZ322" s="5"/>
      <c r="UBA322" s="5"/>
      <c r="UBB322" s="5"/>
      <c r="UBC322" s="5"/>
      <c r="UBD322" s="5"/>
      <c r="UBE322" s="5"/>
      <c r="UBF322" s="5"/>
      <c r="UBG322" s="5"/>
      <c r="UBH322" s="5"/>
      <c r="UBI322" s="5"/>
      <c r="UBJ322" s="5"/>
      <c r="UBK322" s="5"/>
      <c r="UBL322" s="5"/>
      <c r="UBM322" s="5"/>
      <c r="UBN322" s="5"/>
      <c r="UBO322" s="5"/>
      <c r="UBP322" s="5"/>
      <c r="UBQ322" s="5"/>
      <c r="UBR322" s="5"/>
      <c r="UBS322" s="5"/>
      <c r="UBT322" s="5"/>
      <c r="UBU322" s="5"/>
      <c r="UBV322" s="5"/>
      <c r="UBW322" s="5"/>
      <c r="UBX322" s="5"/>
      <c r="UBY322" s="5"/>
      <c r="UBZ322" s="5"/>
      <c r="UCA322" s="5"/>
      <c r="UCB322" s="5"/>
      <c r="UCC322" s="5"/>
      <c r="UCD322" s="5"/>
      <c r="UCE322" s="5"/>
      <c r="UCF322" s="5"/>
      <c r="UCG322" s="5"/>
      <c r="UCH322" s="5"/>
      <c r="UCI322" s="5"/>
      <c r="UCJ322" s="5"/>
      <c r="UCK322" s="5"/>
      <c r="UCL322" s="5"/>
      <c r="UCM322" s="5"/>
      <c r="UCN322" s="5"/>
      <c r="UCO322" s="5"/>
      <c r="UCP322" s="5"/>
      <c r="UCQ322" s="5"/>
      <c r="UCR322" s="5"/>
      <c r="UCS322" s="5"/>
      <c r="UCT322" s="5"/>
      <c r="UCU322" s="5"/>
      <c r="UCV322" s="5"/>
      <c r="UCW322" s="5"/>
      <c r="UCX322" s="5"/>
      <c r="UCY322" s="5"/>
      <c r="UCZ322" s="5"/>
      <c r="UDA322" s="5"/>
      <c r="UDB322" s="5"/>
      <c r="UDC322" s="5"/>
      <c r="UDD322" s="5"/>
      <c r="UDE322" s="5"/>
      <c r="UDF322" s="5"/>
      <c r="UDG322" s="5"/>
      <c r="UDH322" s="5"/>
      <c r="UDI322" s="5"/>
      <c r="UDJ322" s="5"/>
      <c r="UDK322" s="5"/>
      <c r="UDL322" s="5"/>
      <c r="UDM322" s="5"/>
      <c r="UDN322" s="5"/>
      <c r="UDO322" s="5"/>
      <c r="UDP322" s="5"/>
      <c r="UDQ322" s="5"/>
      <c r="UDR322" s="5"/>
      <c r="UDS322" s="5"/>
      <c r="UDT322" s="5"/>
      <c r="UDU322" s="5"/>
      <c r="UDV322" s="5"/>
      <c r="UDW322" s="5"/>
      <c r="UDX322" s="5"/>
      <c r="UDY322" s="5"/>
      <c r="UDZ322" s="5"/>
      <c r="UEA322" s="5"/>
      <c r="UEB322" s="5"/>
      <c r="UEC322" s="5"/>
      <c r="UED322" s="5"/>
      <c r="UEE322" s="5"/>
      <c r="UEF322" s="5"/>
      <c r="UEG322" s="5"/>
      <c r="UEH322" s="5"/>
      <c r="UEI322" s="5"/>
      <c r="UEJ322" s="5"/>
      <c r="UEK322" s="5"/>
      <c r="UEL322" s="5"/>
      <c r="UEM322" s="5"/>
      <c r="UEN322" s="5"/>
      <c r="UEO322" s="5"/>
      <c r="UEP322" s="5"/>
      <c r="UEQ322" s="5"/>
      <c r="UER322" s="5"/>
      <c r="UES322" s="5"/>
      <c r="UET322" s="5"/>
      <c r="UEU322" s="5"/>
      <c r="UEV322" s="5"/>
      <c r="UEW322" s="5"/>
      <c r="UEX322" s="5"/>
      <c r="UEY322" s="5"/>
      <c r="UEZ322" s="5"/>
      <c r="UFA322" s="5"/>
      <c r="UFB322" s="5"/>
      <c r="UFC322" s="5"/>
      <c r="UFD322" s="5"/>
      <c r="UFE322" s="5"/>
      <c r="UFF322" s="5"/>
      <c r="UFG322" s="5"/>
      <c r="UFH322" s="5"/>
      <c r="UFI322" s="5"/>
      <c r="UFJ322" s="5"/>
      <c r="UFK322" s="5"/>
      <c r="UFL322" s="5"/>
      <c r="UFM322" s="5"/>
      <c r="UFN322" s="5"/>
      <c r="UFO322" s="5"/>
      <c r="UFP322" s="5"/>
      <c r="UFQ322" s="5"/>
      <c r="UFR322" s="5"/>
      <c r="UFS322" s="5"/>
      <c r="UFT322" s="5"/>
      <c r="UFU322" s="5"/>
      <c r="UFV322" s="5"/>
      <c r="UFW322" s="5"/>
      <c r="UFX322" s="5"/>
      <c r="UFY322" s="5"/>
      <c r="UFZ322" s="5"/>
      <c r="UGA322" s="5"/>
      <c r="UGB322" s="5"/>
      <c r="UGC322" s="5"/>
      <c r="UGD322" s="5"/>
      <c r="UGE322" s="5"/>
      <c r="UGF322" s="5"/>
      <c r="UGG322" s="5"/>
      <c r="UGH322" s="5"/>
      <c r="UGI322" s="5"/>
      <c r="UGJ322" s="5"/>
      <c r="UGK322" s="5"/>
      <c r="UGL322" s="5"/>
      <c r="UGM322" s="5"/>
      <c r="UGN322" s="5"/>
      <c r="UGO322" s="5"/>
      <c r="UGP322" s="5"/>
      <c r="UGQ322" s="5"/>
      <c r="UGR322" s="5"/>
      <c r="UGS322" s="5"/>
      <c r="UGT322" s="5"/>
      <c r="UGU322" s="5"/>
      <c r="UGV322" s="5"/>
      <c r="UGW322" s="5"/>
      <c r="UGX322" s="5"/>
      <c r="UGY322" s="5"/>
      <c r="UGZ322" s="5"/>
      <c r="UHA322" s="5"/>
      <c r="UHB322" s="5"/>
      <c r="UHC322" s="5"/>
      <c r="UHD322" s="5"/>
      <c r="UHE322" s="5"/>
      <c r="UHF322" s="5"/>
      <c r="UHG322" s="5"/>
      <c r="UHH322" s="5"/>
      <c r="UHI322" s="5"/>
      <c r="UHJ322" s="5"/>
      <c r="UHK322" s="5"/>
      <c r="UHL322" s="5"/>
      <c r="UHM322" s="5"/>
      <c r="UHN322" s="5"/>
      <c r="UHO322" s="5"/>
      <c r="UHP322" s="5"/>
      <c r="UHQ322" s="5"/>
      <c r="UHR322" s="5"/>
      <c r="UHS322" s="5"/>
      <c r="UHT322" s="5"/>
      <c r="UHU322" s="5"/>
      <c r="UHV322" s="5"/>
      <c r="UHW322" s="5"/>
      <c r="UHX322" s="5"/>
      <c r="UHY322" s="5"/>
      <c r="UHZ322" s="5"/>
      <c r="UIA322" s="5"/>
      <c r="UIB322" s="5"/>
      <c r="UIC322" s="5"/>
      <c r="UID322" s="5"/>
      <c r="UIE322" s="5"/>
      <c r="UIF322" s="5"/>
      <c r="UIG322" s="5"/>
      <c r="UIH322" s="5"/>
      <c r="UII322" s="5"/>
      <c r="UIJ322" s="5"/>
      <c r="UIK322" s="5"/>
      <c r="UIL322" s="5"/>
      <c r="UIM322" s="5"/>
      <c r="UIN322" s="5"/>
      <c r="UIO322" s="5"/>
      <c r="UIP322" s="5"/>
      <c r="UIQ322" s="5"/>
      <c r="UIR322" s="5"/>
      <c r="UIS322" s="5"/>
      <c r="UIT322" s="5"/>
      <c r="UIU322" s="5"/>
      <c r="UIV322" s="5"/>
      <c r="UIW322" s="5"/>
      <c r="UIX322" s="5"/>
      <c r="UIY322" s="5"/>
      <c r="UIZ322" s="5"/>
      <c r="UJA322" s="5"/>
      <c r="UJB322" s="5"/>
      <c r="UJC322" s="5"/>
      <c r="UJD322" s="5"/>
      <c r="UJE322" s="5"/>
      <c r="UJF322" s="5"/>
      <c r="UJG322" s="5"/>
      <c r="UJH322" s="5"/>
      <c r="UJI322" s="5"/>
      <c r="UJJ322" s="5"/>
      <c r="UJK322" s="5"/>
      <c r="UJL322" s="5"/>
      <c r="UJM322" s="5"/>
      <c r="UJN322" s="5"/>
      <c r="UJO322" s="5"/>
      <c r="UJP322" s="5"/>
      <c r="UJQ322" s="5"/>
      <c r="UJR322" s="5"/>
      <c r="UJS322" s="5"/>
      <c r="UJT322" s="5"/>
      <c r="UJU322" s="5"/>
      <c r="UJV322" s="5"/>
      <c r="UJW322" s="5"/>
      <c r="UJX322" s="5"/>
      <c r="UJY322" s="5"/>
      <c r="UJZ322" s="5"/>
      <c r="UKA322" s="5"/>
      <c r="UKB322" s="5"/>
      <c r="UKC322" s="5"/>
      <c r="UKD322" s="5"/>
      <c r="UKE322" s="5"/>
      <c r="UKF322" s="5"/>
      <c r="UKG322" s="5"/>
      <c r="UKH322" s="5"/>
      <c r="UKI322" s="5"/>
      <c r="UKJ322" s="5"/>
      <c r="UKK322" s="5"/>
      <c r="UKL322" s="5"/>
      <c r="UKM322" s="5"/>
      <c r="UKN322" s="5"/>
      <c r="UKO322" s="5"/>
      <c r="UKP322" s="5"/>
      <c r="UKQ322" s="5"/>
      <c r="UKR322" s="5"/>
      <c r="UKS322" s="5"/>
      <c r="UKT322" s="5"/>
      <c r="UKU322" s="5"/>
      <c r="UKV322" s="5"/>
      <c r="UKW322" s="5"/>
      <c r="UKX322" s="5"/>
      <c r="UKY322" s="5"/>
      <c r="UKZ322" s="5"/>
      <c r="ULA322" s="5"/>
      <c r="ULB322" s="5"/>
      <c r="ULC322" s="5"/>
      <c r="ULD322" s="5"/>
      <c r="ULE322" s="5"/>
      <c r="ULF322" s="5"/>
      <c r="ULG322" s="5"/>
      <c r="ULH322" s="5"/>
      <c r="ULI322" s="5"/>
      <c r="ULJ322" s="5"/>
      <c r="ULK322" s="5"/>
      <c r="ULL322" s="5"/>
      <c r="ULM322" s="5"/>
      <c r="ULN322" s="5"/>
      <c r="ULO322" s="5"/>
      <c r="ULP322" s="5"/>
      <c r="ULQ322" s="5"/>
      <c r="ULR322" s="5"/>
      <c r="ULS322" s="5"/>
      <c r="ULT322" s="5"/>
      <c r="ULU322" s="5"/>
      <c r="ULV322" s="5"/>
      <c r="ULW322" s="5"/>
      <c r="ULX322" s="5"/>
      <c r="ULY322" s="5"/>
      <c r="ULZ322" s="5"/>
      <c r="UMA322" s="5"/>
      <c r="UMB322" s="5"/>
      <c r="UMC322" s="5"/>
      <c r="UMD322" s="5"/>
      <c r="UME322" s="5"/>
      <c r="UMF322" s="5"/>
      <c r="UMG322" s="5"/>
      <c r="UMH322" s="5"/>
      <c r="UMI322" s="5"/>
      <c r="UMJ322" s="5"/>
      <c r="UMK322" s="5"/>
      <c r="UML322" s="5"/>
      <c r="UMM322" s="5"/>
      <c r="UMN322" s="5"/>
      <c r="UMO322" s="5"/>
      <c r="UMP322" s="5"/>
      <c r="UMQ322" s="5"/>
      <c r="UMR322" s="5"/>
      <c r="UMS322" s="5"/>
      <c r="UMT322" s="5"/>
      <c r="UMU322" s="5"/>
      <c r="UMV322" s="5"/>
      <c r="UMW322" s="5"/>
      <c r="UMX322" s="5"/>
      <c r="UMY322" s="5"/>
      <c r="UMZ322" s="5"/>
      <c r="UNA322" s="5"/>
      <c r="UNB322" s="5"/>
      <c r="UNC322" s="5"/>
      <c r="UND322" s="5"/>
      <c r="UNE322" s="5"/>
      <c r="UNF322" s="5"/>
      <c r="UNG322" s="5"/>
      <c r="UNH322" s="5"/>
      <c r="UNI322" s="5"/>
      <c r="UNJ322" s="5"/>
      <c r="UNK322" s="5"/>
      <c r="UNL322" s="5"/>
      <c r="UNM322" s="5"/>
      <c r="UNN322" s="5"/>
      <c r="UNO322" s="5"/>
      <c r="UNP322" s="5"/>
      <c r="UNQ322" s="5"/>
      <c r="UNR322" s="5"/>
      <c r="UNS322" s="5"/>
      <c r="UNT322" s="5"/>
      <c r="UNU322" s="5"/>
      <c r="UNV322" s="5"/>
      <c r="UNW322" s="5"/>
      <c r="UNX322" s="5"/>
      <c r="UNY322" s="5"/>
      <c r="UNZ322" s="5"/>
      <c r="UOA322" s="5"/>
      <c r="UOB322" s="5"/>
      <c r="UOC322" s="5"/>
      <c r="UOD322" s="5"/>
      <c r="UOE322" s="5"/>
      <c r="UOF322" s="5"/>
      <c r="UOG322" s="5"/>
      <c r="UOH322" s="5"/>
      <c r="UOI322" s="5"/>
      <c r="UOJ322" s="5"/>
      <c r="UOK322" s="5"/>
      <c r="UOL322" s="5"/>
      <c r="UOM322" s="5"/>
      <c r="UON322" s="5"/>
      <c r="UOO322" s="5"/>
      <c r="UOP322" s="5"/>
      <c r="UOQ322" s="5"/>
      <c r="UOR322" s="5"/>
      <c r="UOS322" s="5"/>
      <c r="UOT322" s="5"/>
      <c r="UOU322" s="5"/>
      <c r="UOV322" s="5"/>
      <c r="UOW322" s="5"/>
      <c r="UOX322" s="5"/>
      <c r="UOY322" s="5"/>
      <c r="UOZ322" s="5"/>
      <c r="UPA322" s="5"/>
      <c r="UPB322" s="5"/>
      <c r="UPC322" s="5"/>
      <c r="UPD322" s="5"/>
      <c r="UPE322" s="5"/>
      <c r="UPF322" s="5"/>
      <c r="UPG322" s="5"/>
      <c r="UPH322" s="5"/>
      <c r="UPI322" s="5"/>
      <c r="UPJ322" s="5"/>
      <c r="UPK322" s="5"/>
      <c r="UPL322" s="5"/>
      <c r="UPM322" s="5"/>
      <c r="UPN322" s="5"/>
      <c r="UPO322" s="5"/>
      <c r="UPP322" s="5"/>
      <c r="UPQ322" s="5"/>
      <c r="UPR322" s="5"/>
      <c r="UPS322" s="5"/>
      <c r="UPT322" s="5"/>
      <c r="UPU322" s="5"/>
      <c r="UPV322" s="5"/>
      <c r="UPW322" s="5"/>
      <c r="UPX322" s="5"/>
      <c r="UPY322" s="5"/>
      <c r="UPZ322" s="5"/>
      <c r="UQA322" s="5"/>
      <c r="UQB322" s="5"/>
      <c r="UQC322" s="5"/>
      <c r="UQD322" s="5"/>
      <c r="UQE322" s="5"/>
      <c r="UQF322" s="5"/>
      <c r="UQG322" s="5"/>
      <c r="UQH322" s="5"/>
      <c r="UQI322" s="5"/>
      <c r="UQJ322" s="5"/>
      <c r="UQK322" s="5"/>
      <c r="UQL322" s="5"/>
      <c r="UQM322" s="5"/>
      <c r="UQN322" s="5"/>
      <c r="UQO322" s="5"/>
      <c r="UQP322" s="5"/>
      <c r="UQQ322" s="5"/>
      <c r="UQR322" s="5"/>
      <c r="UQS322" s="5"/>
      <c r="UQT322" s="5"/>
      <c r="UQU322" s="5"/>
      <c r="UQV322" s="5"/>
      <c r="UQW322" s="5"/>
      <c r="UQX322" s="5"/>
      <c r="UQY322" s="5"/>
      <c r="UQZ322" s="5"/>
      <c r="URA322" s="5"/>
      <c r="URB322" s="5"/>
      <c r="URC322" s="5"/>
      <c r="URD322" s="5"/>
      <c r="URE322" s="5"/>
      <c r="URF322" s="5"/>
      <c r="URG322" s="5"/>
      <c r="URH322" s="5"/>
      <c r="URI322" s="5"/>
      <c r="URJ322" s="5"/>
      <c r="URK322" s="5"/>
      <c r="URL322" s="5"/>
      <c r="URM322" s="5"/>
      <c r="URN322" s="5"/>
      <c r="URO322" s="5"/>
      <c r="URP322" s="5"/>
      <c r="URQ322" s="5"/>
      <c r="URR322" s="5"/>
      <c r="URS322" s="5"/>
      <c r="URT322" s="5"/>
      <c r="URU322" s="5"/>
      <c r="URV322" s="5"/>
      <c r="URW322" s="5"/>
      <c r="URX322" s="5"/>
      <c r="URY322" s="5"/>
      <c r="URZ322" s="5"/>
      <c r="USA322" s="5"/>
      <c r="USB322" s="5"/>
      <c r="USC322" s="5"/>
      <c r="USD322" s="5"/>
      <c r="USE322" s="5"/>
      <c r="USF322" s="5"/>
      <c r="USG322" s="5"/>
      <c r="USH322" s="5"/>
      <c r="USI322" s="5"/>
      <c r="USJ322" s="5"/>
      <c r="USK322" s="5"/>
      <c r="USL322" s="5"/>
      <c r="USM322" s="5"/>
      <c r="USN322" s="5"/>
      <c r="USO322" s="5"/>
      <c r="USP322" s="5"/>
      <c r="USQ322" s="5"/>
      <c r="USR322" s="5"/>
      <c r="USS322" s="5"/>
      <c r="UST322" s="5"/>
      <c r="USU322" s="5"/>
      <c r="USV322" s="5"/>
      <c r="USW322" s="5"/>
      <c r="USX322" s="5"/>
      <c r="USY322" s="5"/>
      <c r="USZ322" s="5"/>
      <c r="UTA322" s="5"/>
      <c r="UTB322" s="5"/>
      <c r="UTC322" s="5"/>
      <c r="UTD322" s="5"/>
      <c r="UTE322" s="5"/>
      <c r="UTF322" s="5"/>
      <c r="UTG322" s="5"/>
      <c r="UTH322" s="5"/>
      <c r="UTI322" s="5"/>
      <c r="UTJ322" s="5"/>
      <c r="UTK322" s="5"/>
      <c r="UTL322" s="5"/>
      <c r="UTM322" s="5"/>
      <c r="UTN322" s="5"/>
      <c r="UTO322" s="5"/>
      <c r="UTP322" s="5"/>
      <c r="UTQ322" s="5"/>
      <c r="UTR322" s="5"/>
      <c r="UTS322" s="5"/>
      <c r="UTT322" s="5"/>
      <c r="UTU322" s="5"/>
      <c r="UTV322" s="5"/>
      <c r="UTW322" s="5"/>
      <c r="UTX322" s="5"/>
      <c r="UTY322" s="5"/>
      <c r="UTZ322" s="5"/>
      <c r="UUA322" s="5"/>
      <c r="UUB322" s="5"/>
      <c r="UUC322" s="5"/>
      <c r="UUD322" s="5"/>
      <c r="UUE322" s="5"/>
      <c r="UUF322" s="5"/>
      <c r="UUG322" s="5"/>
      <c r="UUH322" s="5"/>
      <c r="UUI322" s="5"/>
      <c r="UUJ322" s="5"/>
      <c r="UUK322" s="5"/>
      <c r="UUL322" s="5"/>
      <c r="UUM322" s="5"/>
      <c r="UUN322" s="5"/>
      <c r="UUO322" s="5"/>
      <c r="UUP322" s="5"/>
      <c r="UUQ322" s="5"/>
      <c r="UUR322" s="5"/>
      <c r="UUS322" s="5"/>
      <c r="UUT322" s="5"/>
      <c r="UUU322" s="5"/>
      <c r="UUV322" s="5"/>
      <c r="UUW322" s="5"/>
      <c r="UUX322" s="5"/>
      <c r="UUY322" s="5"/>
      <c r="UUZ322" s="5"/>
      <c r="UVA322" s="5"/>
      <c r="UVB322" s="5"/>
      <c r="UVC322" s="5"/>
      <c r="UVD322" s="5"/>
      <c r="UVE322" s="5"/>
      <c r="UVF322" s="5"/>
      <c r="UVG322" s="5"/>
      <c r="UVH322" s="5"/>
      <c r="UVI322" s="5"/>
      <c r="UVJ322" s="5"/>
      <c r="UVK322" s="5"/>
      <c r="UVL322" s="5"/>
      <c r="UVM322" s="5"/>
      <c r="UVN322" s="5"/>
      <c r="UVO322" s="5"/>
      <c r="UVP322" s="5"/>
      <c r="UVQ322" s="5"/>
      <c r="UVR322" s="5"/>
      <c r="UVS322" s="5"/>
      <c r="UVT322" s="5"/>
      <c r="UVU322" s="5"/>
      <c r="UVV322" s="5"/>
      <c r="UVW322" s="5"/>
      <c r="UVX322" s="5"/>
      <c r="UVY322" s="5"/>
      <c r="UVZ322" s="5"/>
      <c r="UWA322" s="5"/>
      <c r="UWB322" s="5"/>
      <c r="UWC322" s="5"/>
      <c r="UWD322" s="5"/>
      <c r="UWE322" s="5"/>
      <c r="UWF322" s="5"/>
      <c r="UWG322" s="5"/>
      <c r="UWH322" s="5"/>
      <c r="UWI322" s="5"/>
      <c r="UWJ322" s="5"/>
      <c r="UWK322" s="5"/>
      <c r="UWL322" s="5"/>
      <c r="UWM322" s="5"/>
      <c r="UWN322" s="5"/>
      <c r="UWO322" s="5"/>
      <c r="UWP322" s="5"/>
      <c r="UWQ322" s="5"/>
      <c r="UWR322" s="5"/>
      <c r="UWS322" s="5"/>
      <c r="UWT322" s="5"/>
      <c r="UWU322" s="5"/>
      <c r="UWV322" s="5"/>
      <c r="UWW322" s="5"/>
      <c r="UWX322" s="5"/>
      <c r="UWY322" s="5"/>
      <c r="UWZ322" s="5"/>
      <c r="UXA322" s="5"/>
      <c r="UXB322" s="5"/>
      <c r="UXC322" s="5"/>
      <c r="UXD322" s="5"/>
      <c r="UXE322" s="5"/>
      <c r="UXF322" s="5"/>
      <c r="UXG322" s="5"/>
      <c r="UXH322" s="5"/>
      <c r="UXI322" s="5"/>
      <c r="UXJ322" s="5"/>
      <c r="UXK322" s="5"/>
      <c r="UXL322" s="5"/>
      <c r="UXM322" s="5"/>
      <c r="UXN322" s="5"/>
      <c r="UXO322" s="5"/>
      <c r="UXP322" s="5"/>
      <c r="UXQ322" s="5"/>
      <c r="UXR322" s="5"/>
      <c r="UXS322" s="5"/>
      <c r="UXT322" s="5"/>
      <c r="UXU322" s="5"/>
      <c r="UXV322" s="5"/>
      <c r="UXW322" s="5"/>
      <c r="UXX322" s="5"/>
      <c r="UXY322" s="5"/>
      <c r="UXZ322" s="5"/>
      <c r="UYA322" s="5"/>
      <c r="UYB322" s="5"/>
      <c r="UYC322" s="5"/>
      <c r="UYD322" s="5"/>
      <c r="UYE322" s="5"/>
      <c r="UYF322" s="5"/>
      <c r="UYG322" s="5"/>
      <c r="UYH322" s="5"/>
      <c r="UYI322" s="5"/>
      <c r="UYJ322" s="5"/>
      <c r="UYK322" s="5"/>
      <c r="UYL322" s="5"/>
      <c r="UYM322" s="5"/>
      <c r="UYN322" s="5"/>
      <c r="UYO322" s="5"/>
      <c r="UYP322" s="5"/>
      <c r="UYQ322" s="5"/>
      <c r="UYR322" s="5"/>
      <c r="UYS322" s="5"/>
      <c r="UYT322" s="5"/>
      <c r="UYU322" s="5"/>
      <c r="UYV322" s="5"/>
      <c r="UYW322" s="5"/>
      <c r="UYX322" s="5"/>
      <c r="UYY322" s="5"/>
      <c r="UYZ322" s="5"/>
      <c r="UZA322" s="5"/>
      <c r="UZB322" s="5"/>
      <c r="UZC322" s="5"/>
      <c r="UZD322" s="5"/>
      <c r="UZE322" s="5"/>
      <c r="UZF322" s="5"/>
      <c r="UZG322" s="5"/>
      <c r="UZH322" s="5"/>
      <c r="UZI322" s="5"/>
      <c r="UZJ322" s="5"/>
      <c r="UZK322" s="5"/>
      <c r="UZL322" s="5"/>
      <c r="UZM322" s="5"/>
      <c r="UZN322" s="5"/>
      <c r="UZO322" s="5"/>
      <c r="UZP322" s="5"/>
      <c r="UZQ322" s="5"/>
      <c r="UZR322" s="5"/>
      <c r="UZS322" s="5"/>
      <c r="UZT322" s="5"/>
      <c r="UZU322" s="5"/>
      <c r="UZV322" s="5"/>
      <c r="UZW322" s="5"/>
      <c r="UZX322" s="5"/>
      <c r="UZY322" s="5"/>
      <c r="UZZ322" s="5"/>
      <c r="VAA322" s="5"/>
      <c r="VAB322" s="5"/>
      <c r="VAC322" s="5"/>
      <c r="VAD322" s="5"/>
      <c r="VAE322" s="5"/>
      <c r="VAF322" s="5"/>
      <c r="VAG322" s="5"/>
      <c r="VAH322" s="5"/>
      <c r="VAI322" s="5"/>
      <c r="VAJ322" s="5"/>
      <c r="VAK322" s="5"/>
      <c r="VAL322" s="5"/>
      <c r="VAM322" s="5"/>
      <c r="VAN322" s="5"/>
      <c r="VAO322" s="5"/>
      <c r="VAP322" s="5"/>
      <c r="VAQ322" s="5"/>
      <c r="VAR322" s="5"/>
      <c r="VAS322" s="5"/>
      <c r="VAT322" s="5"/>
      <c r="VAU322" s="5"/>
      <c r="VAV322" s="5"/>
      <c r="VAW322" s="5"/>
      <c r="VAX322" s="5"/>
      <c r="VAY322" s="5"/>
      <c r="VAZ322" s="5"/>
      <c r="VBA322" s="5"/>
      <c r="VBB322" s="5"/>
      <c r="VBC322" s="5"/>
      <c r="VBD322" s="5"/>
      <c r="VBE322" s="5"/>
      <c r="VBF322" s="5"/>
      <c r="VBG322" s="5"/>
      <c r="VBH322" s="5"/>
      <c r="VBI322" s="5"/>
      <c r="VBJ322" s="5"/>
      <c r="VBK322" s="5"/>
      <c r="VBL322" s="5"/>
      <c r="VBM322" s="5"/>
      <c r="VBN322" s="5"/>
      <c r="VBO322" s="5"/>
      <c r="VBP322" s="5"/>
      <c r="VBQ322" s="5"/>
      <c r="VBR322" s="5"/>
      <c r="VBS322" s="5"/>
      <c r="VBT322" s="5"/>
      <c r="VBU322" s="5"/>
      <c r="VBV322" s="5"/>
      <c r="VBW322" s="5"/>
      <c r="VBX322" s="5"/>
      <c r="VBY322" s="5"/>
      <c r="VBZ322" s="5"/>
      <c r="VCA322" s="5"/>
      <c r="VCB322" s="5"/>
      <c r="VCC322" s="5"/>
      <c r="VCD322" s="5"/>
      <c r="VCE322" s="5"/>
      <c r="VCF322" s="5"/>
      <c r="VCG322" s="5"/>
      <c r="VCH322" s="5"/>
      <c r="VCI322" s="5"/>
      <c r="VCJ322" s="5"/>
      <c r="VCK322" s="5"/>
      <c r="VCL322" s="5"/>
      <c r="VCM322" s="5"/>
      <c r="VCN322" s="5"/>
      <c r="VCO322" s="5"/>
      <c r="VCP322" s="5"/>
      <c r="VCQ322" s="5"/>
      <c r="VCR322" s="5"/>
      <c r="VCS322" s="5"/>
      <c r="VCT322" s="5"/>
      <c r="VCU322" s="5"/>
      <c r="VCV322" s="5"/>
      <c r="VCW322" s="5"/>
      <c r="VCX322" s="5"/>
      <c r="VCY322" s="5"/>
      <c r="VCZ322" s="5"/>
      <c r="VDA322" s="5"/>
      <c r="VDB322" s="5"/>
      <c r="VDC322" s="5"/>
      <c r="VDD322" s="5"/>
      <c r="VDE322" s="5"/>
      <c r="VDF322" s="5"/>
      <c r="VDG322" s="5"/>
      <c r="VDH322" s="5"/>
      <c r="VDI322" s="5"/>
      <c r="VDJ322" s="5"/>
      <c r="VDK322" s="5"/>
      <c r="VDL322" s="5"/>
      <c r="VDM322" s="5"/>
      <c r="VDN322" s="5"/>
      <c r="VDO322" s="5"/>
      <c r="VDP322" s="5"/>
      <c r="VDQ322" s="5"/>
      <c r="VDR322" s="5"/>
      <c r="VDS322" s="5"/>
      <c r="VDT322" s="5"/>
      <c r="VDU322" s="5"/>
      <c r="VDV322" s="5"/>
      <c r="VDW322" s="5"/>
      <c r="VDX322" s="5"/>
      <c r="VDY322" s="5"/>
      <c r="VDZ322" s="5"/>
      <c r="VEA322" s="5"/>
      <c r="VEB322" s="5"/>
      <c r="VEC322" s="5"/>
      <c r="VED322" s="5"/>
      <c r="VEE322" s="5"/>
      <c r="VEF322" s="5"/>
      <c r="VEG322" s="5"/>
      <c r="VEH322" s="5"/>
      <c r="VEI322" s="5"/>
      <c r="VEJ322" s="5"/>
      <c r="VEK322" s="5"/>
      <c r="VEL322" s="5"/>
      <c r="VEM322" s="5"/>
      <c r="VEN322" s="5"/>
      <c r="VEO322" s="5"/>
      <c r="VEP322" s="5"/>
      <c r="VEQ322" s="5"/>
      <c r="VER322" s="5"/>
      <c r="VES322" s="5"/>
      <c r="VET322" s="5"/>
      <c r="VEU322" s="5"/>
      <c r="VEV322" s="5"/>
      <c r="VEW322" s="5"/>
      <c r="VEX322" s="5"/>
      <c r="VEY322" s="5"/>
      <c r="VEZ322" s="5"/>
      <c r="VFA322" s="5"/>
      <c r="VFB322" s="5"/>
      <c r="VFC322" s="5"/>
      <c r="VFD322" s="5"/>
      <c r="VFE322" s="5"/>
      <c r="VFF322" s="5"/>
      <c r="VFG322" s="5"/>
      <c r="VFH322" s="5"/>
      <c r="VFI322" s="5"/>
      <c r="VFJ322" s="5"/>
      <c r="VFK322" s="5"/>
      <c r="VFL322" s="5"/>
      <c r="VFM322" s="5"/>
      <c r="VFN322" s="5"/>
      <c r="VFO322" s="5"/>
      <c r="VFP322" s="5"/>
      <c r="VFQ322" s="5"/>
      <c r="VFR322" s="5"/>
      <c r="VFS322" s="5"/>
      <c r="VFT322" s="5"/>
      <c r="VFU322" s="5"/>
      <c r="VFV322" s="5"/>
      <c r="VFW322" s="5"/>
      <c r="VFX322" s="5"/>
      <c r="VFY322" s="5"/>
      <c r="VFZ322" s="5"/>
      <c r="VGA322" s="5"/>
      <c r="VGB322" s="5"/>
      <c r="VGC322" s="5"/>
      <c r="VGD322" s="5"/>
      <c r="VGE322" s="5"/>
      <c r="VGF322" s="5"/>
      <c r="VGG322" s="5"/>
      <c r="VGH322" s="5"/>
      <c r="VGI322" s="5"/>
      <c r="VGJ322" s="5"/>
      <c r="VGK322" s="5"/>
      <c r="VGL322" s="5"/>
      <c r="VGM322" s="5"/>
      <c r="VGN322" s="5"/>
      <c r="VGO322" s="5"/>
      <c r="VGP322" s="5"/>
      <c r="VGQ322" s="5"/>
      <c r="VGR322" s="5"/>
      <c r="VGS322" s="5"/>
      <c r="VGT322" s="5"/>
      <c r="VGU322" s="5"/>
      <c r="VGV322" s="5"/>
      <c r="VGW322" s="5"/>
      <c r="VGX322" s="5"/>
      <c r="VGY322" s="5"/>
      <c r="VGZ322" s="5"/>
      <c r="VHA322" s="5"/>
      <c r="VHB322" s="5"/>
      <c r="VHC322" s="5"/>
      <c r="VHD322" s="5"/>
      <c r="VHE322" s="5"/>
      <c r="VHF322" s="5"/>
      <c r="VHG322" s="5"/>
      <c r="VHH322" s="5"/>
      <c r="VHI322" s="5"/>
      <c r="VHJ322" s="5"/>
      <c r="VHK322" s="5"/>
      <c r="VHL322" s="5"/>
      <c r="VHM322" s="5"/>
      <c r="VHN322" s="5"/>
      <c r="VHO322" s="5"/>
      <c r="VHP322" s="5"/>
      <c r="VHQ322" s="5"/>
      <c r="VHR322" s="5"/>
      <c r="VHS322" s="5"/>
      <c r="VHT322" s="5"/>
      <c r="VHU322" s="5"/>
      <c r="VHV322" s="5"/>
      <c r="VHW322" s="5"/>
      <c r="VHX322" s="5"/>
      <c r="VHY322" s="5"/>
      <c r="VHZ322" s="5"/>
      <c r="VIA322" s="5"/>
      <c r="VIB322" s="5"/>
      <c r="VIC322" s="5"/>
      <c r="VID322" s="5"/>
      <c r="VIE322" s="5"/>
      <c r="VIF322" s="5"/>
      <c r="VIG322" s="5"/>
      <c r="VIH322" s="5"/>
      <c r="VII322" s="5"/>
      <c r="VIJ322" s="5"/>
      <c r="VIK322" s="5"/>
      <c r="VIL322" s="5"/>
      <c r="VIM322" s="5"/>
      <c r="VIN322" s="5"/>
      <c r="VIO322" s="5"/>
      <c r="VIP322" s="5"/>
      <c r="VIQ322" s="5"/>
      <c r="VIR322" s="5"/>
      <c r="VIS322" s="5"/>
      <c r="VIT322" s="5"/>
      <c r="VIU322" s="5"/>
      <c r="VIV322" s="5"/>
      <c r="VIW322" s="5"/>
      <c r="VIX322" s="5"/>
      <c r="VIY322" s="5"/>
      <c r="VIZ322" s="5"/>
      <c r="VJA322" s="5"/>
      <c r="VJB322" s="5"/>
      <c r="VJC322" s="5"/>
      <c r="VJD322" s="5"/>
      <c r="VJE322" s="5"/>
      <c r="VJF322" s="5"/>
      <c r="VJG322" s="5"/>
      <c r="VJH322" s="5"/>
      <c r="VJI322" s="5"/>
      <c r="VJJ322" s="5"/>
      <c r="VJK322" s="5"/>
      <c r="VJL322" s="5"/>
      <c r="VJM322" s="5"/>
      <c r="VJN322" s="5"/>
      <c r="VJO322" s="5"/>
      <c r="VJP322" s="5"/>
      <c r="VJQ322" s="5"/>
      <c r="VJR322" s="5"/>
      <c r="VJS322" s="5"/>
      <c r="VJT322" s="5"/>
      <c r="VJU322" s="5"/>
      <c r="VJV322" s="5"/>
      <c r="VJW322" s="5"/>
      <c r="VJX322" s="5"/>
      <c r="VJY322" s="5"/>
      <c r="VJZ322" s="5"/>
      <c r="VKA322" s="5"/>
      <c r="VKB322" s="5"/>
      <c r="VKC322" s="5"/>
      <c r="VKD322" s="5"/>
      <c r="VKE322" s="5"/>
      <c r="VKF322" s="5"/>
      <c r="VKG322" s="5"/>
      <c r="VKH322" s="5"/>
      <c r="VKI322" s="5"/>
      <c r="VKJ322" s="5"/>
      <c r="VKK322" s="5"/>
      <c r="VKL322" s="5"/>
      <c r="VKM322" s="5"/>
      <c r="VKN322" s="5"/>
      <c r="VKO322" s="5"/>
      <c r="VKP322" s="5"/>
      <c r="VKQ322" s="5"/>
      <c r="VKR322" s="5"/>
      <c r="VKS322" s="5"/>
      <c r="VKT322" s="5"/>
      <c r="VKU322" s="5"/>
      <c r="VKV322" s="5"/>
      <c r="VKW322" s="5"/>
      <c r="VKX322" s="5"/>
      <c r="VKY322" s="5"/>
      <c r="VKZ322" s="5"/>
      <c r="VLA322" s="5"/>
      <c r="VLB322" s="5"/>
      <c r="VLC322" s="5"/>
      <c r="VLD322" s="5"/>
      <c r="VLE322" s="5"/>
      <c r="VLF322" s="5"/>
      <c r="VLG322" s="5"/>
      <c r="VLH322" s="5"/>
      <c r="VLI322" s="5"/>
      <c r="VLJ322" s="5"/>
      <c r="VLK322" s="5"/>
      <c r="VLL322" s="5"/>
      <c r="VLM322" s="5"/>
      <c r="VLN322" s="5"/>
      <c r="VLO322" s="5"/>
      <c r="VLP322" s="5"/>
      <c r="VLQ322" s="5"/>
      <c r="VLR322" s="5"/>
      <c r="VLS322" s="5"/>
      <c r="VLT322" s="5"/>
      <c r="VLU322" s="5"/>
      <c r="VLV322" s="5"/>
      <c r="VLW322" s="5"/>
      <c r="VLX322" s="5"/>
      <c r="VLY322" s="5"/>
      <c r="VLZ322" s="5"/>
      <c r="VMA322" s="5"/>
      <c r="VMB322" s="5"/>
      <c r="VMC322" s="5"/>
      <c r="VMD322" s="5"/>
      <c r="VME322" s="5"/>
      <c r="VMF322" s="5"/>
      <c r="VMG322" s="5"/>
      <c r="VMH322" s="5"/>
      <c r="VMI322" s="5"/>
      <c r="VMJ322" s="5"/>
      <c r="VMK322" s="5"/>
      <c r="VML322" s="5"/>
      <c r="VMM322" s="5"/>
      <c r="VMN322" s="5"/>
      <c r="VMO322" s="5"/>
      <c r="VMP322" s="5"/>
      <c r="VMQ322" s="5"/>
      <c r="VMR322" s="5"/>
      <c r="VMS322" s="5"/>
      <c r="VMT322" s="5"/>
      <c r="VMU322" s="5"/>
      <c r="VMV322" s="5"/>
      <c r="VMW322" s="5"/>
      <c r="VMX322" s="5"/>
      <c r="VMY322" s="5"/>
      <c r="VMZ322" s="5"/>
      <c r="VNA322" s="5"/>
      <c r="VNB322" s="5"/>
      <c r="VNC322" s="5"/>
      <c r="VND322" s="5"/>
      <c r="VNE322" s="5"/>
      <c r="VNF322" s="5"/>
      <c r="VNG322" s="5"/>
      <c r="VNH322" s="5"/>
      <c r="VNI322" s="5"/>
      <c r="VNJ322" s="5"/>
      <c r="VNK322" s="5"/>
      <c r="VNL322" s="5"/>
      <c r="VNM322" s="5"/>
      <c r="VNN322" s="5"/>
      <c r="VNO322" s="5"/>
      <c r="VNP322" s="5"/>
      <c r="VNQ322" s="5"/>
      <c r="VNR322" s="5"/>
      <c r="VNS322" s="5"/>
      <c r="VNT322" s="5"/>
      <c r="VNU322" s="5"/>
      <c r="VNV322" s="5"/>
      <c r="VNW322" s="5"/>
      <c r="VNX322" s="5"/>
      <c r="VNY322" s="5"/>
      <c r="VNZ322" s="5"/>
      <c r="VOA322" s="5"/>
      <c r="VOB322" s="5"/>
      <c r="VOC322" s="5"/>
      <c r="VOD322" s="5"/>
      <c r="VOE322" s="5"/>
      <c r="VOF322" s="5"/>
      <c r="VOG322" s="5"/>
      <c r="VOH322" s="5"/>
      <c r="VOI322" s="5"/>
      <c r="VOJ322" s="5"/>
      <c r="VOK322" s="5"/>
      <c r="VOL322" s="5"/>
      <c r="VOM322" s="5"/>
      <c r="VON322" s="5"/>
      <c r="VOO322" s="5"/>
      <c r="VOP322" s="5"/>
      <c r="VOQ322" s="5"/>
      <c r="VOR322" s="5"/>
      <c r="VOS322" s="5"/>
      <c r="VOT322" s="5"/>
      <c r="VOU322" s="5"/>
      <c r="VOV322" s="5"/>
      <c r="VOW322" s="5"/>
      <c r="VOX322" s="5"/>
      <c r="VOY322" s="5"/>
      <c r="VOZ322" s="5"/>
      <c r="VPA322" s="5"/>
      <c r="VPB322" s="5"/>
      <c r="VPC322" s="5"/>
      <c r="VPD322" s="5"/>
      <c r="VPE322" s="5"/>
      <c r="VPF322" s="5"/>
      <c r="VPG322" s="5"/>
      <c r="VPH322" s="5"/>
      <c r="VPI322" s="5"/>
      <c r="VPJ322" s="5"/>
      <c r="VPK322" s="5"/>
      <c r="VPL322" s="5"/>
      <c r="VPM322" s="5"/>
      <c r="VPN322" s="5"/>
      <c r="VPO322" s="5"/>
      <c r="VPP322" s="5"/>
      <c r="VPQ322" s="5"/>
      <c r="VPR322" s="5"/>
      <c r="VPS322" s="5"/>
      <c r="VPT322" s="5"/>
      <c r="VPU322" s="5"/>
      <c r="VPV322" s="5"/>
      <c r="VPW322" s="5"/>
      <c r="VPX322" s="5"/>
      <c r="VPY322" s="5"/>
      <c r="VPZ322" s="5"/>
      <c r="VQA322" s="5"/>
      <c r="VQB322" s="5"/>
      <c r="VQC322" s="5"/>
      <c r="VQD322" s="5"/>
      <c r="VQE322" s="5"/>
      <c r="VQF322" s="5"/>
      <c r="VQG322" s="5"/>
      <c r="VQH322" s="5"/>
      <c r="VQI322" s="5"/>
      <c r="VQJ322" s="5"/>
      <c r="VQK322" s="5"/>
      <c r="VQL322" s="5"/>
      <c r="VQM322" s="5"/>
      <c r="VQN322" s="5"/>
      <c r="VQO322" s="5"/>
      <c r="VQP322" s="5"/>
      <c r="VQQ322" s="5"/>
      <c r="VQR322" s="5"/>
      <c r="VQS322" s="5"/>
      <c r="VQT322" s="5"/>
      <c r="VQU322" s="5"/>
      <c r="VQV322" s="5"/>
      <c r="VQW322" s="5"/>
      <c r="VQX322" s="5"/>
      <c r="VQY322" s="5"/>
      <c r="VQZ322" s="5"/>
      <c r="VRA322" s="5"/>
      <c r="VRB322" s="5"/>
      <c r="VRC322" s="5"/>
      <c r="VRD322" s="5"/>
      <c r="VRE322" s="5"/>
      <c r="VRF322" s="5"/>
      <c r="VRG322" s="5"/>
      <c r="VRH322" s="5"/>
      <c r="VRI322" s="5"/>
      <c r="VRJ322" s="5"/>
      <c r="VRK322" s="5"/>
      <c r="VRL322" s="5"/>
      <c r="VRM322" s="5"/>
      <c r="VRN322" s="5"/>
      <c r="VRO322" s="5"/>
      <c r="VRP322" s="5"/>
      <c r="VRQ322" s="5"/>
      <c r="VRR322" s="5"/>
      <c r="VRS322" s="5"/>
      <c r="VRT322" s="5"/>
      <c r="VRU322" s="5"/>
      <c r="VRV322" s="5"/>
      <c r="VRW322" s="5"/>
      <c r="VRX322" s="5"/>
      <c r="VRY322" s="5"/>
      <c r="VRZ322" s="5"/>
      <c r="VSA322" s="5"/>
      <c r="VSB322" s="5"/>
      <c r="VSC322" s="5"/>
      <c r="VSD322" s="5"/>
      <c r="VSE322" s="5"/>
      <c r="VSF322" s="5"/>
      <c r="VSG322" s="5"/>
      <c r="VSH322" s="5"/>
      <c r="VSI322" s="5"/>
      <c r="VSJ322" s="5"/>
      <c r="VSK322" s="5"/>
      <c r="VSL322" s="5"/>
      <c r="VSM322" s="5"/>
      <c r="VSN322" s="5"/>
      <c r="VSO322" s="5"/>
      <c r="VSP322" s="5"/>
      <c r="VSQ322" s="5"/>
      <c r="VSR322" s="5"/>
      <c r="VSS322" s="5"/>
      <c r="VST322" s="5"/>
      <c r="VSU322" s="5"/>
      <c r="VSV322" s="5"/>
      <c r="VSW322" s="5"/>
      <c r="VSX322" s="5"/>
      <c r="VSY322" s="5"/>
      <c r="VSZ322" s="5"/>
      <c r="VTA322" s="5"/>
      <c r="VTB322" s="5"/>
      <c r="VTC322" s="5"/>
      <c r="VTD322" s="5"/>
      <c r="VTE322" s="5"/>
      <c r="VTF322" s="5"/>
      <c r="VTG322" s="5"/>
      <c r="VTH322" s="5"/>
      <c r="VTI322" s="5"/>
      <c r="VTJ322" s="5"/>
      <c r="VTK322" s="5"/>
      <c r="VTL322" s="5"/>
      <c r="VTM322" s="5"/>
      <c r="VTN322" s="5"/>
      <c r="VTO322" s="5"/>
      <c r="VTP322" s="5"/>
      <c r="VTQ322" s="5"/>
      <c r="VTR322" s="5"/>
      <c r="VTS322" s="5"/>
      <c r="VTT322" s="5"/>
      <c r="VTU322" s="5"/>
      <c r="VTV322" s="5"/>
      <c r="VTW322" s="5"/>
      <c r="VTX322" s="5"/>
      <c r="VTY322" s="5"/>
      <c r="VTZ322" s="5"/>
      <c r="VUA322" s="5"/>
      <c r="VUB322" s="5"/>
      <c r="VUC322" s="5"/>
      <c r="VUD322" s="5"/>
      <c r="VUE322" s="5"/>
      <c r="VUF322" s="5"/>
      <c r="VUG322" s="5"/>
      <c r="VUH322" s="5"/>
      <c r="VUI322" s="5"/>
      <c r="VUJ322" s="5"/>
      <c r="VUK322" s="5"/>
      <c r="VUL322" s="5"/>
      <c r="VUM322" s="5"/>
      <c r="VUN322" s="5"/>
      <c r="VUO322" s="5"/>
      <c r="VUP322" s="5"/>
      <c r="VUQ322" s="5"/>
      <c r="VUR322" s="5"/>
      <c r="VUS322" s="5"/>
      <c r="VUT322" s="5"/>
      <c r="VUU322" s="5"/>
      <c r="VUV322" s="5"/>
      <c r="VUW322" s="5"/>
      <c r="VUX322" s="5"/>
      <c r="VUY322" s="5"/>
      <c r="VUZ322" s="5"/>
      <c r="VVA322" s="5"/>
      <c r="VVB322" s="5"/>
      <c r="VVC322" s="5"/>
      <c r="VVD322" s="5"/>
      <c r="VVE322" s="5"/>
      <c r="VVF322" s="5"/>
      <c r="VVG322" s="5"/>
      <c r="VVH322" s="5"/>
      <c r="VVI322" s="5"/>
      <c r="VVJ322" s="5"/>
      <c r="VVK322" s="5"/>
      <c r="VVL322" s="5"/>
      <c r="VVM322" s="5"/>
      <c r="VVN322" s="5"/>
      <c r="VVO322" s="5"/>
      <c r="VVP322" s="5"/>
      <c r="VVQ322" s="5"/>
      <c r="VVR322" s="5"/>
      <c r="VVS322" s="5"/>
      <c r="VVT322" s="5"/>
      <c r="VVU322" s="5"/>
      <c r="VVV322" s="5"/>
      <c r="VVW322" s="5"/>
      <c r="VVX322" s="5"/>
      <c r="VVY322" s="5"/>
      <c r="VVZ322" s="5"/>
      <c r="VWA322" s="5"/>
      <c r="VWB322" s="5"/>
      <c r="VWC322" s="5"/>
      <c r="VWD322" s="5"/>
      <c r="VWE322" s="5"/>
      <c r="VWF322" s="5"/>
      <c r="VWG322" s="5"/>
      <c r="VWH322" s="5"/>
      <c r="VWI322" s="5"/>
      <c r="VWJ322" s="5"/>
      <c r="VWK322" s="5"/>
      <c r="VWL322" s="5"/>
      <c r="VWM322" s="5"/>
      <c r="VWN322" s="5"/>
      <c r="VWO322" s="5"/>
      <c r="VWP322" s="5"/>
      <c r="VWQ322" s="5"/>
      <c r="VWR322" s="5"/>
      <c r="VWS322" s="5"/>
      <c r="VWT322" s="5"/>
      <c r="VWU322" s="5"/>
      <c r="VWV322" s="5"/>
      <c r="VWW322" s="5"/>
      <c r="VWX322" s="5"/>
      <c r="VWY322" s="5"/>
      <c r="VWZ322" s="5"/>
      <c r="VXA322" s="5"/>
      <c r="VXB322" s="5"/>
      <c r="VXC322" s="5"/>
      <c r="VXD322" s="5"/>
      <c r="VXE322" s="5"/>
      <c r="VXF322" s="5"/>
      <c r="VXG322" s="5"/>
      <c r="VXH322" s="5"/>
      <c r="VXI322" s="5"/>
      <c r="VXJ322" s="5"/>
      <c r="VXK322" s="5"/>
      <c r="VXL322" s="5"/>
      <c r="VXM322" s="5"/>
      <c r="VXN322" s="5"/>
      <c r="VXO322" s="5"/>
      <c r="VXP322" s="5"/>
      <c r="VXQ322" s="5"/>
      <c r="VXR322" s="5"/>
      <c r="VXS322" s="5"/>
      <c r="VXT322" s="5"/>
      <c r="VXU322" s="5"/>
      <c r="VXV322" s="5"/>
      <c r="VXW322" s="5"/>
      <c r="VXX322" s="5"/>
      <c r="VXY322" s="5"/>
      <c r="VXZ322" s="5"/>
      <c r="VYA322" s="5"/>
      <c r="VYB322" s="5"/>
      <c r="VYC322" s="5"/>
      <c r="VYD322" s="5"/>
      <c r="VYE322" s="5"/>
      <c r="VYF322" s="5"/>
      <c r="VYG322" s="5"/>
      <c r="VYH322" s="5"/>
      <c r="VYI322" s="5"/>
      <c r="VYJ322" s="5"/>
      <c r="VYK322" s="5"/>
      <c r="VYL322" s="5"/>
      <c r="VYM322" s="5"/>
      <c r="VYN322" s="5"/>
      <c r="VYO322" s="5"/>
      <c r="VYP322" s="5"/>
      <c r="VYQ322" s="5"/>
      <c r="VYR322" s="5"/>
      <c r="VYS322" s="5"/>
      <c r="VYT322" s="5"/>
      <c r="VYU322" s="5"/>
      <c r="VYV322" s="5"/>
      <c r="VYW322" s="5"/>
      <c r="VYX322" s="5"/>
      <c r="VYY322" s="5"/>
      <c r="VYZ322" s="5"/>
      <c r="VZA322" s="5"/>
      <c r="VZB322" s="5"/>
      <c r="VZC322" s="5"/>
      <c r="VZD322" s="5"/>
      <c r="VZE322" s="5"/>
      <c r="VZF322" s="5"/>
      <c r="VZG322" s="5"/>
      <c r="VZH322" s="5"/>
      <c r="VZI322" s="5"/>
      <c r="VZJ322" s="5"/>
      <c r="VZK322" s="5"/>
      <c r="VZL322" s="5"/>
      <c r="VZM322" s="5"/>
      <c r="VZN322" s="5"/>
      <c r="VZO322" s="5"/>
      <c r="VZP322" s="5"/>
      <c r="VZQ322" s="5"/>
      <c r="VZR322" s="5"/>
      <c r="VZS322" s="5"/>
      <c r="VZT322" s="5"/>
      <c r="VZU322" s="5"/>
      <c r="VZV322" s="5"/>
      <c r="VZW322" s="5"/>
      <c r="VZX322" s="5"/>
      <c r="VZY322" s="5"/>
      <c r="VZZ322" s="5"/>
      <c r="WAA322" s="5"/>
      <c r="WAB322" s="5"/>
      <c r="WAC322" s="5"/>
      <c r="WAD322" s="5"/>
      <c r="WAE322" s="5"/>
      <c r="WAF322" s="5"/>
      <c r="WAG322" s="5"/>
      <c r="WAH322" s="5"/>
      <c r="WAI322" s="5"/>
      <c r="WAJ322" s="5"/>
      <c r="WAK322" s="5"/>
      <c r="WAL322" s="5"/>
      <c r="WAM322" s="5"/>
      <c r="WAN322" s="5"/>
      <c r="WAO322" s="5"/>
      <c r="WAP322" s="5"/>
      <c r="WAQ322" s="5"/>
      <c r="WAR322" s="5"/>
      <c r="WAS322" s="5"/>
      <c r="WAT322" s="5"/>
      <c r="WAU322" s="5"/>
      <c r="WAV322" s="5"/>
      <c r="WAW322" s="5"/>
      <c r="WAX322" s="5"/>
      <c r="WAY322" s="5"/>
      <c r="WAZ322" s="5"/>
      <c r="WBA322" s="5"/>
      <c r="WBB322" s="5"/>
      <c r="WBC322" s="5"/>
      <c r="WBD322" s="5"/>
      <c r="WBE322" s="5"/>
      <c r="WBF322" s="5"/>
      <c r="WBG322" s="5"/>
      <c r="WBH322" s="5"/>
      <c r="WBI322" s="5"/>
      <c r="WBJ322" s="5"/>
      <c r="WBK322" s="5"/>
      <c r="WBL322" s="5"/>
      <c r="WBM322" s="5"/>
      <c r="WBN322" s="5"/>
      <c r="WBO322" s="5"/>
      <c r="WBP322" s="5"/>
      <c r="WBQ322" s="5"/>
      <c r="WBR322" s="5"/>
      <c r="WBS322" s="5"/>
      <c r="WBT322" s="5"/>
      <c r="WBU322" s="5"/>
      <c r="WBV322" s="5"/>
      <c r="WBW322" s="5"/>
      <c r="WBX322" s="5"/>
      <c r="WBY322" s="5"/>
      <c r="WBZ322" s="5"/>
      <c r="WCA322" s="5"/>
      <c r="WCB322" s="5"/>
      <c r="WCC322" s="5"/>
      <c r="WCD322" s="5"/>
      <c r="WCE322" s="5"/>
      <c r="WCF322" s="5"/>
      <c r="WCG322" s="5"/>
      <c r="WCH322" s="5"/>
      <c r="WCI322" s="5"/>
      <c r="WCJ322" s="5"/>
      <c r="WCK322" s="5"/>
      <c r="WCL322" s="5"/>
      <c r="WCM322" s="5"/>
      <c r="WCN322" s="5"/>
      <c r="WCO322" s="5"/>
      <c r="WCP322" s="5"/>
      <c r="WCQ322" s="5"/>
      <c r="WCR322" s="5"/>
      <c r="WCS322" s="5"/>
      <c r="WCT322" s="5"/>
      <c r="WCU322" s="5"/>
      <c r="WCV322" s="5"/>
      <c r="WCW322" s="5"/>
      <c r="WCX322" s="5"/>
      <c r="WCY322" s="5"/>
      <c r="WCZ322" s="5"/>
      <c r="WDA322" s="5"/>
      <c r="WDB322" s="5"/>
      <c r="WDC322" s="5"/>
      <c r="WDD322" s="5"/>
      <c r="WDE322" s="5"/>
      <c r="WDF322" s="5"/>
      <c r="WDG322" s="5"/>
      <c r="WDH322" s="5"/>
      <c r="WDI322" s="5"/>
      <c r="WDJ322" s="5"/>
      <c r="WDK322" s="5"/>
      <c r="WDL322" s="5"/>
      <c r="WDM322" s="5"/>
      <c r="WDN322" s="5"/>
      <c r="WDO322" s="5"/>
      <c r="WDP322" s="5"/>
      <c r="WDQ322" s="5"/>
      <c r="WDR322" s="5"/>
      <c r="WDS322" s="5"/>
      <c r="WDT322" s="5"/>
      <c r="WDU322" s="5"/>
      <c r="WDV322" s="5"/>
      <c r="WDW322" s="5"/>
      <c r="WDX322" s="5"/>
      <c r="WDY322" s="5"/>
      <c r="WDZ322" s="5"/>
      <c r="WEA322" s="5"/>
      <c r="WEB322" s="5"/>
      <c r="WEC322" s="5"/>
      <c r="WED322" s="5"/>
      <c r="WEE322" s="5"/>
      <c r="WEF322" s="5"/>
      <c r="WEG322" s="5"/>
      <c r="WEH322" s="5"/>
      <c r="WEI322" s="5"/>
      <c r="WEJ322" s="5"/>
      <c r="WEK322" s="5"/>
      <c r="WEL322" s="5"/>
      <c r="WEM322" s="5"/>
      <c r="WEN322" s="5"/>
      <c r="WEO322" s="5"/>
      <c r="WEP322" s="5"/>
      <c r="WEQ322" s="5"/>
      <c r="WER322" s="5"/>
      <c r="WES322" s="5"/>
      <c r="WET322" s="5"/>
      <c r="WEU322" s="5"/>
      <c r="WEV322" s="5"/>
      <c r="WEW322" s="5"/>
      <c r="WEX322" s="5"/>
      <c r="WEY322" s="5"/>
      <c r="WEZ322" s="5"/>
      <c r="WFA322" s="5"/>
      <c r="WFB322" s="5"/>
      <c r="WFC322" s="5"/>
      <c r="WFD322" s="5"/>
      <c r="WFE322" s="5"/>
      <c r="WFF322" s="5"/>
      <c r="WFG322" s="5"/>
      <c r="WFH322" s="5"/>
      <c r="WFI322" s="5"/>
      <c r="WFJ322" s="5"/>
      <c r="WFK322" s="5"/>
      <c r="WFL322" s="5"/>
      <c r="WFM322" s="5"/>
      <c r="WFN322" s="5"/>
      <c r="WFO322" s="5"/>
      <c r="WFP322" s="5"/>
      <c r="WFQ322" s="5"/>
      <c r="WFR322" s="5"/>
      <c r="WFS322" s="5"/>
      <c r="WFT322" s="5"/>
      <c r="WFU322" s="5"/>
      <c r="WFV322" s="5"/>
      <c r="WFW322" s="5"/>
      <c r="WFX322" s="5"/>
      <c r="WFY322" s="5"/>
      <c r="WFZ322" s="5"/>
      <c r="WGA322" s="5"/>
      <c r="WGB322" s="5"/>
      <c r="WGC322" s="5"/>
      <c r="WGD322" s="5"/>
      <c r="WGE322" s="5"/>
      <c r="WGF322" s="5"/>
      <c r="WGG322" s="5"/>
      <c r="WGH322" s="5"/>
      <c r="WGI322" s="5"/>
      <c r="WGJ322" s="5"/>
      <c r="WGK322" s="5"/>
      <c r="WGL322" s="5"/>
      <c r="WGM322" s="5"/>
      <c r="WGN322" s="5"/>
      <c r="WGO322" s="5"/>
      <c r="WGP322" s="5"/>
      <c r="WGQ322" s="5"/>
      <c r="WGR322" s="5"/>
      <c r="WGS322" s="5"/>
      <c r="WGT322" s="5"/>
      <c r="WGU322" s="5"/>
      <c r="WGV322" s="5"/>
      <c r="WGW322" s="5"/>
      <c r="WGX322" s="5"/>
      <c r="WGY322" s="5"/>
      <c r="WGZ322" s="5"/>
      <c r="WHA322" s="5"/>
      <c r="WHB322" s="5"/>
      <c r="WHC322" s="5"/>
      <c r="WHD322" s="5"/>
      <c r="WHE322" s="5"/>
      <c r="WHF322" s="5"/>
      <c r="WHG322" s="5"/>
      <c r="WHH322" s="5"/>
      <c r="WHI322" s="5"/>
      <c r="WHJ322" s="5"/>
      <c r="WHK322" s="5"/>
      <c r="WHL322" s="5"/>
      <c r="WHM322" s="5"/>
      <c r="WHN322" s="5"/>
      <c r="WHO322" s="5"/>
      <c r="WHP322" s="5"/>
      <c r="WHQ322" s="5"/>
      <c r="WHR322" s="5"/>
      <c r="WHS322" s="5"/>
      <c r="WHT322" s="5"/>
      <c r="WHU322" s="5"/>
      <c r="WHV322" s="5"/>
      <c r="WHW322" s="5"/>
      <c r="WHX322" s="5"/>
      <c r="WHY322" s="5"/>
      <c r="WHZ322" s="5"/>
      <c r="WIA322" s="5"/>
      <c r="WIB322" s="5"/>
      <c r="WIC322" s="5"/>
      <c r="WID322" s="5"/>
      <c r="WIE322" s="5"/>
      <c r="WIF322" s="5"/>
      <c r="WIG322" s="5"/>
      <c r="WIH322" s="5"/>
      <c r="WII322" s="5"/>
      <c r="WIJ322" s="5"/>
      <c r="WIK322" s="5"/>
      <c r="WIL322" s="5"/>
      <c r="WIM322" s="5"/>
      <c r="WIN322" s="5"/>
      <c r="WIO322" s="5"/>
      <c r="WIP322" s="5"/>
      <c r="WIQ322" s="5"/>
      <c r="WIR322" s="5"/>
      <c r="WIS322" s="5"/>
      <c r="WIT322" s="5"/>
      <c r="WIU322" s="5"/>
      <c r="WIV322" s="5"/>
      <c r="WIW322" s="5"/>
      <c r="WIX322" s="5"/>
      <c r="WIY322" s="5"/>
      <c r="WIZ322" s="5"/>
      <c r="WJA322" s="5"/>
      <c r="WJB322" s="5"/>
      <c r="WJC322" s="5"/>
      <c r="WJD322" s="5"/>
      <c r="WJE322" s="5"/>
      <c r="WJF322" s="5"/>
      <c r="WJG322" s="5"/>
      <c r="WJH322" s="5"/>
      <c r="WJI322" s="5"/>
      <c r="WJJ322" s="5"/>
      <c r="WJK322" s="5"/>
      <c r="WJL322" s="5"/>
      <c r="WJM322" s="5"/>
      <c r="WJN322" s="5"/>
      <c r="WJO322" s="5"/>
      <c r="WJP322" s="5"/>
      <c r="WJQ322" s="5"/>
      <c r="WJR322" s="5"/>
      <c r="WJS322" s="5"/>
      <c r="WJT322" s="5"/>
      <c r="WJU322" s="5"/>
      <c r="WJV322" s="5"/>
      <c r="WJW322" s="5"/>
      <c r="WJX322" s="5"/>
      <c r="WJY322" s="5"/>
      <c r="WJZ322" s="5"/>
      <c r="WKA322" s="5"/>
      <c r="WKB322" s="5"/>
      <c r="WKC322" s="5"/>
      <c r="WKD322" s="5"/>
      <c r="WKE322" s="5"/>
      <c r="WKF322" s="5"/>
      <c r="WKG322" s="5"/>
      <c r="WKH322" s="5"/>
      <c r="WKI322" s="5"/>
      <c r="WKJ322" s="5"/>
      <c r="WKK322" s="5"/>
      <c r="WKL322" s="5"/>
      <c r="WKM322" s="5"/>
      <c r="WKN322" s="5"/>
      <c r="WKO322" s="5"/>
      <c r="WKP322" s="5"/>
      <c r="WKQ322" s="5"/>
      <c r="WKR322" s="5"/>
      <c r="WKS322" s="5"/>
      <c r="WKT322" s="5"/>
      <c r="WKU322" s="5"/>
      <c r="WKV322" s="5"/>
      <c r="WKW322" s="5"/>
      <c r="WKX322" s="5"/>
      <c r="WKY322" s="5"/>
      <c r="WKZ322" s="5"/>
      <c r="WLA322" s="5"/>
      <c r="WLB322" s="5"/>
      <c r="WLC322" s="5"/>
      <c r="WLD322" s="5"/>
      <c r="WLE322" s="5"/>
      <c r="WLF322" s="5"/>
      <c r="WLG322" s="5"/>
      <c r="WLH322" s="5"/>
      <c r="WLI322" s="5"/>
      <c r="WLJ322" s="5"/>
      <c r="WLK322" s="5"/>
      <c r="WLL322" s="5"/>
      <c r="WLM322" s="5"/>
      <c r="WLN322" s="5"/>
      <c r="WLO322" s="5"/>
      <c r="WLP322" s="5"/>
      <c r="WLQ322" s="5"/>
      <c r="WLR322" s="5"/>
      <c r="WLS322" s="5"/>
      <c r="WLT322" s="5"/>
      <c r="WLU322" s="5"/>
      <c r="WLV322" s="5"/>
      <c r="WLW322" s="5"/>
      <c r="WLX322" s="5"/>
      <c r="WLY322" s="5"/>
      <c r="WLZ322" s="5"/>
      <c r="WMA322" s="5"/>
      <c r="WMB322" s="5"/>
      <c r="WMC322" s="5"/>
      <c r="WMD322" s="5"/>
      <c r="WME322" s="5"/>
      <c r="WMF322" s="5"/>
      <c r="WMG322" s="5"/>
      <c r="WMH322" s="5"/>
      <c r="WMI322" s="5"/>
      <c r="WMJ322" s="5"/>
      <c r="WMK322" s="5"/>
      <c r="WML322" s="5"/>
      <c r="WMM322" s="5"/>
      <c r="WMN322" s="5"/>
      <c r="WMO322" s="5"/>
      <c r="WMP322" s="5"/>
      <c r="WMQ322" s="5"/>
      <c r="WMR322" s="5"/>
      <c r="WMS322" s="5"/>
      <c r="WMT322" s="5"/>
      <c r="WMU322" s="5"/>
      <c r="WMV322" s="5"/>
      <c r="WMW322" s="5"/>
      <c r="WMX322" s="5"/>
      <c r="WMY322" s="5"/>
      <c r="WMZ322" s="5"/>
      <c r="WNA322" s="5"/>
      <c r="WNB322" s="5"/>
      <c r="WNC322" s="5"/>
      <c r="WND322" s="5"/>
      <c r="WNE322" s="5"/>
      <c r="WNF322" s="5"/>
      <c r="WNG322" s="5"/>
      <c r="WNH322" s="5"/>
      <c r="WNI322" s="5"/>
      <c r="WNJ322" s="5"/>
      <c r="WNK322" s="5"/>
      <c r="WNL322" s="5"/>
      <c r="WNM322" s="5"/>
      <c r="WNN322" s="5"/>
      <c r="WNO322" s="5"/>
      <c r="WNP322" s="5"/>
      <c r="WNQ322" s="5"/>
      <c r="WNR322" s="5"/>
      <c r="WNS322" s="5"/>
      <c r="WNT322" s="5"/>
      <c r="WNU322" s="5"/>
      <c r="WNV322" s="5"/>
      <c r="WNW322" s="5"/>
      <c r="WNX322" s="5"/>
      <c r="WNY322" s="5"/>
      <c r="WNZ322" s="5"/>
      <c r="WOA322" s="5"/>
      <c r="WOB322" s="5"/>
      <c r="WOC322" s="5"/>
      <c r="WOD322" s="5"/>
      <c r="WOE322" s="5"/>
      <c r="WOF322" s="5"/>
      <c r="WOG322" s="5"/>
      <c r="WOH322" s="5"/>
      <c r="WOI322" s="5"/>
      <c r="WOJ322" s="5"/>
      <c r="WOK322" s="5"/>
      <c r="WOL322" s="5"/>
      <c r="WOM322" s="5"/>
      <c r="WON322" s="5"/>
      <c r="WOO322" s="5"/>
      <c r="WOP322" s="5"/>
      <c r="WOQ322" s="5"/>
      <c r="WOR322" s="5"/>
      <c r="WOS322" s="5"/>
      <c r="WOT322" s="5"/>
      <c r="WOU322" s="5"/>
      <c r="WOV322" s="5"/>
      <c r="WOW322" s="5"/>
      <c r="WOX322" s="5"/>
      <c r="WOY322" s="5"/>
      <c r="WOZ322" s="5"/>
      <c r="WPA322" s="5"/>
      <c r="WPB322" s="5"/>
      <c r="WPC322" s="5"/>
      <c r="WPD322" s="5"/>
      <c r="WPE322" s="5"/>
      <c r="WPF322" s="5"/>
      <c r="WPG322" s="5"/>
      <c r="WPH322" s="5"/>
      <c r="WPI322" s="5"/>
      <c r="WPJ322" s="5"/>
      <c r="WPK322" s="5"/>
      <c r="WPL322" s="5"/>
      <c r="WPM322" s="5"/>
      <c r="WPN322" s="5"/>
      <c r="WPO322" s="5"/>
      <c r="WPP322" s="5"/>
      <c r="WPQ322" s="5"/>
      <c r="WPR322" s="5"/>
      <c r="WPS322" s="5"/>
      <c r="WPT322" s="5"/>
      <c r="WPU322" s="5"/>
      <c r="WPV322" s="5"/>
      <c r="WPW322" s="5"/>
      <c r="WPX322" s="5"/>
      <c r="WPY322" s="5"/>
      <c r="WPZ322" s="5"/>
      <c r="WQA322" s="5"/>
      <c r="WQB322" s="5"/>
      <c r="WQC322" s="5"/>
      <c r="WQD322" s="5"/>
      <c r="WQE322" s="5"/>
      <c r="WQF322" s="5"/>
      <c r="WQG322" s="5"/>
      <c r="WQH322" s="5"/>
      <c r="WQI322" s="5"/>
      <c r="WQJ322" s="5"/>
      <c r="WQK322" s="5"/>
      <c r="WQL322" s="5"/>
      <c r="WQM322" s="5"/>
      <c r="WQN322" s="5"/>
      <c r="WQO322" s="5"/>
      <c r="WQP322" s="5"/>
      <c r="WQQ322" s="5"/>
      <c r="WQR322" s="5"/>
      <c r="WQS322" s="5"/>
      <c r="WQT322" s="5"/>
      <c r="WQU322" s="5"/>
      <c r="WQV322" s="5"/>
      <c r="WQW322" s="5"/>
      <c r="WQX322" s="5"/>
      <c r="WQY322" s="5"/>
      <c r="WQZ322" s="5"/>
      <c r="WRA322" s="5"/>
      <c r="WRB322" s="5"/>
      <c r="WRC322" s="5"/>
      <c r="WRD322" s="5"/>
      <c r="WRE322" s="5"/>
      <c r="WRF322" s="5"/>
      <c r="WRG322" s="5"/>
      <c r="WRH322" s="5"/>
      <c r="WRI322" s="5"/>
      <c r="WRJ322" s="5"/>
      <c r="WRK322" s="5"/>
      <c r="WRL322" s="5"/>
      <c r="WRM322" s="5"/>
      <c r="WRN322" s="5"/>
      <c r="WRO322" s="5"/>
      <c r="WRP322" s="5"/>
      <c r="WRQ322" s="5"/>
      <c r="WRR322" s="5"/>
      <c r="WRS322" s="5"/>
      <c r="WRT322" s="5"/>
      <c r="WRU322" s="5"/>
      <c r="WRV322" s="5"/>
      <c r="WRW322" s="5"/>
      <c r="WRX322" s="5"/>
      <c r="WRY322" s="5"/>
      <c r="WRZ322" s="5"/>
      <c r="WSA322" s="5"/>
      <c r="WSB322" s="5"/>
      <c r="WSC322" s="5"/>
      <c r="WSD322" s="5"/>
      <c r="WSE322" s="5"/>
      <c r="WSF322" s="5"/>
      <c r="WSG322" s="5"/>
      <c r="WSH322" s="5"/>
      <c r="WSI322" s="5"/>
      <c r="WSJ322" s="5"/>
      <c r="WSK322" s="5"/>
      <c r="WSL322" s="5"/>
      <c r="WSM322" s="5"/>
      <c r="WSN322" s="5"/>
      <c r="WSO322" s="5"/>
      <c r="WSP322" s="5"/>
      <c r="WSQ322" s="5"/>
      <c r="WSR322" s="5"/>
      <c r="WSS322" s="5"/>
      <c r="WST322" s="5"/>
      <c r="WSU322" s="5"/>
      <c r="WSV322" s="5"/>
      <c r="WSW322" s="5"/>
      <c r="WSX322" s="5"/>
      <c r="WSY322" s="5"/>
      <c r="WSZ322" s="5"/>
      <c r="WTA322" s="5"/>
      <c r="WTB322" s="5"/>
      <c r="WTC322" s="5"/>
      <c r="WTD322" s="5"/>
      <c r="WTE322" s="5"/>
      <c r="WTF322" s="5"/>
      <c r="WTG322" s="5"/>
      <c r="WTH322" s="5"/>
      <c r="WTI322" s="5"/>
      <c r="WTJ322" s="5"/>
      <c r="WTK322" s="5"/>
      <c r="WTL322" s="5"/>
      <c r="WTM322" s="5"/>
      <c r="WTN322" s="5"/>
      <c r="WTO322" s="5"/>
      <c r="WTP322" s="5"/>
      <c r="WTQ322" s="5"/>
      <c r="WTR322" s="5"/>
      <c r="WTS322" s="5"/>
      <c r="WTT322" s="5"/>
      <c r="WTU322" s="5"/>
      <c r="WTV322" s="5"/>
      <c r="WTW322" s="5"/>
      <c r="WTX322" s="5"/>
      <c r="WTY322" s="5"/>
      <c r="WTZ322" s="5"/>
      <c r="WUA322" s="5"/>
      <c r="WUB322" s="5"/>
      <c r="WUC322" s="5"/>
      <c r="WUD322" s="5"/>
      <c r="WUE322" s="5"/>
      <c r="WUF322" s="5"/>
      <c r="WUG322" s="5"/>
      <c r="WUH322" s="5"/>
      <c r="WUI322" s="5"/>
      <c r="WUJ322" s="5"/>
      <c r="WUK322" s="5"/>
      <c r="WUL322" s="5"/>
      <c r="WUM322" s="5"/>
      <c r="WUN322" s="5"/>
      <c r="WUO322" s="5"/>
      <c r="WUP322" s="5"/>
      <c r="WUQ322" s="5"/>
      <c r="WUR322" s="5"/>
      <c r="WUS322" s="5"/>
      <c r="WUT322" s="5"/>
      <c r="WUU322" s="5"/>
      <c r="WUV322" s="5"/>
      <c r="WUW322" s="5"/>
      <c r="WUX322" s="5"/>
      <c r="WUY322" s="5"/>
      <c r="WUZ322" s="5"/>
      <c r="WVA322" s="5"/>
      <c r="WVB322" s="5"/>
      <c r="WVC322" s="5"/>
      <c r="WVD322" s="5"/>
      <c r="WVE322" s="5"/>
      <c r="WVF322" s="5"/>
      <c r="WVG322" s="5"/>
      <c r="WVH322" s="5"/>
      <c r="WVI322" s="5"/>
      <c r="WVJ322" s="5"/>
      <c r="WVK322" s="5"/>
      <c r="WVL322" s="5"/>
      <c r="WVM322" s="5"/>
      <c r="WVN322" s="5"/>
      <c r="WVO322" s="5"/>
      <c r="WVP322" s="5"/>
      <c r="WVQ322" s="5"/>
      <c r="WVR322" s="5"/>
      <c r="WVS322" s="5"/>
      <c r="WVT322" s="5"/>
      <c r="WVU322" s="5"/>
      <c r="WVV322" s="5"/>
      <c r="WVW322" s="5"/>
      <c r="WVX322" s="5"/>
      <c r="WVY322" s="5"/>
      <c r="WVZ322" s="5"/>
      <c r="WWA322" s="5"/>
      <c r="WWB322" s="5"/>
      <c r="WWC322" s="5"/>
      <c r="WWD322" s="5"/>
      <c r="WWE322" s="5"/>
      <c r="WWF322" s="5"/>
      <c r="WWG322" s="5"/>
      <c r="WWH322" s="5"/>
      <c r="WWI322" s="5"/>
      <c r="WWJ322" s="5"/>
      <c r="WWK322" s="5"/>
      <c r="WWL322" s="5"/>
      <c r="WWM322" s="5"/>
      <c r="WWN322" s="5"/>
      <c r="WWO322" s="5"/>
      <c r="WWP322" s="5"/>
      <c r="WWQ322" s="5"/>
      <c r="WWR322" s="5"/>
      <c r="WWS322" s="5"/>
      <c r="WWT322" s="5"/>
      <c r="WWU322" s="5"/>
      <c r="WWV322" s="5"/>
      <c r="WWW322" s="5"/>
      <c r="WWX322" s="5"/>
      <c r="WWY322" s="5"/>
      <c r="WWZ322" s="5"/>
      <c r="WXA322" s="5"/>
      <c r="WXB322" s="5"/>
      <c r="WXC322" s="5"/>
      <c r="WXD322" s="5"/>
      <c r="WXE322" s="5"/>
      <c r="WXF322" s="5"/>
      <c r="WXG322" s="5"/>
      <c r="WXH322" s="5"/>
      <c r="WXI322" s="5"/>
      <c r="WXJ322" s="5"/>
      <c r="WXK322" s="5"/>
      <c r="WXL322" s="5"/>
      <c r="WXM322" s="5"/>
      <c r="WXN322" s="5"/>
      <c r="WXO322" s="5"/>
      <c r="WXP322" s="5"/>
      <c r="WXQ322" s="5"/>
      <c r="WXR322" s="5"/>
      <c r="WXS322" s="5"/>
      <c r="WXT322" s="5"/>
      <c r="WXU322" s="5"/>
      <c r="WXV322" s="5"/>
      <c r="WXW322" s="5"/>
      <c r="WXX322" s="5"/>
      <c r="WXY322" s="5"/>
      <c r="WXZ322" s="5"/>
      <c r="WYA322" s="5"/>
      <c r="WYB322" s="5"/>
      <c r="WYC322" s="5"/>
      <c r="WYD322" s="5"/>
      <c r="WYE322" s="5"/>
      <c r="WYF322" s="5"/>
      <c r="WYG322" s="5"/>
      <c r="WYH322" s="5"/>
      <c r="WYI322" s="5"/>
      <c r="WYJ322" s="5"/>
      <c r="WYK322" s="5"/>
      <c r="WYL322" s="5"/>
      <c r="WYM322" s="5"/>
      <c r="WYN322" s="5"/>
      <c r="WYO322" s="5"/>
      <c r="WYP322" s="5"/>
      <c r="WYQ322" s="5"/>
      <c r="WYR322" s="5"/>
      <c r="WYS322" s="5"/>
      <c r="WYT322" s="5"/>
      <c r="WYU322" s="5"/>
      <c r="WYV322" s="5"/>
      <c r="WYW322" s="5"/>
      <c r="WYX322" s="5"/>
      <c r="WYY322" s="5"/>
      <c r="WYZ322" s="5"/>
      <c r="WZA322" s="5"/>
      <c r="WZB322" s="5"/>
      <c r="WZC322" s="5"/>
      <c r="WZD322" s="5"/>
      <c r="WZE322" s="5"/>
      <c r="WZF322" s="5"/>
      <c r="WZG322" s="5"/>
      <c r="WZH322" s="5"/>
      <c r="WZI322" s="5"/>
      <c r="WZJ322" s="5"/>
      <c r="WZK322" s="5"/>
      <c r="WZL322" s="5"/>
      <c r="WZM322" s="5"/>
      <c r="WZN322" s="5"/>
      <c r="WZO322" s="5"/>
      <c r="WZP322" s="5"/>
      <c r="WZQ322" s="5"/>
      <c r="WZR322" s="5"/>
      <c r="WZS322" s="5"/>
      <c r="WZT322" s="5"/>
      <c r="WZU322" s="5"/>
      <c r="WZV322" s="5"/>
      <c r="WZW322" s="5"/>
      <c r="WZX322" s="5"/>
      <c r="WZY322" s="5"/>
      <c r="WZZ322" s="5"/>
      <c r="XAA322" s="5"/>
      <c r="XAB322" s="5"/>
      <c r="XAC322" s="5"/>
      <c r="XAD322" s="5"/>
      <c r="XAE322" s="5"/>
      <c r="XAF322" s="5"/>
      <c r="XAG322" s="5"/>
      <c r="XAH322" s="5"/>
      <c r="XAI322" s="5"/>
      <c r="XAJ322" s="5"/>
      <c r="XAK322" s="5"/>
      <c r="XAL322" s="5"/>
      <c r="XAM322" s="5"/>
      <c r="XAN322" s="5"/>
      <c r="XAO322" s="5"/>
      <c r="XAP322" s="5"/>
      <c r="XAQ322" s="5"/>
      <c r="XAR322" s="5"/>
      <c r="XAS322" s="5"/>
      <c r="XAT322" s="5"/>
      <c r="XAU322" s="5"/>
      <c r="XAV322" s="5"/>
      <c r="XAW322" s="5"/>
      <c r="XAX322" s="5"/>
      <c r="XAY322" s="5"/>
      <c r="XAZ322" s="5"/>
      <c r="XBA322" s="5"/>
      <c r="XBB322" s="5"/>
      <c r="XBC322" s="5"/>
      <c r="XBD322" s="5"/>
      <c r="XBE322" s="5"/>
      <c r="XBF322" s="5"/>
      <c r="XBG322" s="5"/>
      <c r="XBH322" s="5"/>
      <c r="XBI322" s="5"/>
      <c r="XBJ322" s="5"/>
      <c r="XBK322" s="5"/>
      <c r="XBL322" s="5"/>
      <c r="XBM322" s="5"/>
      <c r="XBN322" s="5"/>
      <c r="XBO322" s="5"/>
      <c r="XBP322" s="5"/>
      <c r="XBQ322" s="5"/>
      <c r="XBR322" s="5"/>
      <c r="XBS322" s="5"/>
      <c r="XBT322" s="5"/>
      <c r="XBU322" s="5"/>
      <c r="XBV322" s="5"/>
      <c r="XBW322" s="5"/>
      <c r="XBX322" s="5"/>
      <c r="XBY322" s="5"/>
      <c r="XBZ322" s="5"/>
      <c r="XCA322" s="5"/>
      <c r="XCB322" s="5"/>
      <c r="XCC322" s="5"/>
      <c r="XCD322" s="5"/>
      <c r="XCE322" s="5"/>
      <c r="XCF322" s="5"/>
      <c r="XCG322" s="5"/>
      <c r="XCH322" s="5"/>
      <c r="XCI322" s="5"/>
      <c r="XCJ322" s="5"/>
      <c r="XCK322" s="5"/>
      <c r="XCL322" s="5"/>
      <c r="XCM322" s="5"/>
      <c r="XCN322" s="5"/>
      <c r="XCO322" s="5"/>
      <c r="XCP322" s="5"/>
      <c r="XCQ322" s="5"/>
      <c r="XCR322" s="5"/>
      <c r="XCS322" s="5"/>
      <c r="XCT322" s="5"/>
      <c r="XCU322" s="5"/>
      <c r="XCV322" s="5"/>
      <c r="XCW322" s="5"/>
      <c r="XCX322" s="5"/>
      <c r="XCY322" s="5"/>
      <c r="XCZ322" s="5"/>
      <c r="XDA322" s="5"/>
      <c r="XDB322" s="5"/>
      <c r="XDC322" s="5"/>
      <c r="XDD322" s="5"/>
      <c r="XDE322" s="5"/>
      <c r="XDF322" s="5"/>
      <c r="XDG322" s="5"/>
      <c r="XDH322" s="5"/>
      <c r="XDI322" s="5"/>
      <c r="XDJ322" s="5"/>
      <c r="XDK322" s="5"/>
      <c r="XDL322" s="5"/>
      <c r="XDM322" s="5"/>
      <c r="XDN322" s="5"/>
      <c r="XDO322" s="5"/>
      <c r="XDP322" s="5"/>
      <c r="XDQ322" s="5"/>
      <c r="XDR322" s="5"/>
      <c r="XDS322" s="5"/>
      <c r="XDT322" s="5"/>
      <c r="XDU322" s="5"/>
      <c r="XDV322" s="5"/>
      <c r="XDW322" s="5"/>
      <c r="XDX322" s="5"/>
      <c r="XDY322" s="5"/>
      <c r="XDZ322" s="5"/>
      <c r="XEA322" s="5"/>
      <c r="XEB322" s="5"/>
      <c r="XEC322" s="5"/>
      <c r="XED322" s="5"/>
      <c r="XEE322" s="5"/>
      <c r="XEF322" s="5"/>
      <c r="XEG322" s="5"/>
      <c r="XEH322" s="5"/>
      <c r="XEI322" s="5"/>
      <c r="XEJ322" s="5"/>
      <c r="XEK322" s="5"/>
    </row>
    <row r="323" ht="23" customHeight="1" spans="1:27">
      <c r="A323" s="21">
        <v>269</v>
      </c>
      <c r="B323" s="22" t="s">
        <v>902</v>
      </c>
      <c r="C323" s="18" t="s">
        <v>915</v>
      </c>
      <c r="D323" s="18" t="s">
        <v>251</v>
      </c>
      <c r="E323" s="53" t="s">
        <v>252</v>
      </c>
      <c r="F323" s="18" t="s">
        <v>468</v>
      </c>
      <c r="G323" s="18" t="s">
        <v>820</v>
      </c>
      <c r="H323" s="18" t="s">
        <v>916</v>
      </c>
      <c r="I323" s="18" t="s">
        <v>256</v>
      </c>
      <c r="J323" s="18" t="s">
        <v>917</v>
      </c>
      <c r="K323" s="22" t="s">
        <v>258</v>
      </c>
      <c r="L323" s="18" t="s">
        <v>918</v>
      </c>
      <c r="M323" s="55" t="s">
        <v>259</v>
      </c>
      <c r="N323" s="31">
        <f t="shared" si="21"/>
        <v>175.616</v>
      </c>
      <c r="O323" s="18">
        <f t="shared" si="25"/>
        <v>175.616</v>
      </c>
      <c r="P323" s="17">
        <v>175.616</v>
      </c>
      <c r="Q323" s="17"/>
      <c r="R323" s="17"/>
      <c r="S323" s="17"/>
      <c r="T323" s="31">
        <f t="shared" si="20"/>
        <v>0</v>
      </c>
      <c r="U323" s="17"/>
      <c r="V323" s="17"/>
      <c r="W323" s="17"/>
      <c r="X323" s="17"/>
      <c r="Y323" s="43">
        <f t="shared" si="26"/>
        <v>175.616</v>
      </c>
      <c r="Z323" s="17">
        <f>75.264+100.352</f>
        <v>175.616</v>
      </c>
      <c r="AA323" s="17"/>
    </row>
    <row r="324" ht="23" customHeight="1" spans="1:27">
      <c r="A324" s="46"/>
      <c r="B324" s="24"/>
      <c r="C324" s="18" t="s">
        <v>915</v>
      </c>
      <c r="D324" s="18" t="s">
        <v>251</v>
      </c>
      <c r="E324" s="53" t="s">
        <v>252</v>
      </c>
      <c r="F324" s="18" t="s">
        <v>468</v>
      </c>
      <c r="G324" s="18" t="s">
        <v>820</v>
      </c>
      <c r="H324" s="18" t="s">
        <v>916</v>
      </c>
      <c r="I324" s="18" t="s">
        <v>256</v>
      </c>
      <c r="J324" s="18" t="s">
        <v>917</v>
      </c>
      <c r="K324" s="22" t="s">
        <v>368</v>
      </c>
      <c r="L324" s="18" t="s">
        <v>738</v>
      </c>
      <c r="M324" s="55" t="s">
        <v>739</v>
      </c>
      <c r="N324" s="31">
        <f t="shared" si="21"/>
        <v>75.264</v>
      </c>
      <c r="O324" s="18">
        <f t="shared" si="25"/>
        <v>0</v>
      </c>
      <c r="P324" s="17"/>
      <c r="Q324" s="17"/>
      <c r="R324" s="17"/>
      <c r="S324" s="17"/>
      <c r="T324" s="31">
        <f t="shared" si="20"/>
        <v>75.264</v>
      </c>
      <c r="U324" s="17"/>
      <c r="V324" s="17">
        <v>75.264</v>
      </c>
      <c r="W324" s="17"/>
      <c r="X324" s="17"/>
      <c r="Y324" s="43">
        <f t="shared" si="26"/>
        <v>0</v>
      </c>
      <c r="Z324" s="17"/>
      <c r="AA324" s="17"/>
    </row>
    <row r="325" ht="23" customHeight="1" spans="1:27">
      <c r="A325" s="21">
        <v>270</v>
      </c>
      <c r="B325" s="18" t="s">
        <v>902</v>
      </c>
      <c r="C325" s="18" t="s">
        <v>919</v>
      </c>
      <c r="D325" s="18" t="s">
        <v>302</v>
      </c>
      <c r="E325" s="53" t="s">
        <v>344</v>
      </c>
      <c r="F325" s="18" t="s">
        <v>265</v>
      </c>
      <c r="G325" s="18" t="s">
        <v>345</v>
      </c>
      <c r="H325" s="18" t="s">
        <v>920</v>
      </c>
      <c r="I325" s="18" t="s">
        <v>267</v>
      </c>
      <c r="J325" s="18" t="s">
        <v>921</v>
      </c>
      <c r="K325" s="22" t="s">
        <v>258</v>
      </c>
      <c r="L325" s="18" t="s">
        <v>918</v>
      </c>
      <c r="M325" s="55" t="s">
        <v>259</v>
      </c>
      <c r="N325" s="31">
        <f t="shared" ref="N325:N364" si="27">O325+T325</f>
        <v>11.1</v>
      </c>
      <c r="O325" s="18">
        <f t="shared" ref="O325:O364" si="28">SUM(P325:S325)</f>
        <v>11.1</v>
      </c>
      <c r="P325" s="17">
        <v>11.1</v>
      </c>
      <c r="Q325" s="17"/>
      <c r="R325" s="17"/>
      <c r="S325" s="17"/>
      <c r="T325" s="31">
        <f t="shared" si="20"/>
        <v>0</v>
      </c>
      <c r="U325" s="17"/>
      <c r="V325" s="17"/>
      <c r="W325" s="17"/>
      <c r="X325" s="17"/>
      <c r="Y325" s="43">
        <f t="shared" si="26"/>
        <v>11.1</v>
      </c>
      <c r="Z325" s="17">
        <f>8.81+2.29</f>
        <v>11.1</v>
      </c>
      <c r="AA325" s="17"/>
    </row>
    <row r="326" ht="23" customHeight="1" spans="1:27">
      <c r="A326" s="21">
        <v>271</v>
      </c>
      <c r="B326" s="18" t="s">
        <v>902</v>
      </c>
      <c r="C326" s="18" t="s">
        <v>922</v>
      </c>
      <c r="D326" s="18" t="s">
        <v>302</v>
      </c>
      <c r="E326" s="53" t="s">
        <v>337</v>
      </c>
      <c r="F326" s="18" t="s">
        <v>265</v>
      </c>
      <c r="G326" s="18" t="s">
        <v>811</v>
      </c>
      <c r="H326" s="18" t="s">
        <v>324</v>
      </c>
      <c r="I326" s="18" t="s">
        <v>267</v>
      </c>
      <c r="J326" s="18" t="s">
        <v>923</v>
      </c>
      <c r="K326" s="22" t="s">
        <v>258</v>
      </c>
      <c r="L326" s="18" t="s">
        <v>918</v>
      </c>
      <c r="M326" s="55" t="s">
        <v>259</v>
      </c>
      <c r="N326" s="31">
        <f t="shared" si="27"/>
        <v>47.245754</v>
      </c>
      <c r="O326" s="18">
        <f t="shared" si="28"/>
        <v>47.245754</v>
      </c>
      <c r="P326" s="17">
        <v>47.245754</v>
      </c>
      <c r="Q326" s="17"/>
      <c r="R326" s="17"/>
      <c r="S326" s="17"/>
      <c r="T326" s="31">
        <f t="shared" si="20"/>
        <v>0</v>
      </c>
      <c r="U326" s="17"/>
      <c r="V326" s="17"/>
      <c r="W326" s="17"/>
      <c r="X326" s="17"/>
      <c r="Y326" s="43">
        <f t="shared" si="26"/>
        <v>47.245754</v>
      </c>
      <c r="Z326" s="17">
        <f>45.2113+2.034454</f>
        <v>47.245754</v>
      </c>
      <c r="AA326" s="17"/>
    </row>
    <row r="327" ht="23" customHeight="1" spans="1:27">
      <c r="A327" s="21">
        <v>272</v>
      </c>
      <c r="B327" s="18" t="s">
        <v>902</v>
      </c>
      <c r="C327" s="18" t="s">
        <v>924</v>
      </c>
      <c r="D327" s="18" t="s">
        <v>302</v>
      </c>
      <c r="E327" s="53" t="s">
        <v>337</v>
      </c>
      <c r="F327" s="18" t="s">
        <v>273</v>
      </c>
      <c r="G327" s="18" t="s">
        <v>338</v>
      </c>
      <c r="H327" s="18" t="s">
        <v>403</v>
      </c>
      <c r="I327" s="18" t="s">
        <v>267</v>
      </c>
      <c r="J327" s="18" t="s">
        <v>925</v>
      </c>
      <c r="K327" s="22" t="s">
        <v>258</v>
      </c>
      <c r="L327" s="18" t="s">
        <v>918</v>
      </c>
      <c r="M327" s="55" t="s">
        <v>259</v>
      </c>
      <c r="N327" s="31">
        <f t="shared" si="27"/>
        <v>103.45</v>
      </c>
      <c r="O327" s="18">
        <f t="shared" si="28"/>
        <v>103.45</v>
      </c>
      <c r="P327" s="17">
        <v>103.45</v>
      </c>
      <c r="Q327" s="17"/>
      <c r="R327" s="17"/>
      <c r="S327" s="17"/>
      <c r="T327" s="31">
        <f t="shared" ref="T327:T390" si="29">U327+V327+W327+X327</f>
        <v>0</v>
      </c>
      <c r="U327" s="17"/>
      <c r="V327" s="17"/>
      <c r="W327" s="17"/>
      <c r="X327" s="17"/>
      <c r="Y327" s="43">
        <f t="shared" si="26"/>
        <v>103.45</v>
      </c>
      <c r="Z327" s="17">
        <v>103.45</v>
      </c>
      <c r="AA327" s="17"/>
    </row>
    <row r="328" ht="23" customHeight="1" spans="1:27">
      <c r="A328" s="21">
        <v>273</v>
      </c>
      <c r="B328" s="18" t="s">
        <v>902</v>
      </c>
      <c r="C328" s="18" t="s">
        <v>926</v>
      </c>
      <c r="D328" s="18" t="s">
        <v>302</v>
      </c>
      <c r="E328" s="53" t="s">
        <v>337</v>
      </c>
      <c r="F328" s="18" t="s">
        <v>261</v>
      </c>
      <c r="G328" s="18" t="s">
        <v>338</v>
      </c>
      <c r="H328" s="18" t="s">
        <v>927</v>
      </c>
      <c r="I328" s="18" t="s">
        <v>256</v>
      </c>
      <c r="J328" s="18" t="s">
        <v>928</v>
      </c>
      <c r="K328" s="22" t="s">
        <v>258</v>
      </c>
      <c r="L328" s="18" t="s">
        <v>918</v>
      </c>
      <c r="M328" s="55" t="s">
        <v>259</v>
      </c>
      <c r="N328" s="31">
        <f t="shared" si="27"/>
        <v>44.8681</v>
      </c>
      <c r="O328" s="18">
        <f t="shared" si="28"/>
        <v>44.8681</v>
      </c>
      <c r="P328" s="17">
        <v>44.8681</v>
      </c>
      <c r="Q328" s="17"/>
      <c r="R328" s="17"/>
      <c r="S328" s="17"/>
      <c r="T328" s="31">
        <f t="shared" si="29"/>
        <v>0</v>
      </c>
      <c r="U328" s="17"/>
      <c r="V328" s="17"/>
      <c r="W328" s="17"/>
      <c r="X328" s="17"/>
      <c r="Y328" s="43">
        <f t="shared" si="26"/>
        <v>44.8681</v>
      </c>
      <c r="Z328" s="17">
        <f>22.6+8.7081+13.56</f>
        <v>44.8681</v>
      </c>
      <c r="AA328" s="17"/>
    </row>
    <row r="329" ht="23" customHeight="1" spans="1:27">
      <c r="A329" s="21">
        <v>274</v>
      </c>
      <c r="B329" s="18" t="s">
        <v>902</v>
      </c>
      <c r="C329" s="18" t="s">
        <v>929</v>
      </c>
      <c r="D329" s="18" t="s">
        <v>302</v>
      </c>
      <c r="E329" s="53" t="s">
        <v>337</v>
      </c>
      <c r="F329" s="18" t="s">
        <v>433</v>
      </c>
      <c r="G329" s="18" t="s">
        <v>338</v>
      </c>
      <c r="H329" s="18" t="s">
        <v>930</v>
      </c>
      <c r="I329" s="18" t="s">
        <v>256</v>
      </c>
      <c r="J329" s="18" t="s">
        <v>931</v>
      </c>
      <c r="K329" s="22" t="s">
        <v>258</v>
      </c>
      <c r="L329" s="18" t="s">
        <v>918</v>
      </c>
      <c r="M329" s="55" t="s">
        <v>259</v>
      </c>
      <c r="N329" s="31">
        <f t="shared" si="27"/>
        <v>88.531</v>
      </c>
      <c r="O329" s="18">
        <f t="shared" si="28"/>
        <v>88.531</v>
      </c>
      <c r="P329" s="17">
        <v>88.531</v>
      </c>
      <c r="Q329" s="17"/>
      <c r="R329" s="17"/>
      <c r="S329" s="17"/>
      <c r="T329" s="31">
        <f t="shared" si="29"/>
        <v>0</v>
      </c>
      <c r="U329" s="17"/>
      <c r="V329" s="17"/>
      <c r="W329" s="17"/>
      <c r="X329" s="17"/>
      <c r="Y329" s="43">
        <f t="shared" si="26"/>
        <v>88.531</v>
      </c>
      <c r="Z329" s="17">
        <f>88.531</f>
        <v>88.531</v>
      </c>
      <c r="AA329" s="17"/>
    </row>
    <row r="330" ht="23" customHeight="1" spans="1:27">
      <c r="A330" s="21">
        <v>275</v>
      </c>
      <c r="B330" s="22" t="s">
        <v>902</v>
      </c>
      <c r="C330" s="18" t="s">
        <v>932</v>
      </c>
      <c r="D330" s="18" t="s">
        <v>302</v>
      </c>
      <c r="E330" s="53" t="s">
        <v>337</v>
      </c>
      <c r="F330" s="18" t="s">
        <v>433</v>
      </c>
      <c r="G330" s="18" t="s">
        <v>338</v>
      </c>
      <c r="H330" s="18" t="s">
        <v>933</v>
      </c>
      <c r="I330" s="18" t="s">
        <v>256</v>
      </c>
      <c r="J330" s="18" t="s">
        <v>934</v>
      </c>
      <c r="K330" s="22" t="s">
        <v>258</v>
      </c>
      <c r="L330" s="18" t="s">
        <v>935</v>
      </c>
      <c r="M330" s="55" t="s">
        <v>259</v>
      </c>
      <c r="N330" s="31">
        <f t="shared" si="27"/>
        <v>25.717776</v>
      </c>
      <c r="O330" s="18">
        <f t="shared" si="28"/>
        <v>25.717776</v>
      </c>
      <c r="P330" s="52">
        <v>25.717776</v>
      </c>
      <c r="Q330" s="17"/>
      <c r="R330" s="17"/>
      <c r="S330" s="17"/>
      <c r="T330" s="31">
        <f t="shared" si="29"/>
        <v>0</v>
      </c>
      <c r="U330" s="17"/>
      <c r="V330" s="17"/>
      <c r="W330" s="17"/>
      <c r="X330" s="17"/>
      <c r="Y330" s="43">
        <f t="shared" si="26"/>
        <v>25.717776</v>
      </c>
      <c r="Z330" s="17">
        <f>25.717776</f>
        <v>25.717776</v>
      </c>
      <c r="AA330" s="17"/>
    </row>
    <row r="331" ht="23" customHeight="1" spans="1:27">
      <c r="A331" s="46"/>
      <c r="B331" s="47"/>
      <c r="C331" s="18" t="s">
        <v>932</v>
      </c>
      <c r="D331" s="18" t="s">
        <v>302</v>
      </c>
      <c r="E331" s="53" t="s">
        <v>337</v>
      </c>
      <c r="F331" s="18" t="s">
        <v>433</v>
      </c>
      <c r="G331" s="18" t="s">
        <v>338</v>
      </c>
      <c r="H331" s="18" t="s">
        <v>933</v>
      </c>
      <c r="I331" s="18" t="s">
        <v>256</v>
      </c>
      <c r="J331" s="18" t="s">
        <v>934</v>
      </c>
      <c r="K331" s="22" t="s">
        <v>258</v>
      </c>
      <c r="L331" s="18" t="s">
        <v>936</v>
      </c>
      <c r="M331" s="55" t="s">
        <v>259</v>
      </c>
      <c r="N331" s="31">
        <f t="shared" si="27"/>
        <v>0</v>
      </c>
      <c r="O331" s="18">
        <f t="shared" si="28"/>
        <v>0</v>
      </c>
      <c r="P331" s="52">
        <v>0</v>
      </c>
      <c r="Q331" s="17"/>
      <c r="R331" s="17"/>
      <c r="S331" s="17"/>
      <c r="T331" s="31">
        <f t="shared" si="29"/>
        <v>0</v>
      </c>
      <c r="U331" s="17"/>
      <c r="V331" s="17"/>
      <c r="W331" s="17"/>
      <c r="X331" s="17"/>
      <c r="Y331" s="43">
        <f t="shared" si="26"/>
        <v>0</v>
      </c>
      <c r="Z331" s="17"/>
      <c r="AA331" s="17"/>
    </row>
    <row r="332" ht="23" customHeight="1" spans="1:27">
      <c r="A332" s="46"/>
      <c r="B332" s="47"/>
      <c r="C332" s="18" t="s">
        <v>932</v>
      </c>
      <c r="D332" s="18" t="s">
        <v>302</v>
      </c>
      <c r="E332" s="53" t="s">
        <v>337</v>
      </c>
      <c r="F332" s="18" t="s">
        <v>433</v>
      </c>
      <c r="G332" s="18" t="s">
        <v>338</v>
      </c>
      <c r="H332" s="18" t="s">
        <v>933</v>
      </c>
      <c r="I332" s="18" t="s">
        <v>256</v>
      </c>
      <c r="J332" s="18" t="s">
        <v>934</v>
      </c>
      <c r="K332" s="22" t="s">
        <v>258</v>
      </c>
      <c r="L332" s="18" t="s">
        <v>918</v>
      </c>
      <c r="M332" s="55" t="s">
        <v>259</v>
      </c>
      <c r="N332" s="31">
        <f t="shared" si="27"/>
        <v>91.0222</v>
      </c>
      <c r="O332" s="18">
        <f t="shared" si="28"/>
        <v>91.0222</v>
      </c>
      <c r="P332" s="52">
        <v>91.0222</v>
      </c>
      <c r="Q332" s="17"/>
      <c r="R332" s="17"/>
      <c r="S332" s="17"/>
      <c r="T332" s="31">
        <f t="shared" si="29"/>
        <v>0</v>
      </c>
      <c r="U332" s="17"/>
      <c r="V332" s="17"/>
      <c r="W332" s="17"/>
      <c r="X332" s="17"/>
      <c r="Y332" s="43">
        <f t="shared" si="26"/>
        <v>91.0222</v>
      </c>
      <c r="Z332" s="17">
        <f>91.0222</f>
        <v>91.0222</v>
      </c>
      <c r="AA332" s="17"/>
    </row>
    <row r="333" ht="23" customHeight="1" spans="1:27">
      <c r="A333" s="46"/>
      <c r="B333" s="47"/>
      <c r="C333" s="18" t="s">
        <v>932</v>
      </c>
      <c r="D333" s="18" t="s">
        <v>302</v>
      </c>
      <c r="E333" s="53" t="s">
        <v>337</v>
      </c>
      <c r="F333" s="18" t="s">
        <v>433</v>
      </c>
      <c r="G333" s="18" t="s">
        <v>338</v>
      </c>
      <c r="H333" s="18" t="s">
        <v>933</v>
      </c>
      <c r="I333" s="18" t="s">
        <v>256</v>
      </c>
      <c r="J333" s="18" t="s">
        <v>934</v>
      </c>
      <c r="K333" s="22" t="s">
        <v>660</v>
      </c>
      <c r="L333" s="18" t="s">
        <v>661</v>
      </c>
      <c r="M333" s="55" t="s">
        <v>662</v>
      </c>
      <c r="N333" s="31">
        <f t="shared" si="27"/>
        <v>0</v>
      </c>
      <c r="O333" s="18">
        <f t="shared" si="28"/>
        <v>0</v>
      </c>
      <c r="P333" s="17"/>
      <c r="Q333" s="17"/>
      <c r="R333" s="17">
        <v>0</v>
      </c>
      <c r="S333" s="17"/>
      <c r="T333" s="31">
        <f t="shared" si="29"/>
        <v>0</v>
      </c>
      <c r="U333" s="17"/>
      <c r="V333" s="17"/>
      <c r="W333" s="17"/>
      <c r="X333" s="17"/>
      <c r="Y333" s="43">
        <f t="shared" si="26"/>
        <v>0</v>
      </c>
      <c r="Z333" s="17"/>
      <c r="AA333" s="17"/>
    </row>
    <row r="334" ht="23" customHeight="1" spans="1:27">
      <c r="A334" s="46"/>
      <c r="B334" s="24"/>
      <c r="C334" s="18" t="s">
        <v>932</v>
      </c>
      <c r="D334" s="18" t="s">
        <v>302</v>
      </c>
      <c r="E334" s="53" t="s">
        <v>337</v>
      </c>
      <c r="F334" s="18" t="s">
        <v>433</v>
      </c>
      <c r="G334" s="18" t="s">
        <v>338</v>
      </c>
      <c r="H334" s="18" t="s">
        <v>933</v>
      </c>
      <c r="I334" s="18" t="s">
        <v>256</v>
      </c>
      <c r="J334" s="18" t="s">
        <v>934</v>
      </c>
      <c r="K334" s="22" t="s">
        <v>258</v>
      </c>
      <c r="L334" s="20" t="s">
        <v>78</v>
      </c>
      <c r="M334" s="55" t="s">
        <v>356</v>
      </c>
      <c r="N334" s="31">
        <f t="shared" si="27"/>
        <v>6.740639</v>
      </c>
      <c r="O334" s="18">
        <f t="shared" si="28"/>
        <v>0</v>
      </c>
      <c r="P334" s="17"/>
      <c r="Q334" s="17"/>
      <c r="R334" s="17"/>
      <c r="S334" s="17"/>
      <c r="T334" s="31">
        <f t="shared" si="29"/>
        <v>6.740639</v>
      </c>
      <c r="U334" s="17">
        <v>6.740639</v>
      </c>
      <c r="V334" s="17"/>
      <c r="W334" s="17"/>
      <c r="X334" s="17"/>
      <c r="Y334" s="43">
        <f t="shared" si="26"/>
        <v>6.740639</v>
      </c>
      <c r="Z334" s="17"/>
      <c r="AA334" s="17">
        <f>6.740639</f>
        <v>6.740639</v>
      </c>
    </row>
    <row r="335" ht="23" customHeight="1" spans="1:27">
      <c r="A335" s="21">
        <v>276</v>
      </c>
      <c r="B335" s="22" t="s">
        <v>902</v>
      </c>
      <c r="C335" s="18" t="s">
        <v>937</v>
      </c>
      <c r="D335" s="49" t="s">
        <v>310</v>
      </c>
      <c r="E335" s="49" t="s">
        <v>892</v>
      </c>
      <c r="F335" s="18" t="s">
        <v>359</v>
      </c>
      <c r="G335" s="57" t="s">
        <v>254</v>
      </c>
      <c r="H335" s="18" t="s">
        <v>359</v>
      </c>
      <c r="I335" s="59" t="s">
        <v>256</v>
      </c>
      <c r="J335" s="18" t="s">
        <v>938</v>
      </c>
      <c r="K335" s="22" t="s">
        <v>743</v>
      </c>
      <c r="L335" s="18" t="s">
        <v>744</v>
      </c>
      <c r="M335" s="55" t="s">
        <v>745</v>
      </c>
      <c r="N335" s="31">
        <f t="shared" si="27"/>
        <v>45.5188</v>
      </c>
      <c r="O335" s="18">
        <f t="shared" si="28"/>
        <v>45.5188</v>
      </c>
      <c r="P335" s="17"/>
      <c r="Q335" s="17"/>
      <c r="R335" s="17"/>
      <c r="S335" s="18">
        <v>45.5188</v>
      </c>
      <c r="T335" s="31">
        <f t="shared" si="29"/>
        <v>0</v>
      </c>
      <c r="U335" s="17"/>
      <c r="V335" s="17"/>
      <c r="W335" s="17"/>
      <c r="X335" s="17"/>
      <c r="Y335" s="43">
        <f t="shared" si="26"/>
        <v>45.5188</v>
      </c>
      <c r="Z335" s="17">
        <v>45.5188</v>
      </c>
      <c r="AA335" s="17"/>
    </row>
    <row r="336" ht="23" customHeight="1" spans="1:27">
      <c r="A336" s="46"/>
      <c r="B336" s="47"/>
      <c r="C336" s="18" t="s">
        <v>937</v>
      </c>
      <c r="D336" s="49" t="s">
        <v>310</v>
      </c>
      <c r="E336" s="49" t="s">
        <v>892</v>
      </c>
      <c r="F336" s="18" t="s">
        <v>471</v>
      </c>
      <c r="G336" s="57" t="s">
        <v>254</v>
      </c>
      <c r="H336" s="18" t="s">
        <v>471</v>
      </c>
      <c r="I336" s="59" t="s">
        <v>256</v>
      </c>
      <c r="J336" s="18" t="s">
        <v>938</v>
      </c>
      <c r="K336" s="22" t="s">
        <v>660</v>
      </c>
      <c r="L336" s="18" t="s">
        <v>661</v>
      </c>
      <c r="M336" s="55" t="s">
        <v>662</v>
      </c>
      <c r="N336" s="31">
        <f t="shared" si="27"/>
        <v>15.82576</v>
      </c>
      <c r="O336" s="18">
        <f t="shared" si="28"/>
        <v>15.82576</v>
      </c>
      <c r="P336" s="17"/>
      <c r="Q336" s="17"/>
      <c r="R336" s="18">
        <v>15.82576</v>
      </c>
      <c r="S336" s="17"/>
      <c r="T336" s="31">
        <f t="shared" si="29"/>
        <v>0</v>
      </c>
      <c r="U336" s="17"/>
      <c r="V336" s="17"/>
      <c r="W336" s="17"/>
      <c r="X336" s="17"/>
      <c r="Y336" s="43">
        <f t="shared" ref="Y336:Y367" si="30">Z336+AA336</f>
        <v>15.82576</v>
      </c>
      <c r="Z336" s="17">
        <f>3.17405+2.43265+10.21906</f>
        <v>15.82576</v>
      </c>
      <c r="AA336" s="17"/>
    </row>
    <row r="337" ht="23" customHeight="1" spans="1:27">
      <c r="A337" s="46"/>
      <c r="B337" s="47"/>
      <c r="C337" s="18" t="s">
        <v>937</v>
      </c>
      <c r="D337" s="49" t="s">
        <v>310</v>
      </c>
      <c r="E337" s="49" t="s">
        <v>892</v>
      </c>
      <c r="F337" s="18" t="s">
        <v>261</v>
      </c>
      <c r="G337" s="57" t="s">
        <v>254</v>
      </c>
      <c r="H337" s="18" t="s">
        <v>261</v>
      </c>
      <c r="I337" s="59" t="s">
        <v>267</v>
      </c>
      <c r="J337" s="18" t="s">
        <v>938</v>
      </c>
      <c r="K337" s="22" t="s">
        <v>743</v>
      </c>
      <c r="L337" s="18" t="s">
        <v>744</v>
      </c>
      <c r="M337" s="55" t="s">
        <v>745</v>
      </c>
      <c r="N337" s="31">
        <f t="shared" si="27"/>
        <v>35.7422</v>
      </c>
      <c r="O337" s="18">
        <f t="shared" si="28"/>
        <v>35.7422</v>
      </c>
      <c r="P337" s="17"/>
      <c r="Q337" s="17"/>
      <c r="R337" s="17"/>
      <c r="S337" s="18">
        <v>35.7422</v>
      </c>
      <c r="T337" s="31">
        <f t="shared" si="29"/>
        <v>0</v>
      </c>
      <c r="U337" s="17"/>
      <c r="V337" s="17"/>
      <c r="W337" s="17"/>
      <c r="X337" s="17"/>
      <c r="Y337" s="43">
        <f t="shared" si="30"/>
        <v>35.7422</v>
      </c>
      <c r="Z337" s="17">
        <v>35.7422</v>
      </c>
      <c r="AA337" s="17"/>
    </row>
    <row r="338" ht="23" customHeight="1" spans="1:27">
      <c r="A338" s="46"/>
      <c r="B338" s="47"/>
      <c r="C338" s="18" t="s">
        <v>937</v>
      </c>
      <c r="D338" s="49" t="s">
        <v>310</v>
      </c>
      <c r="E338" s="49" t="s">
        <v>892</v>
      </c>
      <c r="F338" s="18" t="s">
        <v>253</v>
      </c>
      <c r="G338" s="57" t="s">
        <v>254</v>
      </c>
      <c r="H338" s="18" t="s">
        <v>253</v>
      </c>
      <c r="I338" s="59" t="s">
        <v>267</v>
      </c>
      <c r="J338" s="18" t="s">
        <v>938</v>
      </c>
      <c r="K338" s="22" t="s">
        <v>743</v>
      </c>
      <c r="L338" s="18" t="s">
        <v>744</v>
      </c>
      <c r="M338" s="55" t="s">
        <v>745</v>
      </c>
      <c r="N338" s="31">
        <f t="shared" si="27"/>
        <v>98.95193</v>
      </c>
      <c r="O338" s="18">
        <f t="shared" si="28"/>
        <v>98.95193</v>
      </c>
      <c r="P338" s="17"/>
      <c r="Q338" s="17"/>
      <c r="R338" s="17"/>
      <c r="S338" s="18">
        <v>98.95193</v>
      </c>
      <c r="T338" s="31">
        <f t="shared" si="29"/>
        <v>0</v>
      </c>
      <c r="U338" s="17"/>
      <c r="V338" s="17"/>
      <c r="W338" s="17"/>
      <c r="X338" s="17"/>
      <c r="Y338" s="43">
        <f t="shared" si="30"/>
        <v>98.95193</v>
      </c>
      <c r="Z338" s="17">
        <f>0.2141+9.3566+15.05113+5.78378+25.6865+3.637+6.30212+11.332+3.2407+14.8279+3.5201</f>
        <v>98.95193</v>
      </c>
      <c r="AA338" s="17"/>
    </row>
    <row r="339" ht="23" customHeight="1" spans="1:27">
      <c r="A339" s="46"/>
      <c r="B339" s="47"/>
      <c r="C339" s="18" t="s">
        <v>937</v>
      </c>
      <c r="D339" s="49" t="s">
        <v>310</v>
      </c>
      <c r="E339" s="49" t="s">
        <v>892</v>
      </c>
      <c r="F339" s="18" t="s">
        <v>318</v>
      </c>
      <c r="G339" s="57" t="s">
        <v>254</v>
      </c>
      <c r="H339" s="18" t="s">
        <v>318</v>
      </c>
      <c r="I339" s="59" t="s">
        <v>267</v>
      </c>
      <c r="J339" s="18" t="s">
        <v>938</v>
      </c>
      <c r="K339" s="22" t="s">
        <v>743</v>
      </c>
      <c r="L339" s="18" t="s">
        <v>744</v>
      </c>
      <c r="M339" s="55" t="s">
        <v>745</v>
      </c>
      <c r="N339" s="31">
        <f t="shared" si="27"/>
        <v>32.3847</v>
      </c>
      <c r="O339" s="18">
        <f t="shared" si="28"/>
        <v>32.3847</v>
      </c>
      <c r="P339" s="17"/>
      <c r="Q339" s="17"/>
      <c r="R339" s="17"/>
      <c r="S339" s="18">
        <v>32.3847</v>
      </c>
      <c r="T339" s="31">
        <f t="shared" si="29"/>
        <v>0</v>
      </c>
      <c r="U339" s="17"/>
      <c r="V339" s="17"/>
      <c r="W339" s="17"/>
      <c r="X339" s="17"/>
      <c r="Y339" s="43">
        <f t="shared" si="30"/>
        <v>32.3847</v>
      </c>
      <c r="Z339" s="17">
        <f>25.1434+5.2704+1.9709</f>
        <v>32.3847</v>
      </c>
      <c r="AA339" s="17"/>
    </row>
    <row r="340" ht="23" customHeight="1" spans="1:27">
      <c r="A340" s="46"/>
      <c r="B340" s="47"/>
      <c r="C340" s="18" t="s">
        <v>937</v>
      </c>
      <c r="D340" s="49" t="s">
        <v>310</v>
      </c>
      <c r="E340" s="49" t="s">
        <v>892</v>
      </c>
      <c r="F340" s="18" t="s">
        <v>380</v>
      </c>
      <c r="G340" s="57" t="s">
        <v>254</v>
      </c>
      <c r="H340" s="18" t="s">
        <v>380</v>
      </c>
      <c r="I340" s="59" t="s">
        <v>267</v>
      </c>
      <c r="J340" s="18" t="s">
        <v>938</v>
      </c>
      <c r="K340" s="22" t="s">
        <v>743</v>
      </c>
      <c r="L340" s="18" t="s">
        <v>744</v>
      </c>
      <c r="M340" s="55" t="s">
        <v>745</v>
      </c>
      <c r="N340" s="31">
        <f t="shared" si="27"/>
        <v>19.657723</v>
      </c>
      <c r="O340" s="18">
        <f t="shared" si="28"/>
        <v>19.657723</v>
      </c>
      <c r="P340" s="17"/>
      <c r="Q340" s="17"/>
      <c r="R340" s="17"/>
      <c r="S340" s="18">
        <v>19.657723</v>
      </c>
      <c r="T340" s="31">
        <f t="shared" si="29"/>
        <v>0</v>
      </c>
      <c r="U340" s="17"/>
      <c r="V340" s="17"/>
      <c r="W340" s="17"/>
      <c r="X340" s="17"/>
      <c r="Y340" s="43">
        <f t="shared" si="30"/>
        <v>19.657723</v>
      </c>
      <c r="Z340" s="17">
        <f>1.6326+12.7505+2.294172+2.980451</f>
        <v>19.657723</v>
      </c>
      <c r="AA340" s="17"/>
    </row>
    <row r="341" ht="23" customHeight="1" spans="1:27">
      <c r="A341" s="46"/>
      <c r="B341" s="47"/>
      <c r="C341" s="18" t="s">
        <v>937</v>
      </c>
      <c r="D341" s="49" t="s">
        <v>310</v>
      </c>
      <c r="E341" s="49" t="s">
        <v>892</v>
      </c>
      <c r="F341" s="18" t="s">
        <v>384</v>
      </c>
      <c r="G341" s="57" t="s">
        <v>254</v>
      </c>
      <c r="H341" s="18" t="s">
        <v>384</v>
      </c>
      <c r="I341" s="59" t="s">
        <v>267</v>
      </c>
      <c r="J341" s="18" t="s">
        <v>938</v>
      </c>
      <c r="K341" s="22" t="s">
        <v>743</v>
      </c>
      <c r="L341" s="18" t="s">
        <v>744</v>
      </c>
      <c r="M341" s="55" t="s">
        <v>745</v>
      </c>
      <c r="N341" s="31">
        <f t="shared" si="27"/>
        <v>35.1127</v>
      </c>
      <c r="O341" s="18">
        <f t="shared" si="28"/>
        <v>35.1127</v>
      </c>
      <c r="P341" s="17"/>
      <c r="Q341" s="17"/>
      <c r="R341" s="17"/>
      <c r="S341" s="18">
        <v>35.1127</v>
      </c>
      <c r="T341" s="31">
        <f t="shared" si="29"/>
        <v>0</v>
      </c>
      <c r="U341" s="17"/>
      <c r="V341" s="17"/>
      <c r="W341" s="17"/>
      <c r="X341" s="17"/>
      <c r="Y341" s="43">
        <f t="shared" si="30"/>
        <v>35.1127</v>
      </c>
      <c r="Z341" s="17">
        <f>17.7524+15.0695+2.2908</f>
        <v>35.1127</v>
      </c>
      <c r="AA341" s="17"/>
    </row>
    <row r="342" ht="23" customHeight="1" spans="1:27">
      <c r="A342" s="46"/>
      <c r="B342" s="47"/>
      <c r="C342" s="18" t="s">
        <v>937</v>
      </c>
      <c r="D342" s="49" t="s">
        <v>310</v>
      </c>
      <c r="E342" s="49" t="s">
        <v>892</v>
      </c>
      <c r="F342" s="18" t="s">
        <v>293</v>
      </c>
      <c r="G342" s="57" t="s">
        <v>254</v>
      </c>
      <c r="H342" s="18" t="s">
        <v>293</v>
      </c>
      <c r="I342" s="59" t="s">
        <v>267</v>
      </c>
      <c r="J342" s="18" t="s">
        <v>938</v>
      </c>
      <c r="K342" s="22" t="s">
        <v>743</v>
      </c>
      <c r="L342" s="18" t="s">
        <v>744</v>
      </c>
      <c r="M342" s="55" t="s">
        <v>745</v>
      </c>
      <c r="N342" s="31">
        <f t="shared" si="27"/>
        <v>3.9968</v>
      </c>
      <c r="O342" s="18">
        <f t="shared" si="28"/>
        <v>3.9968</v>
      </c>
      <c r="P342" s="17"/>
      <c r="Q342" s="17"/>
      <c r="R342" s="17"/>
      <c r="S342" s="18">
        <v>3.9968</v>
      </c>
      <c r="T342" s="31">
        <f t="shared" si="29"/>
        <v>0</v>
      </c>
      <c r="U342" s="17"/>
      <c r="V342" s="17"/>
      <c r="W342" s="17"/>
      <c r="X342" s="17"/>
      <c r="Y342" s="43">
        <f t="shared" si="30"/>
        <v>3.9968</v>
      </c>
      <c r="Z342" s="17">
        <v>3.9968</v>
      </c>
      <c r="AA342" s="17"/>
    </row>
    <row r="343" ht="23" customHeight="1" spans="1:27">
      <c r="A343" s="46"/>
      <c r="B343" s="47"/>
      <c r="C343" s="18" t="s">
        <v>937</v>
      </c>
      <c r="D343" s="49" t="s">
        <v>310</v>
      </c>
      <c r="E343" s="49" t="s">
        <v>892</v>
      </c>
      <c r="F343" s="18" t="s">
        <v>468</v>
      </c>
      <c r="G343" s="57" t="s">
        <v>254</v>
      </c>
      <c r="H343" s="18" t="s">
        <v>468</v>
      </c>
      <c r="I343" s="59" t="s">
        <v>267</v>
      </c>
      <c r="J343" s="18" t="s">
        <v>938</v>
      </c>
      <c r="K343" s="22" t="s">
        <v>743</v>
      </c>
      <c r="L343" s="18" t="s">
        <v>744</v>
      </c>
      <c r="M343" s="55" t="s">
        <v>745</v>
      </c>
      <c r="N343" s="31">
        <f t="shared" si="27"/>
        <v>86.448305</v>
      </c>
      <c r="O343" s="18">
        <f t="shared" si="28"/>
        <v>86.448305</v>
      </c>
      <c r="P343" s="17"/>
      <c r="Q343" s="17"/>
      <c r="R343" s="17"/>
      <c r="S343" s="18">
        <v>86.448305</v>
      </c>
      <c r="T343" s="31">
        <f t="shared" si="29"/>
        <v>0</v>
      </c>
      <c r="U343" s="17"/>
      <c r="V343" s="17"/>
      <c r="W343" s="17"/>
      <c r="X343" s="17"/>
      <c r="Y343" s="43">
        <f t="shared" si="30"/>
        <v>86.448305</v>
      </c>
      <c r="Z343" s="17">
        <f>32.221379+34.2116+1.5522+14.238886+4.22424</f>
        <v>86.448305</v>
      </c>
      <c r="AA343" s="17"/>
    </row>
    <row r="344" ht="23" customHeight="1" spans="1:27">
      <c r="A344" s="46"/>
      <c r="B344" s="47"/>
      <c r="C344" s="18" t="s">
        <v>937</v>
      </c>
      <c r="D344" s="49" t="s">
        <v>310</v>
      </c>
      <c r="E344" s="49" t="s">
        <v>892</v>
      </c>
      <c r="F344" s="18" t="s">
        <v>770</v>
      </c>
      <c r="G344" s="57" t="s">
        <v>254</v>
      </c>
      <c r="H344" s="18" t="s">
        <v>770</v>
      </c>
      <c r="I344" s="59" t="s">
        <v>267</v>
      </c>
      <c r="J344" s="18" t="s">
        <v>938</v>
      </c>
      <c r="K344" s="22" t="s">
        <v>743</v>
      </c>
      <c r="L344" s="18" t="s">
        <v>744</v>
      </c>
      <c r="M344" s="55" t="s">
        <v>745</v>
      </c>
      <c r="N344" s="31">
        <f t="shared" si="27"/>
        <v>6.3173</v>
      </c>
      <c r="O344" s="18">
        <f t="shared" si="28"/>
        <v>6.3173</v>
      </c>
      <c r="P344" s="17"/>
      <c r="Q344" s="17"/>
      <c r="R344" s="17"/>
      <c r="S344" s="18">
        <v>6.3173</v>
      </c>
      <c r="T344" s="31">
        <f t="shared" si="29"/>
        <v>0</v>
      </c>
      <c r="U344" s="17"/>
      <c r="V344" s="17"/>
      <c r="W344" s="17"/>
      <c r="X344" s="17"/>
      <c r="Y344" s="43">
        <f t="shared" si="30"/>
        <v>6.3173</v>
      </c>
      <c r="Z344" s="17">
        <f>1.5409+1.4059+1.9646+1.4059</f>
        <v>6.3173</v>
      </c>
      <c r="AA344" s="17"/>
    </row>
    <row r="345" ht="23" customHeight="1" spans="1:27">
      <c r="A345" s="46"/>
      <c r="B345" s="47"/>
      <c r="C345" s="18" t="s">
        <v>937</v>
      </c>
      <c r="D345" s="49" t="s">
        <v>310</v>
      </c>
      <c r="E345" s="49" t="s">
        <v>892</v>
      </c>
      <c r="F345" s="18" t="s">
        <v>286</v>
      </c>
      <c r="G345" s="57" t="s">
        <v>254</v>
      </c>
      <c r="H345" s="18" t="s">
        <v>286</v>
      </c>
      <c r="I345" s="59" t="s">
        <v>267</v>
      </c>
      <c r="J345" s="18" t="s">
        <v>938</v>
      </c>
      <c r="K345" s="22" t="s">
        <v>743</v>
      </c>
      <c r="L345" s="18" t="s">
        <v>744</v>
      </c>
      <c r="M345" s="55" t="s">
        <v>745</v>
      </c>
      <c r="N345" s="31">
        <f t="shared" si="27"/>
        <v>24.40155</v>
      </c>
      <c r="O345" s="18">
        <f t="shared" si="28"/>
        <v>24.40155</v>
      </c>
      <c r="P345" s="17"/>
      <c r="Q345" s="17"/>
      <c r="R345" s="17"/>
      <c r="S345" s="18">
        <v>24.40155</v>
      </c>
      <c r="T345" s="31">
        <f t="shared" si="29"/>
        <v>0</v>
      </c>
      <c r="U345" s="17"/>
      <c r="V345" s="17"/>
      <c r="W345" s="17"/>
      <c r="X345" s="17"/>
      <c r="Y345" s="43">
        <f t="shared" si="30"/>
        <v>24.40155</v>
      </c>
      <c r="Z345" s="17">
        <f>2.0055+2.0751+20.32095</f>
        <v>24.40155</v>
      </c>
      <c r="AA345" s="17"/>
    </row>
    <row r="346" ht="23" customHeight="1" spans="1:27">
      <c r="A346" s="46"/>
      <c r="B346" s="47"/>
      <c r="C346" s="18" t="s">
        <v>937</v>
      </c>
      <c r="D346" s="49" t="s">
        <v>310</v>
      </c>
      <c r="E346" s="49" t="s">
        <v>892</v>
      </c>
      <c r="F346" s="18" t="s">
        <v>473</v>
      </c>
      <c r="G346" s="57" t="s">
        <v>254</v>
      </c>
      <c r="H346" s="18" t="s">
        <v>473</v>
      </c>
      <c r="I346" s="59" t="s">
        <v>267</v>
      </c>
      <c r="J346" s="18" t="s">
        <v>938</v>
      </c>
      <c r="K346" s="22" t="s">
        <v>743</v>
      </c>
      <c r="L346" s="18" t="s">
        <v>744</v>
      </c>
      <c r="M346" s="55" t="s">
        <v>745</v>
      </c>
      <c r="N346" s="31">
        <f t="shared" si="27"/>
        <v>23.5614</v>
      </c>
      <c r="O346" s="18">
        <f t="shared" si="28"/>
        <v>23.5614</v>
      </c>
      <c r="P346" s="17"/>
      <c r="Q346" s="17"/>
      <c r="R346" s="17"/>
      <c r="S346" s="18">
        <v>23.5614</v>
      </c>
      <c r="T346" s="31">
        <f t="shared" si="29"/>
        <v>0</v>
      </c>
      <c r="U346" s="17"/>
      <c r="V346" s="17"/>
      <c r="W346" s="17"/>
      <c r="X346" s="17"/>
      <c r="Y346" s="43">
        <f t="shared" si="30"/>
        <v>23.5614</v>
      </c>
      <c r="Z346" s="17">
        <f>8.6265+14.9349</f>
        <v>23.5614</v>
      </c>
      <c r="AA346" s="17"/>
    </row>
    <row r="347" ht="23" customHeight="1" spans="1:27">
      <c r="A347" s="46"/>
      <c r="B347" s="47"/>
      <c r="C347" s="18" t="s">
        <v>937</v>
      </c>
      <c r="D347" s="49" t="s">
        <v>310</v>
      </c>
      <c r="E347" s="49" t="s">
        <v>892</v>
      </c>
      <c r="F347" s="18" t="s">
        <v>265</v>
      </c>
      <c r="G347" s="57" t="s">
        <v>254</v>
      </c>
      <c r="H347" s="18" t="s">
        <v>265</v>
      </c>
      <c r="I347" s="59" t="s">
        <v>256</v>
      </c>
      <c r="J347" s="18" t="s">
        <v>938</v>
      </c>
      <c r="K347" s="22" t="s">
        <v>258</v>
      </c>
      <c r="L347" s="18" t="s">
        <v>935</v>
      </c>
      <c r="M347" s="55" t="s">
        <v>259</v>
      </c>
      <c r="N347" s="31">
        <f t="shared" si="27"/>
        <v>94.2652</v>
      </c>
      <c r="O347" s="18">
        <f t="shared" si="28"/>
        <v>94.2652</v>
      </c>
      <c r="P347" s="18">
        <v>94.2652</v>
      </c>
      <c r="Q347" s="17"/>
      <c r="R347" s="17"/>
      <c r="S347" s="17"/>
      <c r="T347" s="31">
        <f t="shared" si="29"/>
        <v>0</v>
      </c>
      <c r="U347" s="17"/>
      <c r="V347" s="17"/>
      <c r="W347" s="17"/>
      <c r="X347" s="17"/>
      <c r="Y347" s="43">
        <f t="shared" si="30"/>
        <v>94.2652</v>
      </c>
      <c r="Z347" s="17">
        <v>94.2652</v>
      </c>
      <c r="AA347" s="17"/>
    </row>
    <row r="348" ht="23" customHeight="1" spans="1:27">
      <c r="A348" s="46"/>
      <c r="B348" s="47"/>
      <c r="C348" s="18" t="s">
        <v>937</v>
      </c>
      <c r="D348" s="49" t="s">
        <v>310</v>
      </c>
      <c r="E348" s="49" t="s">
        <v>892</v>
      </c>
      <c r="F348" s="18" t="s">
        <v>398</v>
      </c>
      <c r="G348" s="57" t="s">
        <v>254</v>
      </c>
      <c r="H348" s="18" t="s">
        <v>398</v>
      </c>
      <c r="I348" s="59" t="s">
        <v>267</v>
      </c>
      <c r="J348" s="18" t="s">
        <v>938</v>
      </c>
      <c r="K348" s="22" t="s">
        <v>743</v>
      </c>
      <c r="L348" s="18" t="s">
        <v>744</v>
      </c>
      <c r="M348" s="55" t="s">
        <v>745</v>
      </c>
      <c r="N348" s="31">
        <f t="shared" si="27"/>
        <v>68.4878</v>
      </c>
      <c r="O348" s="18">
        <f t="shared" si="28"/>
        <v>68.4878</v>
      </c>
      <c r="P348" s="17"/>
      <c r="Q348" s="17"/>
      <c r="R348" s="17"/>
      <c r="S348" s="18">
        <v>68.4878</v>
      </c>
      <c r="T348" s="31">
        <f t="shared" si="29"/>
        <v>0</v>
      </c>
      <c r="U348" s="17"/>
      <c r="V348" s="17"/>
      <c r="W348" s="17"/>
      <c r="X348" s="17"/>
      <c r="Y348" s="43">
        <f t="shared" si="30"/>
        <v>68.4878</v>
      </c>
      <c r="Z348" s="17">
        <f>15.845+13.606+35.4132+3.6236</f>
        <v>68.4878</v>
      </c>
      <c r="AA348" s="17"/>
    </row>
    <row r="349" ht="23" customHeight="1" spans="1:27">
      <c r="A349" s="46"/>
      <c r="B349" s="47"/>
      <c r="C349" s="18" t="s">
        <v>937</v>
      </c>
      <c r="D349" s="49" t="s">
        <v>310</v>
      </c>
      <c r="E349" s="49" t="s">
        <v>892</v>
      </c>
      <c r="F349" s="18" t="s">
        <v>273</v>
      </c>
      <c r="G349" s="57" t="s">
        <v>254</v>
      </c>
      <c r="H349" s="18" t="s">
        <v>273</v>
      </c>
      <c r="I349" s="59" t="s">
        <v>256</v>
      </c>
      <c r="J349" s="18" t="s">
        <v>938</v>
      </c>
      <c r="K349" s="22" t="s">
        <v>743</v>
      </c>
      <c r="L349" s="18" t="s">
        <v>744</v>
      </c>
      <c r="M349" s="55" t="s">
        <v>745</v>
      </c>
      <c r="N349" s="31">
        <f t="shared" si="27"/>
        <v>94.3238</v>
      </c>
      <c r="O349" s="18">
        <f t="shared" si="28"/>
        <v>94.3238</v>
      </c>
      <c r="P349" s="17"/>
      <c r="Q349" s="17"/>
      <c r="R349" s="17"/>
      <c r="S349" s="18">
        <v>94.3238</v>
      </c>
      <c r="T349" s="31">
        <f t="shared" si="29"/>
        <v>0</v>
      </c>
      <c r="U349" s="17"/>
      <c r="V349" s="17"/>
      <c r="W349" s="17"/>
      <c r="X349" s="17"/>
      <c r="Y349" s="43">
        <f t="shared" si="30"/>
        <v>94.3238</v>
      </c>
      <c r="Z349" s="17">
        <f>47.6534+34.182+12.4884</f>
        <v>94.3238</v>
      </c>
      <c r="AA349" s="17"/>
    </row>
    <row r="350" ht="23" customHeight="1" spans="1:27">
      <c r="A350" s="46"/>
      <c r="B350" s="47"/>
      <c r="C350" s="18" t="s">
        <v>937</v>
      </c>
      <c r="D350" s="49" t="s">
        <v>310</v>
      </c>
      <c r="E350" s="49" t="s">
        <v>892</v>
      </c>
      <c r="F350" s="18" t="s">
        <v>277</v>
      </c>
      <c r="G350" s="57" t="s">
        <v>254</v>
      </c>
      <c r="H350" s="18" t="s">
        <v>277</v>
      </c>
      <c r="I350" s="59" t="s">
        <v>256</v>
      </c>
      <c r="J350" s="18" t="s">
        <v>938</v>
      </c>
      <c r="K350" s="22" t="s">
        <v>743</v>
      </c>
      <c r="L350" s="18" t="s">
        <v>744</v>
      </c>
      <c r="M350" s="55" t="s">
        <v>745</v>
      </c>
      <c r="N350" s="31">
        <f t="shared" si="27"/>
        <v>78.02311</v>
      </c>
      <c r="O350" s="18">
        <f t="shared" si="28"/>
        <v>78.02311</v>
      </c>
      <c r="P350" s="17"/>
      <c r="Q350" s="17"/>
      <c r="R350" s="17"/>
      <c r="S350" s="18">
        <v>78.02311</v>
      </c>
      <c r="T350" s="31">
        <f t="shared" si="29"/>
        <v>0</v>
      </c>
      <c r="U350" s="17"/>
      <c r="V350" s="17"/>
      <c r="W350" s="17"/>
      <c r="X350" s="17"/>
      <c r="Y350" s="43">
        <f t="shared" si="30"/>
        <v>78.02311</v>
      </c>
      <c r="Z350" s="17">
        <f>17.67801+42.6816+17.6635</f>
        <v>78.02311</v>
      </c>
      <c r="AA350" s="17"/>
    </row>
    <row r="351" ht="23" customHeight="1" spans="1:27">
      <c r="A351" s="46"/>
      <c r="B351" s="47"/>
      <c r="C351" s="18" t="s">
        <v>937</v>
      </c>
      <c r="D351" s="49" t="s">
        <v>310</v>
      </c>
      <c r="E351" s="49" t="s">
        <v>892</v>
      </c>
      <c r="F351" s="18" t="s">
        <v>939</v>
      </c>
      <c r="G351" s="57" t="s">
        <v>254</v>
      </c>
      <c r="H351" s="18" t="s">
        <v>939</v>
      </c>
      <c r="I351" s="59" t="s">
        <v>256</v>
      </c>
      <c r="J351" s="18" t="s">
        <v>938</v>
      </c>
      <c r="K351" s="22" t="s">
        <v>258</v>
      </c>
      <c r="L351" s="18" t="s">
        <v>935</v>
      </c>
      <c r="M351" s="55" t="s">
        <v>259</v>
      </c>
      <c r="N351" s="31">
        <f t="shared" si="27"/>
        <v>4.172676</v>
      </c>
      <c r="O351" s="18">
        <f t="shared" si="28"/>
        <v>4.172676</v>
      </c>
      <c r="P351" s="18">
        <v>4.172676</v>
      </c>
      <c r="Q351" s="17"/>
      <c r="R351" s="17"/>
      <c r="S351" s="17"/>
      <c r="T351" s="31">
        <f t="shared" si="29"/>
        <v>0</v>
      </c>
      <c r="U351" s="17"/>
      <c r="V351" s="17"/>
      <c r="W351" s="17"/>
      <c r="X351" s="17"/>
      <c r="Y351" s="43">
        <f t="shared" si="30"/>
        <v>4.172676</v>
      </c>
      <c r="Z351" s="17">
        <v>4.172676</v>
      </c>
      <c r="AA351" s="17"/>
    </row>
    <row r="352" ht="23" customHeight="1" spans="1:27">
      <c r="A352" s="46"/>
      <c r="B352" s="47"/>
      <c r="C352" s="18" t="s">
        <v>937</v>
      </c>
      <c r="D352" s="49" t="s">
        <v>310</v>
      </c>
      <c r="E352" s="49" t="s">
        <v>892</v>
      </c>
      <c r="F352" s="18" t="s">
        <v>560</v>
      </c>
      <c r="G352" s="57" t="s">
        <v>254</v>
      </c>
      <c r="H352" s="18" t="s">
        <v>560</v>
      </c>
      <c r="I352" s="59" t="s">
        <v>256</v>
      </c>
      <c r="J352" s="18" t="s">
        <v>938</v>
      </c>
      <c r="K352" s="22" t="s">
        <v>258</v>
      </c>
      <c r="L352" s="18" t="s">
        <v>935</v>
      </c>
      <c r="M352" s="55" t="s">
        <v>259</v>
      </c>
      <c r="N352" s="31">
        <f t="shared" si="27"/>
        <v>0</v>
      </c>
      <c r="O352" s="18">
        <f t="shared" si="28"/>
        <v>0</v>
      </c>
      <c r="P352" s="18"/>
      <c r="Q352" s="17"/>
      <c r="R352" s="17"/>
      <c r="S352" s="17"/>
      <c r="T352" s="31">
        <f t="shared" si="29"/>
        <v>0</v>
      </c>
      <c r="U352" s="17"/>
      <c r="V352" s="17"/>
      <c r="W352" s="17"/>
      <c r="X352" s="17"/>
      <c r="Y352" s="43">
        <f t="shared" si="30"/>
        <v>0</v>
      </c>
      <c r="Z352" s="17"/>
      <c r="AA352" s="17"/>
    </row>
    <row r="353" ht="23" customHeight="1" spans="1:27">
      <c r="A353" s="46"/>
      <c r="B353" s="47"/>
      <c r="C353" s="18" t="s">
        <v>937</v>
      </c>
      <c r="D353" s="49" t="s">
        <v>310</v>
      </c>
      <c r="E353" s="49" t="s">
        <v>892</v>
      </c>
      <c r="F353" s="18" t="s">
        <v>338</v>
      </c>
      <c r="G353" s="57" t="s">
        <v>254</v>
      </c>
      <c r="H353" s="18" t="s">
        <v>338</v>
      </c>
      <c r="I353" s="59" t="s">
        <v>256</v>
      </c>
      <c r="J353" s="18" t="s">
        <v>938</v>
      </c>
      <c r="K353" s="22" t="s">
        <v>743</v>
      </c>
      <c r="L353" s="18" t="s">
        <v>744</v>
      </c>
      <c r="M353" s="55" t="s">
        <v>745</v>
      </c>
      <c r="N353" s="31">
        <f t="shared" si="27"/>
        <v>38.630398</v>
      </c>
      <c r="O353" s="18">
        <f t="shared" si="28"/>
        <v>38.630398</v>
      </c>
      <c r="P353" s="17"/>
      <c r="Q353" s="17"/>
      <c r="R353" s="17"/>
      <c r="S353" s="18">
        <v>38.630398</v>
      </c>
      <c r="T353" s="31">
        <f t="shared" si="29"/>
        <v>0</v>
      </c>
      <c r="U353" s="17"/>
      <c r="V353" s="17"/>
      <c r="W353" s="17"/>
      <c r="X353" s="17"/>
      <c r="Y353" s="43">
        <f t="shared" si="30"/>
        <v>38.630398</v>
      </c>
      <c r="Z353" s="17">
        <f>27.103198+10.09+1.4372</f>
        <v>38.630398</v>
      </c>
      <c r="AA353" s="17"/>
    </row>
    <row r="354" ht="23" customHeight="1" spans="1:27">
      <c r="A354" s="46"/>
      <c r="B354" s="47"/>
      <c r="C354" s="18" t="s">
        <v>937</v>
      </c>
      <c r="D354" s="49" t="s">
        <v>310</v>
      </c>
      <c r="E354" s="49" t="s">
        <v>892</v>
      </c>
      <c r="F354" s="18" t="s">
        <v>345</v>
      </c>
      <c r="G354" s="57" t="s">
        <v>254</v>
      </c>
      <c r="H354" s="18" t="s">
        <v>345</v>
      </c>
      <c r="I354" s="59" t="s">
        <v>256</v>
      </c>
      <c r="J354" s="18" t="s">
        <v>938</v>
      </c>
      <c r="K354" s="22" t="s">
        <v>743</v>
      </c>
      <c r="L354" s="18" t="s">
        <v>744</v>
      </c>
      <c r="M354" s="55" t="s">
        <v>745</v>
      </c>
      <c r="N354" s="31">
        <f t="shared" si="27"/>
        <v>106.4</v>
      </c>
      <c r="O354" s="18">
        <f t="shared" si="28"/>
        <v>106.4</v>
      </c>
      <c r="P354" s="17"/>
      <c r="Q354" s="17"/>
      <c r="R354" s="17"/>
      <c r="S354" s="18">
        <v>106.4</v>
      </c>
      <c r="T354" s="31">
        <f t="shared" si="29"/>
        <v>0</v>
      </c>
      <c r="U354" s="17"/>
      <c r="V354" s="17"/>
      <c r="W354" s="17"/>
      <c r="X354" s="17"/>
      <c r="Y354" s="43">
        <f t="shared" si="30"/>
        <v>106.4</v>
      </c>
      <c r="Z354" s="17">
        <v>106.4</v>
      </c>
      <c r="AA354" s="17"/>
    </row>
    <row r="355" ht="23" customHeight="1" spans="1:27">
      <c r="A355" s="46"/>
      <c r="B355" s="47"/>
      <c r="C355" s="18" t="s">
        <v>937</v>
      </c>
      <c r="D355" s="49" t="s">
        <v>310</v>
      </c>
      <c r="E355" s="49" t="s">
        <v>892</v>
      </c>
      <c r="F355" s="18" t="s">
        <v>420</v>
      </c>
      <c r="G355" s="57" t="s">
        <v>254</v>
      </c>
      <c r="H355" s="18" t="s">
        <v>420</v>
      </c>
      <c r="I355" s="59" t="s">
        <v>256</v>
      </c>
      <c r="J355" s="18" t="s">
        <v>938</v>
      </c>
      <c r="K355" s="22" t="s">
        <v>743</v>
      </c>
      <c r="L355" s="18" t="s">
        <v>744</v>
      </c>
      <c r="M355" s="55" t="s">
        <v>745</v>
      </c>
      <c r="N355" s="31">
        <f t="shared" si="27"/>
        <v>77.957925</v>
      </c>
      <c r="O355" s="18">
        <f t="shared" si="28"/>
        <v>77.957925</v>
      </c>
      <c r="P355" s="17"/>
      <c r="Q355" s="17"/>
      <c r="R355" s="17"/>
      <c r="S355" s="18">
        <v>77.957925</v>
      </c>
      <c r="T355" s="31">
        <f t="shared" si="29"/>
        <v>0</v>
      </c>
      <c r="U355" s="17"/>
      <c r="V355" s="17"/>
      <c r="W355" s="17"/>
      <c r="X355" s="17"/>
      <c r="Y355" s="43">
        <f t="shared" si="30"/>
        <v>77.957925</v>
      </c>
      <c r="Z355" s="17">
        <f>52.5487+24.844225+0.565</f>
        <v>77.957925</v>
      </c>
      <c r="AA355" s="17"/>
    </row>
    <row r="356" ht="23" customHeight="1" spans="1:27">
      <c r="A356" s="46"/>
      <c r="B356" s="47"/>
      <c r="C356" s="18" t="s">
        <v>937</v>
      </c>
      <c r="D356" s="49" t="s">
        <v>310</v>
      </c>
      <c r="E356" s="49" t="s">
        <v>892</v>
      </c>
      <c r="F356" s="18" t="s">
        <v>349</v>
      </c>
      <c r="G356" s="57" t="s">
        <v>254</v>
      </c>
      <c r="H356" s="18" t="s">
        <v>349</v>
      </c>
      <c r="I356" s="59" t="s">
        <v>256</v>
      </c>
      <c r="J356" s="18" t="s">
        <v>938</v>
      </c>
      <c r="K356" s="22" t="s">
        <v>743</v>
      </c>
      <c r="L356" s="18" t="s">
        <v>744</v>
      </c>
      <c r="M356" s="55" t="s">
        <v>745</v>
      </c>
      <c r="N356" s="31">
        <f t="shared" si="27"/>
        <v>51.5813</v>
      </c>
      <c r="O356" s="18">
        <f t="shared" si="28"/>
        <v>51.5813</v>
      </c>
      <c r="P356" s="17"/>
      <c r="Q356" s="17"/>
      <c r="R356" s="17"/>
      <c r="S356" s="18">
        <v>51.5813</v>
      </c>
      <c r="T356" s="31">
        <f t="shared" si="29"/>
        <v>0</v>
      </c>
      <c r="U356" s="17"/>
      <c r="V356" s="17"/>
      <c r="W356" s="17"/>
      <c r="X356" s="17"/>
      <c r="Y356" s="43">
        <f t="shared" si="30"/>
        <v>51.5813</v>
      </c>
      <c r="Z356" s="17">
        <f>5.677+4.143+1.354+4.127+13.796+4.312+2.202+4.418+11.294+0.2583</f>
        <v>51.5813</v>
      </c>
      <c r="AA356" s="17"/>
    </row>
    <row r="357" ht="23" customHeight="1" spans="1:27">
      <c r="A357" s="46"/>
      <c r="B357" s="47"/>
      <c r="C357" s="18" t="s">
        <v>937</v>
      </c>
      <c r="D357" s="49" t="s">
        <v>310</v>
      </c>
      <c r="E357" s="49" t="s">
        <v>892</v>
      </c>
      <c r="F357" s="18" t="s">
        <v>333</v>
      </c>
      <c r="G357" s="57" t="s">
        <v>254</v>
      </c>
      <c r="H357" s="18" t="s">
        <v>333</v>
      </c>
      <c r="I357" s="59" t="s">
        <v>267</v>
      </c>
      <c r="J357" s="18" t="s">
        <v>938</v>
      </c>
      <c r="K357" s="22" t="s">
        <v>743</v>
      </c>
      <c r="L357" s="18" t="s">
        <v>744</v>
      </c>
      <c r="M357" s="55" t="s">
        <v>745</v>
      </c>
      <c r="N357" s="31">
        <f t="shared" si="27"/>
        <v>22.50675</v>
      </c>
      <c r="O357" s="18">
        <f t="shared" si="28"/>
        <v>22.50675</v>
      </c>
      <c r="P357" s="17"/>
      <c r="Q357" s="17"/>
      <c r="R357" s="17"/>
      <c r="S357" s="18">
        <v>22.50675</v>
      </c>
      <c r="T357" s="31">
        <f t="shared" si="29"/>
        <v>0</v>
      </c>
      <c r="U357" s="17"/>
      <c r="V357" s="17"/>
      <c r="W357" s="17"/>
      <c r="X357" s="17"/>
      <c r="Y357" s="43">
        <f t="shared" si="30"/>
        <v>22.50675</v>
      </c>
      <c r="Z357" s="17">
        <f>19.19225+0.98485+2.32965</f>
        <v>22.50675</v>
      </c>
      <c r="AA357" s="17"/>
    </row>
    <row r="358" ht="23" customHeight="1" spans="1:27">
      <c r="A358" s="46"/>
      <c r="B358" s="47"/>
      <c r="C358" s="18" t="s">
        <v>937</v>
      </c>
      <c r="D358" s="49" t="s">
        <v>310</v>
      </c>
      <c r="E358" s="49" t="s">
        <v>892</v>
      </c>
      <c r="F358" s="18" t="s">
        <v>478</v>
      </c>
      <c r="G358" s="57" t="s">
        <v>254</v>
      </c>
      <c r="H358" s="18" t="s">
        <v>478</v>
      </c>
      <c r="I358" s="59" t="s">
        <v>267</v>
      </c>
      <c r="J358" s="18" t="s">
        <v>938</v>
      </c>
      <c r="K358" s="22" t="s">
        <v>743</v>
      </c>
      <c r="L358" s="18" t="s">
        <v>744</v>
      </c>
      <c r="M358" s="55" t="s">
        <v>745</v>
      </c>
      <c r="N358" s="31">
        <f t="shared" si="27"/>
        <v>37.61086</v>
      </c>
      <c r="O358" s="18">
        <f t="shared" si="28"/>
        <v>37.61086</v>
      </c>
      <c r="P358" s="17"/>
      <c r="Q358" s="17"/>
      <c r="R358" s="17"/>
      <c r="S358" s="18">
        <v>37.61086</v>
      </c>
      <c r="T358" s="31">
        <f t="shared" si="29"/>
        <v>0</v>
      </c>
      <c r="U358" s="17"/>
      <c r="V358" s="17"/>
      <c r="W358" s="17"/>
      <c r="X358" s="17"/>
      <c r="Y358" s="43">
        <f t="shared" si="30"/>
        <v>37.61086</v>
      </c>
      <c r="Z358" s="17">
        <f>13.40335+5.6731+9.07135+9.46306</f>
        <v>37.61086</v>
      </c>
      <c r="AA358" s="17"/>
    </row>
    <row r="359" ht="23" customHeight="1" spans="1:27">
      <c r="A359" s="46"/>
      <c r="B359" s="47"/>
      <c r="C359" s="18" t="s">
        <v>937</v>
      </c>
      <c r="D359" s="49" t="s">
        <v>310</v>
      </c>
      <c r="E359" s="49" t="s">
        <v>892</v>
      </c>
      <c r="F359" s="18" t="s">
        <v>433</v>
      </c>
      <c r="G359" s="57" t="s">
        <v>254</v>
      </c>
      <c r="H359" s="18" t="s">
        <v>433</v>
      </c>
      <c r="I359" s="59" t="s">
        <v>256</v>
      </c>
      <c r="J359" s="18" t="s">
        <v>938</v>
      </c>
      <c r="K359" s="22" t="s">
        <v>743</v>
      </c>
      <c r="L359" s="18" t="s">
        <v>744</v>
      </c>
      <c r="M359" s="55" t="s">
        <v>745</v>
      </c>
      <c r="N359" s="31">
        <f t="shared" si="27"/>
        <v>29.088775</v>
      </c>
      <c r="O359" s="18">
        <f t="shared" si="28"/>
        <v>29.088775</v>
      </c>
      <c r="P359" s="17"/>
      <c r="Q359" s="17"/>
      <c r="R359" s="17"/>
      <c r="S359" s="18">
        <v>29.088775</v>
      </c>
      <c r="T359" s="31">
        <f t="shared" si="29"/>
        <v>0</v>
      </c>
      <c r="U359" s="17"/>
      <c r="V359" s="17"/>
      <c r="W359" s="17"/>
      <c r="X359" s="17"/>
      <c r="Y359" s="43">
        <f t="shared" si="30"/>
        <v>29.088775</v>
      </c>
      <c r="Z359" s="17">
        <f>12.8347+5.807575+10.4465</f>
        <v>29.088775</v>
      </c>
      <c r="AA359" s="17"/>
    </row>
    <row r="360" ht="23" customHeight="1" spans="1:27">
      <c r="A360" s="46"/>
      <c r="B360" s="47"/>
      <c r="C360" s="18" t="s">
        <v>937</v>
      </c>
      <c r="D360" s="49" t="s">
        <v>310</v>
      </c>
      <c r="E360" s="49" t="s">
        <v>892</v>
      </c>
      <c r="F360" s="18" t="s">
        <v>437</v>
      </c>
      <c r="G360" s="57" t="s">
        <v>254</v>
      </c>
      <c r="H360" s="18" t="s">
        <v>437</v>
      </c>
      <c r="I360" s="59" t="s">
        <v>256</v>
      </c>
      <c r="J360" s="18" t="s">
        <v>938</v>
      </c>
      <c r="K360" s="22" t="s">
        <v>743</v>
      </c>
      <c r="L360" s="18" t="s">
        <v>744</v>
      </c>
      <c r="M360" s="55" t="s">
        <v>745</v>
      </c>
      <c r="N360" s="31">
        <f t="shared" si="27"/>
        <v>123.9643</v>
      </c>
      <c r="O360" s="18">
        <f t="shared" si="28"/>
        <v>123.9643</v>
      </c>
      <c r="P360" s="17"/>
      <c r="Q360" s="17"/>
      <c r="R360" s="17"/>
      <c r="S360" s="18">
        <v>123.9643</v>
      </c>
      <c r="T360" s="31">
        <f t="shared" si="29"/>
        <v>0</v>
      </c>
      <c r="U360" s="17"/>
      <c r="V360" s="17"/>
      <c r="W360" s="17"/>
      <c r="X360" s="17"/>
      <c r="Y360" s="43">
        <f t="shared" si="30"/>
        <v>123.9643</v>
      </c>
      <c r="Z360" s="17">
        <f>49.4639+65.1509+9.3495</f>
        <v>123.9643</v>
      </c>
      <c r="AA360" s="17"/>
    </row>
    <row r="361" ht="23" customHeight="1" spans="1:27">
      <c r="A361" s="46"/>
      <c r="B361" s="24"/>
      <c r="C361" s="18" t="s">
        <v>937</v>
      </c>
      <c r="D361" s="49" t="s">
        <v>310</v>
      </c>
      <c r="E361" s="49" t="s">
        <v>892</v>
      </c>
      <c r="F361" s="18" t="s">
        <v>289</v>
      </c>
      <c r="G361" s="57" t="s">
        <v>254</v>
      </c>
      <c r="H361" s="18" t="s">
        <v>289</v>
      </c>
      <c r="I361" s="59" t="s">
        <v>256</v>
      </c>
      <c r="J361" s="18" t="s">
        <v>938</v>
      </c>
      <c r="K361" s="22" t="s">
        <v>743</v>
      </c>
      <c r="L361" s="18" t="s">
        <v>744</v>
      </c>
      <c r="M361" s="55" t="s">
        <v>745</v>
      </c>
      <c r="N361" s="31">
        <f t="shared" si="27"/>
        <v>46.365435</v>
      </c>
      <c r="O361" s="18">
        <f t="shared" si="28"/>
        <v>46.365435</v>
      </c>
      <c r="P361" s="17"/>
      <c r="Q361" s="17"/>
      <c r="R361" s="17"/>
      <c r="S361" s="18">
        <v>46.365435</v>
      </c>
      <c r="T361" s="31">
        <f t="shared" si="29"/>
        <v>0</v>
      </c>
      <c r="U361" s="17"/>
      <c r="V361" s="17"/>
      <c r="W361" s="17"/>
      <c r="X361" s="17"/>
      <c r="Y361" s="43">
        <f t="shared" si="30"/>
        <v>46.365435</v>
      </c>
      <c r="Z361" s="17">
        <v>46.365435</v>
      </c>
      <c r="AA361" s="17"/>
    </row>
    <row r="362" ht="23" customHeight="1" spans="1:27">
      <c r="A362" s="54">
        <v>277</v>
      </c>
      <c r="B362" s="18" t="s">
        <v>940</v>
      </c>
      <c r="C362" s="18" t="s">
        <v>941</v>
      </c>
      <c r="D362" s="18" t="s">
        <v>302</v>
      </c>
      <c r="E362" s="53" t="s">
        <v>519</v>
      </c>
      <c r="F362" s="18" t="s">
        <v>359</v>
      </c>
      <c r="G362" s="18" t="s">
        <v>345</v>
      </c>
      <c r="H362" s="18" t="s">
        <v>942</v>
      </c>
      <c r="I362" s="18" t="s">
        <v>267</v>
      </c>
      <c r="J362" s="18" t="s">
        <v>943</v>
      </c>
      <c r="K362" s="22" t="s">
        <v>368</v>
      </c>
      <c r="L362" s="18" t="s">
        <v>944</v>
      </c>
      <c r="M362" s="55" t="s">
        <v>540</v>
      </c>
      <c r="N362" s="31">
        <f t="shared" si="27"/>
        <v>13.3366</v>
      </c>
      <c r="O362" s="18">
        <f t="shared" si="28"/>
        <v>13.3366</v>
      </c>
      <c r="P362" s="17"/>
      <c r="Q362" s="22">
        <v>13.3366</v>
      </c>
      <c r="R362" s="17"/>
      <c r="S362" s="17"/>
      <c r="T362" s="31">
        <f t="shared" si="29"/>
        <v>0</v>
      </c>
      <c r="U362" s="17"/>
      <c r="V362" s="17"/>
      <c r="W362" s="17"/>
      <c r="X362" s="17"/>
      <c r="Y362" s="43">
        <f t="shared" si="30"/>
        <v>13.3366</v>
      </c>
      <c r="Z362" s="17">
        <f>13.3366</f>
        <v>13.3366</v>
      </c>
      <c r="AA362" s="17"/>
    </row>
    <row r="363" ht="23" customHeight="1" spans="1:27">
      <c r="A363" s="21">
        <v>278</v>
      </c>
      <c r="B363" s="22" t="s">
        <v>940</v>
      </c>
      <c r="C363" s="18" t="s">
        <v>945</v>
      </c>
      <c r="D363" s="18" t="s">
        <v>251</v>
      </c>
      <c r="E363" s="53" t="s">
        <v>252</v>
      </c>
      <c r="F363" s="18" t="s">
        <v>471</v>
      </c>
      <c r="G363" s="18" t="s">
        <v>254</v>
      </c>
      <c r="H363" s="18" t="s">
        <v>946</v>
      </c>
      <c r="I363" s="18" t="s">
        <v>256</v>
      </c>
      <c r="J363" s="18" t="s">
        <v>947</v>
      </c>
      <c r="K363" s="22" t="s">
        <v>368</v>
      </c>
      <c r="L363" s="18" t="s">
        <v>944</v>
      </c>
      <c r="M363" s="55" t="s">
        <v>540</v>
      </c>
      <c r="N363" s="31">
        <f t="shared" si="27"/>
        <v>70.3033</v>
      </c>
      <c r="O363" s="18">
        <f t="shared" si="28"/>
        <v>70.3033</v>
      </c>
      <c r="P363" s="17"/>
      <c r="Q363" s="22">
        <v>70.3033</v>
      </c>
      <c r="R363" s="17"/>
      <c r="S363" s="17"/>
      <c r="T363" s="31">
        <f t="shared" si="29"/>
        <v>0</v>
      </c>
      <c r="U363" s="17"/>
      <c r="V363" s="17"/>
      <c r="W363" s="17"/>
      <c r="X363" s="17"/>
      <c r="Y363" s="43">
        <f t="shared" si="30"/>
        <v>70.3033</v>
      </c>
      <c r="Z363" s="17">
        <v>70.3033</v>
      </c>
      <c r="AA363" s="17"/>
    </row>
    <row r="364" ht="23" customHeight="1" spans="1:27">
      <c r="A364" s="23"/>
      <c r="B364" s="24"/>
      <c r="C364" s="18" t="s">
        <v>945</v>
      </c>
      <c r="D364" s="18" t="s">
        <v>251</v>
      </c>
      <c r="E364" s="53" t="s">
        <v>252</v>
      </c>
      <c r="F364" s="18" t="s">
        <v>471</v>
      </c>
      <c r="G364" s="18" t="s">
        <v>254</v>
      </c>
      <c r="H364" s="18" t="s">
        <v>946</v>
      </c>
      <c r="I364" s="18" t="s">
        <v>256</v>
      </c>
      <c r="J364" s="18" t="s">
        <v>947</v>
      </c>
      <c r="K364" s="22" t="s">
        <v>368</v>
      </c>
      <c r="L364" s="18" t="s">
        <v>738</v>
      </c>
      <c r="M364" s="55" t="s">
        <v>739</v>
      </c>
      <c r="N364" s="31">
        <f t="shared" si="27"/>
        <v>12.5047</v>
      </c>
      <c r="O364" s="18">
        <f t="shared" si="28"/>
        <v>0</v>
      </c>
      <c r="P364" s="17"/>
      <c r="Q364" s="22"/>
      <c r="R364" s="17"/>
      <c r="S364" s="17"/>
      <c r="T364" s="31">
        <f t="shared" si="29"/>
        <v>12.5047</v>
      </c>
      <c r="U364" s="17"/>
      <c r="V364" s="17">
        <v>12.5047</v>
      </c>
      <c r="W364" s="17"/>
      <c r="X364" s="17"/>
      <c r="Y364" s="43">
        <f t="shared" si="30"/>
        <v>0</v>
      </c>
      <c r="Z364" s="17"/>
      <c r="AA364" s="17"/>
    </row>
    <row r="365" ht="23" customHeight="1" spans="1:27">
      <c r="A365" s="21">
        <v>279</v>
      </c>
      <c r="B365" s="22" t="s">
        <v>940</v>
      </c>
      <c r="C365" s="18" t="s">
        <v>948</v>
      </c>
      <c r="D365" s="18" t="s">
        <v>251</v>
      </c>
      <c r="E365" s="53" t="s">
        <v>252</v>
      </c>
      <c r="F365" s="18" t="s">
        <v>471</v>
      </c>
      <c r="G365" s="18" t="s">
        <v>254</v>
      </c>
      <c r="H365" s="18" t="s">
        <v>949</v>
      </c>
      <c r="I365" s="18" t="s">
        <v>256</v>
      </c>
      <c r="J365" s="18" t="s">
        <v>950</v>
      </c>
      <c r="K365" s="22" t="s">
        <v>368</v>
      </c>
      <c r="L365" s="18" t="s">
        <v>944</v>
      </c>
      <c r="M365" s="55" t="s">
        <v>540</v>
      </c>
      <c r="N365" s="31">
        <f t="shared" ref="N365:N409" si="31">O365+T365</f>
        <v>105.4963</v>
      </c>
      <c r="O365" s="18">
        <f t="shared" ref="O365:O408" si="32">SUM(P365:S365)</f>
        <v>105.4963</v>
      </c>
      <c r="P365" s="17"/>
      <c r="Q365" s="22">
        <v>105.4963</v>
      </c>
      <c r="R365" s="17"/>
      <c r="S365" s="17"/>
      <c r="T365" s="31">
        <f t="shared" si="29"/>
        <v>0</v>
      </c>
      <c r="U365" s="17"/>
      <c r="V365" s="17"/>
      <c r="W365" s="17"/>
      <c r="X365" s="17"/>
      <c r="Y365" s="43">
        <f t="shared" si="30"/>
        <v>105.4963</v>
      </c>
      <c r="Z365" s="17">
        <v>105.4963</v>
      </c>
      <c r="AA365" s="17"/>
    </row>
    <row r="366" ht="23" customHeight="1" spans="1:27">
      <c r="A366" s="23"/>
      <c r="B366" s="24"/>
      <c r="C366" s="18" t="s">
        <v>948</v>
      </c>
      <c r="D366" s="18" t="s">
        <v>251</v>
      </c>
      <c r="E366" s="53" t="s">
        <v>252</v>
      </c>
      <c r="F366" s="18" t="s">
        <v>471</v>
      </c>
      <c r="G366" s="18" t="s">
        <v>254</v>
      </c>
      <c r="H366" s="18" t="s">
        <v>949</v>
      </c>
      <c r="I366" s="18" t="s">
        <v>256</v>
      </c>
      <c r="J366" s="18" t="s">
        <v>950</v>
      </c>
      <c r="K366" s="22" t="s">
        <v>368</v>
      </c>
      <c r="L366" s="18" t="s">
        <v>738</v>
      </c>
      <c r="M366" s="55" t="s">
        <v>739</v>
      </c>
      <c r="N366" s="31">
        <f t="shared" si="31"/>
        <v>18.7301</v>
      </c>
      <c r="O366" s="18">
        <f t="shared" si="32"/>
        <v>0</v>
      </c>
      <c r="P366" s="17"/>
      <c r="Q366" s="22"/>
      <c r="R366" s="17"/>
      <c r="S366" s="17"/>
      <c r="T366" s="31">
        <f t="shared" si="29"/>
        <v>18.7301</v>
      </c>
      <c r="U366" s="17"/>
      <c r="V366" s="17">
        <v>18.7301</v>
      </c>
      <c r="W366" s="17"/>
      <c r="X366" s="17"/>
      <c r="Y366" s="43">
        <f t="shared" si="30"/>
        <v>0</v>
      </c>
      <c r="Z366" s="17"/>
      <c r="AA366" s="17"/>
    </row>
    <row r="367" ht="23" customHeight="1" spans="1:27">
      <c r="A367" s="21">
        <v>280</v>
      </c>
      <c r="B367" s="22" t="s">
        <v>940</v>
      </c>
      <c r="C367" s="18" t="s">
        <v>951</v>
      </c>
      <c r="D367" s="18" t="s">
        <v>251</v>
      </c>
      <c r="E367" s="53" t="s">
        <v>377</v>
      </c>
      <c r="F367" s="18" t="s">
        <v>471</v>
      </c>
      <c r="G367" s="18" t="s">
        <v>254</v>
      </c>
      <c r="H367" s="18" t="s">
        <v>952</v>
      </c>
      <c r="I367" s="18" t="s">
        <v>267</v>
      </c>
      <c r="J367" s="18" t="s">
        <v>953</v>
      </c>
      <c r="K367" s="22" t="s">
        <v>368</v>
      </c>
      <c r="L367" s="18" t="s">
        <v>944</v>
      </c>
      <c r="M367" s="55" t="s">
        <v>540</v>
      </c>
      <c r="N367" s="31">
        <f t="shared" si="31"/>
        <v>77.77</v>
      </c>
      <c r="O367" s="18">
        <f t="shared" si="32"/>
        <v>77.77</v>
      </c>
      <c r="P367" s="17"/>
      <c r="Q367" s="22">
        <v>77.77</v>
      </c>
      <c r="R367" s="17"/>
      <c r="S367" s="17"/>
      <c r="T367" s="31">
        <f t="shared" si="29"/>
        <v>0</v>
      </c>
      <c r="U367" s="17"/>
      <c r="V367" s="17"/>
      <c r="W367" s="17"/>
      <c r="X367" s="17"/>
      <c r="Y367" s="43">
        <f t="shared" si="30"/>
        <v>77.77</v>
      </c>
      <c r="Z367" s="17">
        <v>77.77</v>
      </c>
      <c r="AA367" s="17"/>
    </row>
    <row r="368" ht="23" customHeight="1" spans="1:27">
      <c r="A368" s="23"/>
      <c r="B368" s="24"/>
      <c r="C368" s="18" t="s">
        <v>951</v>
      </c>
      <c r="D368" s="18" t="s">
        <v>251</v>
      </c>
      <c r="E368" s="53" t="s">
        <v>377</v>
      </c>
      <c r="F368" s="18" t="s">
        <v>471</v>
      </c>
      <c r="G368" s="18" t="s">
        <v>254</v>
      </c>
      <c r="H368" s="18" t="s">
        <v>952</v>
      </c>
      <c r="I368" s="18" t="s">
        <v>267</v>
      </c>
      <c r="J368" s="18" t="s">
        <v>953</v>
      </c>
      <c r="K368" s="22" t="s">
        <v>368</v>
      </c>
      <c r="L368" s="18" t="s">
        <v>738</v>
      </c>
      <c r="M368" s="55" t="s">
        <v>739</v>
      </c>
      <c r="N368" s="31">
        <f t="shared" si="31"/>
        <v>13.9263</v>
      </c>
      <c r="O368" s="18">
        <f t="shared" si="32"/>
        <v>0</v>
      </c>
      <c r="P368" s="17"/>
      <c r="Q368" s="22"/>
      <c r="R368" s="17"/>
      <c r="S368" s="17"/>
      <c r="T368" s="31">
        <f t="shared" si="29"/>
        <v>13.9263</v>
      </c>
      <c r="U368" s="17"/>
      <c r="V368" s="17">
        <v>13.9263</v>
      </c>
      <c r="W368" s="17"/>
      <c r="X368" s="17"/>
      <c r="Y368" s="43">
        <f t="shared" ref="Y368:Y407" si="33">Z368+AA368</f>
        <v>0</v>
      </c>
      <c r="Z368" s="17"/>
      <c r="AA368" s="17"/>
    </row>
    <row r="369" ht="23" customHeight="1" spans="1:27">
      <c r="A369" s="21">
        <v>281</v>
      </c>
      <c r="B369" s="22" t="s">
        <v>940</v>
      </c>
      <c r="C369" s="18" t="s">
        <v>954</v>
      </c>
      <c r="D369" s="18" t="s">
        <v>251</v>
      </c>
      <c r="E369" s="53" t="s">
        <v>317</v>
      </c>
      <c r="F369" s="18" t="s">
        <v>471</v>
      </c>
      <c r="G369" s="18" t="s">
        <v>254</v>
      </c>
      <c r="H369" s="18" t="s">
        <v>955</v>
      </c>
      <c r="I369" s="18" t="s">
        <v>267</v>
      </c>
      <c r="J369" s="18" t="s">
        <v>956</v>
      </c>
      <c r="K369" s="22" t="s">
        <v>368</v>
      </c>
      <c r="L369" s="18" t="s">
        <v>944</v>
      </c>
      <c r="M369" s="55" t="s">
        <v>540</v>
      </c>
      <c r="N369" s="31">
        <f t="shared" si="31"/>
        <v>60.94</v>
      </c>
      <c r="O369" s="18">
        <f t="shared" si="32"/>
        <v>60.94</v>
      </c>
      <c r="P369" s="17"/>
      <c r="Q369" s="22">
        <v>60.94</v>
      </c>
      <c r="R369" s="17"/>
      <c r="S369" s="17"/>
      <c r="T369" s="31">
        <f t="shared" si="29"/>
        <v>0</v>
      </c>
      <c r="U369" s="17"/>
      <c r="V369" s="17"/>
      <c r="W369" s="17"/>
      <c r="X369" s="17"/>
      <c r="Y369" s="43">
        <f t="shared" si="33"/>
        <v>60.94</v>
      </c>
      <c r="Z369" s="17">
        <v>60.94</v>
      </c>
      <c r="AA369" s="17"/>
    </row>
    <row r="370" ht="23" customHeight="1" spans="1:27">
      <c r="A370" s="23"/>
      <c r="B370" s="24"/>
      <c r="C370" s="18" t="s">
        <v>954</v>
      </c>
      <c r="D370" s="18" t="s">
        <v>251</v>
      </c>
      <c r="E370" s="53" t="s">
        <v>317</v>
      </c>
      <c r="F370" s="18" t="s">
        <v>471</v>
      </c>
      <c r="G370" s="18" t="s">
        <v>254</v>
      </c>
      <c r="H370" s="18" t="s">
        <v>955</v>
      </c>
      <c r="I370" s="18" t="s">
        <v>267</v>
      </c>
      <c r="J370" s="18" t="s">
        <v>956</v>
      </c>
      <c r="K370" s="22" t="s">
        <v>368</v>
      </c>
      <c r="L370" s="18" t="s">
        <v>738</v>
      </c>
      <c r="M370" s="55" t="s">
        <v>739</v>
      </c>
      <c r="N370" s="31">
        <f t="shared" si="31"/>
        <v>10.9677</v>
      </c>
      <c r="O370" s="18">
        <f t="shared" si="32"/>
        <v>0</v>
      </c>
      <c r="P370" s="17"/>
      <c r="Q370" s="22"/>
      <c r="R370" s="17"/>
      <c r="S370" s="17"/>
      <c r="T370" s="31">
        <f t="shared" si="29"/>
        <v>10.9677</v>
      </c>
      <c r="U370" s="17"/>
      <c r="V370" s="17">
        <v>10.9677</v>
      </c>
      <c r="W370" s="17"/>
      <c r="X370" s="17"/>
      <c r="Y370" s="43">
        <f t="shared" si="33"/>
        <v>0</v>
      </c>
      <c r="Z370" s="17"/>
      <c r="AA370" s="17"/>
    </row>
    <row r="371" ht="23" customHeight="1" spans="1:27">
      <c r="A371" s="54">
        <v>282</v>
      </c>
      <c r="B371" s="18" t="s">
        <v>940</v>
      </c>
      <c r="C371" s="18" t="s">
        <v>957</v>
      </c>
      <c r="D371" s="18" t="s">
        <v>251</v>
      </c>
      <c r="E371" s="53" t="s">
        <v>252</v>
      </c>
      <c r="F371" s="18" t="s">
        <v>261</v>
      </c>
      <c r="G371" s="18" t="s">
        <v>254</v>
      </c>
      <c r="H371" s="18" t="s">
        <v>664</v>
      </c>
      <c r="I371" s="18" t="s">
        <v>267</v>
      </c>
      <c r="J371" s="18" t="s">
        <v>958</v>
      </c>
      <c r="K371" s="22" t="s">
        <v>368</v>
      </c>
      <c r="L371" s="18" t="s">
        <v>944</v>
      </c>
      <c r="M371" s="55" t="s">
        <v>540</v>
      </c>
      <c r="N371" s="31">
        <f t="shared" si="31"/>
        <v>235.6</v>
      </c>
      <c r="O371" s="18">
        <f t="shared" si="32"/>
        <v>235.6</v>
      </c>
      <c r="P371" s="17"/>
      <c r="Q371" s="22">
        <v>235.6</v>
      </c>
      <c r="R371" s="17"/>
      <c r="S371" s="17"/>
      <c r="T371" s="31">
        <f t="shared" si="29"/>
        <v>0</v>
      </c>
      <c r="U371" s="17"/>
      <c r="V371" s="17"/>
      <c r="W371" s="17"/>
      <c r="X371" s="17"/>
      <c r="Y371" s="43">
        <f t="shared" si="33"/>
        <v>235.6</v>
      </c>
      <c r="Z371" s="17">
        <v>235.6</v>
      </c>
      <c r="AA371" s="17"/>
    </row>
    <row r="372" ht="23" customHeight="1" spans="1:27">
      <c r="A372" s="54">
        <v>283</v>
      </c>
      <c r="B372" s="18" t="s">
        <v>940</v>
      </c>
      <c r="C372" s="18" t="s">
        <v>959</v>
      </c>
      <c r="D372" s="18" t="s">
        <v>251</v>
      </c>
      <c r="E372" s="53" t="s">
        <v>252</v>
      </c>
      <c r="F372" s="18" t="s">
        <v>261</v>
      </c>
      <c r="G372" s="18" t="s">
        <v>254</v>
      </c>
      <c r="H372" s="18" t="s">
        <v>960</v>
      </c>
      <c r="I372" s="18" t="s">
        <v>256</v>
      </c>
      <c r="J372" s="18" t="s">
        <v>961</v>
      </c>
      <c r="K372" s="22" t="s">
        <v>368</v>
      </c>
      <c r="L372" s="18" t="s">
        <v>944</v>
      </c>
      <c r="M372" s="55" t="s">
        <v>540</v>
      </c>
      <c r="N372" s="31">
        <f t="shared" si="31"/>
        <v>35.47245</v>
      </c>
      <c r="O372" s="18">
        <f t="shared" si="32"/>
        <v>35.47245</v>
      </c>
      <c r="P372" s="17"/>
      <c r="Q372" s="22">
        <v>35.47245</v>
      </c>
      <c r="R372" s="17"/>
      <c r="S372" s="17"/>
      <c r="T372" s="31">
        <f t="shared" si="29"/>
        <v>0</v>
      </c>
      <c r="U372" s="17"/>
      <c r="V372" s="17"/>
      <c r="W372" s="17"/>
      <c r="X372" s="17"/>
      <c r="Y372" s="43">
        <f t="shared" si="33"/>
        <v>35.47245</v>
      </c>
      <c r="Z372" s="17">
        <f>3.54725+24.83075+7.09445</f>
        <v>35.47245</v>
      </c>
      <c r="AA372" s="17"/>
    </row>
    <row r="373" ht="23" customHeight="1" spans="1:27">
      <c r="A373" s="54">
        <v>284</v>
      </c>
      <c r="B373" s="18" t="s">
        <v>940</v>
      </c>
      <c r="C373" s="18" t="s">
        <v>962</v>
      </c>
      <c r="D373" s="18" t="s">
        <v>251</v>
      </c>
      <c r="E373" s="53" t="s">
        <v>332</v>
      </c>
      <c r="F373" s="18" t="s">
        <v>380</v>
      </c>
      <c r="G373" s="18" t="s">
        <v>402</v>
      </c>
      <c r="H373" s="18" t="s">
        <v>963</v>
      </c>
      <c r="I373" s="18" t="s">
        <v>267</v>
      </c>
      <c r="J373" s="18" t="s">
        <v>964</v>
      </c>
      <c r="K373" s="22" t="s">
        <v>368</v>
      </c>
      <c r="L373" s="18" t="s">
        <v>944</v>
      </c>
      <c r="M373" s="55" t="s">
        <v>540</v>
      </c>
      <c r="N373" s="31">
        <f t="shared" si="31"/>
        <v>47.0324</v>
      </c>
      <c r="O373" s="18">
        <f t="shared" si="32"/>
        <v>47.0324</v>
      </c>
      <c r="P373" s="17"/>
      <c r="Q373" s="22">
        <v>47.0324</v>
      </c>
      <c r="R373" s="17"/>
      <c r="S373" s="17"/>
      <c r="T373" s="31">
        <f t="shared" si="29"/>
        <v>0</v>
      </c>
      <c r="U373" s="17"/>
      <c r="V373" s="17"/>
      <c r="W373" s="17"/>
      <c r="X373" s="17"/>
      <c r="Y373" s="43">
        <f t="shared" si="33"/>
        <v>47.0324</v>
      </c>
      <c r="Z373" s="17">
        <f>32.92276+14.10964</f>
        <v>47.0324</v>
      </c>
      <c r="AA373" s="17"/>
    </row>
    <row r="374" ht="23" customHeight="1" spans="1:27">
      <c r="A374" s="21">
        <v>285</v>
      </c>
      <c r="B374" s="22" t="s">
        <v>940</v>
      </c>
      <c r="C374" s="18" t="s">
        <v>965</v>
      </c>
      <c r="D374" s="18" t="s">
        <v>251</v>
      </c>
      <c r="E374" s="53" t="s">
        <v>252</v>
      </c>
      <c r="F374" s="18" t="s">
        <v>468</v>
      </c>
      <c r="G374" s="18" t="s">
        <v>254</v>
      </c>
      <c r="H374" s="18" t="s">
        <v>966</v>
      </c>
      <c r="I374" s="18" t="s">
        <v>267</v>
      </c>
      <c r="J374" s="18" t="s">
        <v>967</v>
      </c>
      <c r="K374" s="22" t="s">
        <v>368</v>
      </c>
      <c r="L374" s="18" t="s">
        <v>944</v>
      </c>
      <c r="M374" s="55" t="s">
        <v>540</v>
      </c>
      <c r="N374" s="31">
        <f t="shared" si="31"/>
        <v>226.569</v>
      </c>
      <c r="O374" s="18">
        <f t="shared" si="32"/>
        <v>226.569</v>
      </c>
      <c r="P374" s="17"/>
      <c r="Q374" s="22">
        <v>226.569</v>
      </c>
      <c r="R374" s="17"/>
      <c r="S374" s="17"/>
      <c r="T374" s="31">
        <f t="shared" si="29"/>
        <v>0</v>
      </c>
      <c r="U374" s="17"/>
      <c r="V374" s="17"/>
      <c r="W374" s="17"/>
      <c r="X374" s="17"/>
      <c r="Y374" s="43">
        <f t="shared" si="33"/>
        <v>226.569</v>
      </c>
      <c r="Z374" s="17">
        <f>97.101+129.468</f>
        <v>226.569</v>
      </c>
      <c r="AA374" s="17"/>
    </row>
    <row r="375" ht="23" customHeight="1" spans="1:27">
      <c r="A375" s="23"/>
      <c r="B375" s="24"/>
      <c r="C375" s="18" t="s">
        <v>965</v>
      </c>
      <c r="D375" s="18" t="s">
        <v>251</v>
      </c>
      <c r="E375" s="53" t="s">
        <v>252</v>
      </c>
      <c r="F375" s="18" t="s">
        <v>468</v>
      </c>
      <c r="G375" s="18" t="s">
        <v>254</v>
      </c>
      <c r="H375" s="18" t="s">
        <v>966</v>
      </c>
      <c r="I375" s="18" t="s">
        <v>267</v>
      </c>
      <c r="J375" s="18" t="s">
        <v>967</v>
      </c>
      <c r="K375" s="22" t="s">
        <v>368</v>
      </c>
      <c r="L375" s="18" t="s">
        <v>111</v>
      </c>
      <c r="M375" s="55" t="s">
        <v>968</v>
      </c>
      <c r="N375" s="31">
        <f t="shared" si="31"/>
        <v>97.101</v>
      </c>
      <c r="O375" s="18">
        <f t="shared" si="32"/>
        <v>0</v>
      </c>
      <c r="P375" s="17"/>
      <c r="Q375" s="22"/>
      <c r="R375" s="17"/>
      <c r="S375" s="17"/>
      <c r="T375" s="31">
        <f t="shared" si="29"/>
        <v>97.101</v>
      </c>
      <c r="U375" s="17"/>
      <c r="V375" s="17">
        <v>97.101</v>
      </c>
      <c r="W375" s="17"/>
      <c r="X375" s="17"/>
      <c r="Y375" s="43">
        <f t="shared" si="33"/>
        <v>0</v>
      </c>
      <c r="Z375" s="17"/>
      <c r="AA375" s="17"/>
    </row>
    <row r="376" ht="23" customHeight="1" spans="1:27">
      <c r="A376" s="21">
        <v>286</v>
      </c>
      <c r="B376" s="22" t="s">
        <v>940</v>
      </c>
      <c r="C376" s="18" t="s">
        <v>969</v>
      </c>
      <c r="D376" s="18" t="s">
        <v>251</v>
      </c>
      <c r="E376" s="53" t="s">
        <v>252</v>
      </c>
      <c r="F376" s="18" t="s">
        <v>468</v>
      </c>
      <c r="G376" s="18" t="s">
        <v>254</v>
      </c>
      <c r="H376" s="18" t="s">
        <v>966</v>
      </c>
      <c r="I376" s="18" t="s">
        <v>267</v>
      </c>
      <c r="J376" s="18" t="s">
        <v>970</v>
      </c>
      <c r="K376" s="22" t="s">
        <v>368</v>
      </c>
      <c r="L376" s="18" t="s">
        <v>944</v>
      </c>
      <c r="M376" s="55" t="s">
        <v>540</v>
      </c>
      <c r="N376" s="31">
        <f t="shared" si="31"/>
        <v>74.9</v>
      </c>
      <c r="O376" s="18">
        <f t="shared" si="32"/>
        <v>74.9</v>
      </c>
      <c r="P376" s="17"/>
      <c r="Q376" s="22">
        <v>74.9</v>
      </c>
      <c r="R376" s="17"/>
      <c r="S376" s="17"/>
      <c r="T376" s="31">
        <f t="shared" si="29"/>
        <v>0</v>
      </c>
      <c r="U376" s="17"/>
      <c r="V376" s="17"/>
      <c r="W376" s="17"/>
      <c r="X376" s="17"/>
      <c r="Y376" s="43">
        <f t="shared" si="33"/>
        <v>74.9</v>
      </c>
      <c r="Z376" s="17">
        <f>32.1+42.8</f>
        <v>74.9</v>
      </c>
      <c r="AA376" s="17"/>
    </row>
    <row r="377" ht="23" customHeight="1" spans="1:27">
      <c r="A377" s="23"/>
      <c r="B377" s="24"/>
      <c r="C377" s="18" t="s">
        <v>969</v>
      </c>
      <c r="D377" s="18" t="s">
        <v>251</v>
      </c>
      <c r="E377" s="53" t="s">
        <v>252</v>
      </c>
      <c r="F377" s="18" t="s">
        <v>468</v>
      </c>
      <c r="G377" s="18" t="s">
        <v>254</v>
      </c>
      <c r="H377" s="18" t="s">
        <v>966</v>
      </c>
      <c r="I377" s="18" t="s">
        <v>267</v>
      </c>
      <c r="J377" s="18" t="s">
        <v>970</v>
      </c>
      <c r="K377" s="22" t="s">
        <v>368</v>
      </c>
      <c r="L377" s="18" t="s">
        <v>111</v>
      </c>
      <c r="M377" s="55" t="s">
        <v>968</v>
      </c>
      <c r="N377" s="31">
        <f t="shared" si="31"/>
        <v>32.1</v>
      </c>
      <c r="O377" s="18">
        <f t="shared" si="32"/>
        <v>0</v>
      </c>
      <c r="P377" s="17"/>
      <c r="Q377" s="22"/>
      <c r="R377" s="17"/>
      <c r="S377" s="17"/>
      <c r="T377" s="31">
        <f t="shared" si="29"/>
        <v>32.1</v>
      </c>
      <c r="U377" s="17"/>
      <c r="V377" s="17">
        <v>32.1</v>
      </c>
      <c r="W377" s="17"/>
      <c r="X377" s="17"/>
      <c r="Y377" s="43">
        <f t="shared" si="33"/>
        <v>0</v>
      </c>
      <c r="Z377" s="17"/>
      <c r="AA377" s="17"/>
    </row>
    <row r="378" ht="23" customHeight="1" spans="1:27">
      <c r="A378" s="21">
        <v>287</v>
      </c>
      <c r="B378" s="22" t="s">
        <v>940</v>
      </c>
      <c r="C378" s="18" t="s">
        <v>971</v>
      </c>
      <c r="D378" s="18" t="s">
        <v>251</v>
      </c>
      <c r="E378" s="53" t="s">
        <v>252</v>
      </c>
      <c r="F378" s="18" t="s">
        <v>398</v>
      </c>
      <c r="G378" s="18" t="s">
        <v>254</v>
      </c>
      <c r="H378" s="18" t="s">
        <v>399</v>
      </c>
      <c r="I378" s="18" t="s">
        <v>267</v>
      </c>
      <c r="J378" s="18" t="s">
        <v>972</v>
      </c>
      <c r="K378" s="22" t="s">
        <v>368</v>
      </c>
      <c r="L378" s="18" t="s">
        <v>944</v>
      </c>
      <c r="M378" s="55" t="s">
        <v>540</v>
      </c>
      <c r="N378" s="31">
        <f t="shared" si="31"/>
        <v>166.977</v>
      </c>
      <c r="O378" s="18">
        <f t="shared" si="32"/>
        <v>166.977</v>
      </c>
      <c r="P378" s="17"/>
      <c r="Q378" s="22">
        <v>166.977</v>
      </c>
      <c r="R378" s="17"/>
      <c r="S378" s="17"/>
      <c r="T378" s="31">
        <f t="shared" si="29"/>
        <v>0</v>
      </c>
      <c r="U378" s="17"/>
      <c r="V378" s="17"/>
      <c r="W378" s="17"/>
      <c r="X378" s="17"/>
      <c r="Y378" s="43">
        <f t="shared" si="33"/>
        <v>166.977</v>
      </c>
      <c r="Z378" s="17">
        <v>166.977</v>
      </c>
      <c r="AA378" s="17"/>
    </row>
    <row r="379" ht="23" customHeight="1" spans="1:27">
      <c r="A379" s="23"/>
      <c r="B379" s="24"/>
      <c r="C379" s="18" t="s">
        <v>971</v>
      </c>
      <c r="D379" s="18" t="s">
        <v>251</v>
      </c>
      <c r="E379" s="53" t="s">
        <v>252</v>
      </c>
      <c r="F379" s="18" t="s">
        <v>398</v>
      </c>
      <c r="G379" s="18" t="s">
        <v>254</v>
      </c>
      <c r="H379" s="18" t="s">
        <v>399</v>
      </c>
      <c r="I379" s="18" t="s">
        <v>267</v>
      </c>
      <c r="J379" s="18" t="s">
        <v>972</v>
      </c>
      <c r="K379" s="22" t="s">
        <v>368</v>
      </c>
      <c r="L379" s="18" t="s">
        <v>111</v>
      </c>
      <c r="M379" s="55" t="s">
        <v>968</v>
      </c>
      <c r="N379" s="31">
        <f t="shared" si="31"/>
        <v>18.553</v>
      </c>
      <c r="O379" s="18">
        <f t="shared" si="32"/>
        <v>0</v>
      </c>
      <c r="P379" s="17"/>
      <c r="Q379" s="22"/>
      <c r="R379" s="17"/>
      <c r="S379" s="17"/>
      <c r="T379" s="31">
        <f t="shared" si="29"/>
        <v>18.553</v>
      </c>
      <c r="U379" s="17"/>
      <c r="V379" s="17">
        <v>18.553</v>
      </c>
      <c r="W379" s="17"/>
      <c r="X379" s="17"/>
      <c r="Y379" s="43">
        <f t="shared" si="33"/>
        <v>0</v>
      </c>
      <c r="Z379" s="17"/>
      <c r="AA379" s="17"/>
    </row>
    <row r="380" ht="23" customHeight="1" spans="1:27">
      <c r="A380" s="21">
        <v>288</v>
      </c>
      <c r="B380" s="22" t="s">
        <v>940</v>
      </c>
      <c r="C380" s="18" t="s">
        <v>973</v>
      </c>
      <c r="D380" s="18" t="s">
        <v>251</v>
      </c>
      <c r="E380" s="53" t="s">
        <v>252</v>
      </c>
      <c r="F380" s="18" t="s">
        <v>398</v>
      </c>
      <c r="G380" s="18" t="s">
        <v>254</v>
      </c>
      <c r="H380" s="18" t="s">
        <v>399</v>
      </c>
      <c r="I380" s="18" t="s">
        <v>267</v>
      </c>
      <c r="J380" s="18" t="s">
        <v>974</v>
      </c>
      <c r="K380" s="22" t="s">
        <v>368</v>
      </c>
      <c r="L380" s="18" t="s">
        <v>944</v>
      </c>
      <c r="M380" s="55" t="s">
        <v>540</v>
      </c>
      <c r="N380" s="31">
        <f t="shared" si="31"/>
        <v>154.809</v>
      </c>
      <c r="O380" s="18">
        <f t="shared" si="32"/>
        <v>154.809</v>
      </c>
      <c r="P380" s="17"/>
      <c r="Q380" s="22">
        <v>154.809</v>
      </c>
      <c r="R380" s="17"/>
      <c r="S380" s="17"/>
      <c r="T380" s="31">
        <f t="shared" si="29"/>
        <v>0</v>
      </c>
      <c r="U380" s="17"/>
      <c r="V380" s="17"/>
      <c r="W380" s="17"/>
      <c r="X380" s="17"/>
      <c r="Y380" s="43">
        <f t="shared" si="33"/>
        <v>154.809</v>
      </c>
      <c r="Z380" s="17">
        <v>154.809</v>
      </c>
      <c r="AA380" s="17"/>
    </row>
    <row r="381" ht="23" customHeight="1" spans="1:27">
      <c r="A381" s="23"/>
      <c r="B381" s="24"/>
      <c r="C381" s="18" t="s">
        <v>973</v>
      </c>
      <c r="D381" s="18" t="s">
        <v>251</v>
      </c>
      <c r="E381" s="53" t="s">
        <v>252</v>
      </c>
      <c r="F381" s="18" t="s">
        <v>398</v>
      </c>
      <c r="G381" s="18" t="s">
        <v>254</v>
      </c>
      <c r="H381" s="18" t="s">
        <v>399</v>
      </c>
      <c r="I381" s="18" t="s">
        <v>267</v>
      </c>
      <c r="J381" s="18" t="s">
        <v>974</v>
      </c>
      <c r="K381" s="22" t="s">
        <v>368</v>
      </c>
      <c r="L381" s="18" t="s">
        <v>111</v>
      </c>
      <c r="M381" s="55" t="s">
        <v>968</v>
      </c>
      <c r="N381" s="31">
        <f t="shared" si="31"/>
        <v>17.201</v>
      </c>
      <c r="O381" s="18">
        <f t="shared" si="32"/>
        <v>0</v>
      </c>
      <c r="P381" s="17"/>
      <c r="Q381" s="22"/>
      <c r="R381" s="17"/>
      <c r="S381" s="17"/>
      <c r="T381" s="31">
        <f t="shared" si="29"/>
        <v>17.201</v>
      </c>
      <c r="U381" s="17"/>
      <c r="V381" s="17">
        <v>17.201</v>
      </c>
      <c r="W381" s="17"/>
      <c r="X381" s="17"/>
      <c r="Y381" s="43">
        <f t="shared" si="33"/>
        <v>0</v>
      </c>
      <c r="Z381" s="17"/>
      <c r="AA381" s="17"/>
    </row>
    <row r="382" ht="23" customHeight="1" spans="1:27">
      <c r="A382" s="21">
        <v>289</v>
      </c>
      <c r="B382" s="22" t="s">
        <v>940</v>
      </c>
      <c r="C382" s="18" t="s">
        <v>975</v>
      </c>
      <c r="D382" s="18" t="s">
        <v>251</v>
      </c>
      <c r="E382" s="53" t="s">
        <v>252</v>
      </c>
      <c r="F382" s="18" t="s">
        <v>398</v>
      </c>
      <c r="G382" s="18" t="s">
        <v>254</v>
      </c>
      <c r="H382" s="18" t="s">
        <v>399</v>
      </c>
      <c r="I382" s="18" t="s">
        <v>267</v>
      </c>
      <c r="J382" s="18" t="s">
        <v>976</v>
      </c>
      <c r="K382" s="22" t="s">
        <v>368</v>
      </c>
      <c r="L382" s="18" t="s">
        <v>944</v>
      </c>
      <c r="M382" s="55" t="s">
        <v>540</v>
      </c>
      <c r="N382" s="31">
        <f t="shared" si="31"/>
        <v>226.107</v>
      </c>
      <c r="O382" s="18">
        <f t="shared" si="32"/>
        <v>226.107</v>
      </c>
      <c r="P382" s="17"/>
      <c r="Q382" s="22">
        <v>226.107</v>
      </c>
      <c r="R382" s="17"/>
      <c r="S382" s="17"/>
      <c r="T382" s="31">
        <f t="shared" si="29"/>
        <v>0</v>
      </c>
      <c r="U382" s="17"/>
      <c r="V382" s="17"/>
      <c r="W382" s="17"/>
      <c r="X382" s="17"/>
      <c r="Y382" s="43">
        <f t="shared" si="33"/>
        <v>226.107</v>
      </c>
      <c r="Z382" s="17">
        <v>226.107</v>
      </c>
      <c r="AA382" s="17"/>
    </row>
    <row r="383" ht="23" customHeight="1" spans="1:27">
      <c r="A383" s="23"/>
      <c r="B383" s="24"/>
      <c r="C383" s="18" t="s">
        <v>975</v>
      </c>
      <c r="D383" s="18" t="s">
        <v>251</v>
      </c>
      <c r="E383" s="53" t="s">
        <v>252</v>
      </c>
      <c r="F383" s="18" t="s">
        <v>398</v>
      </c>
      <c r="G383" s="18" t="s">
        <v>254</v>
      </c>
      <c r="H383" s="18" t="s">
        <v>399</v>
      </c>
      <c r="I383" s="18" t="s">
        <v>267</v>
      </c>
      <c r="J383" s="18" t="s">
        <v>976</v>
      </c>
      <c r="K383" s="22" t="s">
        <v>368</v>
      </c>
      <c r="L383" s="18" t="s">
        <v>111</v>
      </c>
      <c r="M383" s="55" t="s">
        <v>968</v>
      </c>
      <c r="N383" s="31">
        <f t="shared" si="31"/>
        <v>25.123</v>
      </c>
      <c r="O383" s="18">
        <f t="shared" si="32"/>
        <v>0</v>
      </c>
      <c r="P383" s="17"/>
      <c r="Q383" s="22"/>
      <c r="R383" s="17"/>
      <c r="S383" s="17"/>
      <c r="T383" s="31">
        <f t="shared" si="29"/>
        <v>25.123</v>
      </c>
      <c r="U383" s="17"/>
      <c r="V383" s="17">
        <v>25.123</v>
      </c>
      <c r="W383" s="17"/>
      <c r="X383" s="17"/>
      <c r="Y383" s="43">
        <f t="shared" si="33"/>
        <v>0</v>
      </c>
      <c r="Z383" s="17"/>
      <c r="AA383" s="17"/>
    </row>
    <row r="384" ht="23" customHeight="1" spans="1:27">
      <c r="A384" s="54">
        <v>290</v>
      </c>
      <c r="B384" s="18" t="s">
        <v>940</v>
      </c>
      <c r="C384" s="18" t="s">
        <v>977</v>
      </c>
      <c r="D384" s="18" t="s">
        <v>251</v>
      </c>
      <c r="E384" s="58" t="s">
        <v>252</v>
      </c>
      <c r="F384" s="18" t="s">
        <v>273</v>
      </c>
      <c r="G384" s="18" t="s">
        <v>402</v>
      </c>
      <c r="H384" s="18" t="s">
        <v>978</v>
      </c>
      <c r="I384" s="18" t="s">
        <v>267</v>
      </c>
      <c r="J384" s="18" t="s">
        <v>979</v>
      </c>
      <c r="K384" s="22" t="s">
        <v>368</v>
      </c>
      <c r="L384" s="18" t="s">
        <v>944</v>
      </c>
      <c r="M384" s="55" t="s">
        <v>540</v>
      </c>
      <c r="N384" s="31">
        <f t="shared" si="31"/>
        <v>64.696518</v>
      </c>
      <c r="O384" s="18">
        <f t="shared" si="32"/>
        <v>64.696518</v>
      </c>
      <c r="P384" s="17"/>
      <c r="Q384" s="22">
        <v>64.696518</v>
      </c>
      <c r="R384" s="17"/>
      <c r="S384" s="17"/>
      <c r="T384" s="31">
        <f t="shared" si="29"/>
        <v>0</v>
      </c>
      <c r="U384" s="17"/>
      <c r="V384" s="17"/>
      <c r="W384" s="17"/>
      <c r="X384" s="17"/>
      <c r="Y384" s="43">
        <f t="shared" si="33"/>
        <v>64.696518</v>
      </c>
      <c r="Z384" s="17">
        <f>59.958+4.738518</f>
        <v>64.696518</v>
      </c>
      <c r="AA384" s="17"/>
    </row>
    <row r="385" ht="23" customHeight="1" spans="1:27">
      <c r="A385" s="54"/>
      <c r="B385" s="18" t="s">
        <v>980</v>
      </c>
      <c r="C385" s="18" t="s">
        <v>981</v>
      </c>
      <c r="D385" s="18" t="s">
        <v>251</v>
      </c>
      <c r="E385" s="53" t="s">
        <v>252</v>
      </c>
      <c r="F385" s="18" t="s">
        <v>277</v>
      </c>
      <c r="G385" s="18" t="s">
        <v>254</v>
      </c>
      <c r="H385" s="18" t="s">
        <v>982</v>
      </c>
      <c r="I385" s="18" t="s">
        <v>256</v>
      </c>
      <c r="J385" s="18" t="s">
        <v>983</v>
      </c>
      <c r="K385" s="22" t="s">
        <v>368</v>
      </c>
      <c r="L385" s="18" t="s">
        <v>944</v>
      </c>
      <c r="M385" s="55" t="s">
        <v>540</v>
      </c>
      <c r="N385" s="31">
        <f t="shared" si="31"/>
        <v>0</v>
      </c>
      <c r="O385" s="18">
        <f t="shared" si="32"/>
        <v>0</v>
      </c>
      <c r="P385" s="17"/>
      <c r="Q385" s="22">
        <v>0</v>
      </c>
      <c r="R385" s="17"/>
      <c r="S385" s="17"/>
      <c r="T385" s="31">
        <f t="shared" si="29"/>
        <v>0</v>
      </c>
      <c r="U385" s="17"/>
      <c r="V385" s="17"/>
      <c r="W385" s="17"/>
      <c r="X385" s="17"/>
      <c r="Y385" s="43">
        <f t="shared" si="33"/>
        <v>0</v>
      </c>
      <c r="Z385" s="17"/>
      <c r="AA385" s="17"/>
    </row>
    <row r="386" ht="23" customHeight="1" spans="1:27">
      <c r="A386" s="21">
        <v>291</v>
      </c>
      <c r="B386" s="22" t="s">
        <v>940</v>
      </c>
      <c r="C386" s="18" t="s">
        <v>984</v>
      </c>
      <c r="D386" s="18" t="s">
        <v>251</v>
      </c>
      <c r="E386" s="53" t="s">
        <v>252</v>
      </c>
      <c r="F386" s="18" t="s">
        <v>277</v>
      </c>
      <c r="G386" s="18" t="s">
        <v>254</v>
      </c>
      <c r="H386" s="18" t="s">
        <v>278</v>
      </c>
      <c r="I386" s="18" t="s">
        <v>267</v>
      </c>
      <c r="J386" s="18" t="s">
        <v>985</v>
      </c>
      <c r="K386" s="22" t="s">
        <v>368</v>
      </c>
      <c r="L386" s="18" t="s">
        <v>944</v>
      </c>
      <c r="M386" s="55" t="s">
        <v>540</v>
      </c>
      <c r="N386" s="31">
        <f t="shared" si="31"/>
        <v>62.328</v>
      </c>
      <c r="O386" s="18">
        <f t="shared" si="32"/>
        <v>62.328</v>
      </c>
      <c r="P386" s="17"/>
      <c r="Q386" s="22">
        <v>62.328</v>
      </c>
      <c r="R386" s="17"/>
      <c r="S386" s="17"/>
      <c r="T386" s="31">
        <f t="shared" si="29"/>
        <v>0</v>
      </c>
      <c r="U386" s="17"/>
      <c r="V386" s="17"/>
      <c r="W386" s="17"/>
      <c r="X386" s="17"/>
      <c r="Y386" s="43">
        <f t="shared" si="33"/>
        <v>62.328</v>
      </c>
      <c r="Z386" s="17">
        <f>27.373+34.955</f>
        <v>62.328</v>
      </c>
      <c r="AA386" s="17"/>
    </row>
    <row r="387" s="4" customFormat="1" ht="23" customHeight="1" spans="1:16365">
      <c r="A387" s="23"/>
      <c r="B387" s="24"/>
      <c r="C387" s="18" t="s">
        <v>984</v>
      </c>
      <c r="D387" s="18" t="s">
        <v>251</v>
      </c>
      <c r="E387" s="53" t="s">
        <v>252</v>
      </c>
      <c r="F387" s="18" t="s">
        <v>277</v>
      </c>
      <c r="G387" s="18" t="s">
        <v>254</v>
      </c>
      <c r="H387" s="18" t="s">
        <v>278</v>
      </c>
      <c r="I387" s="18" t="s">
        <v>267</v>
      </c>
      <c r="J387" s="18" t="s">
        <v>985</v>
      </c>
      <c r="K387" s="22" t="s">
        <v>368</v>
      </c>
      <c r="L387" s="18" t="s">
        <v>111</v>
      </c>
      <c r="M387" s="55" t="s">
        <v>968</v>
      </c>
      <c r="N387" s="31">
        <f t="shared" si="31"/>
        <v>15.582</v>
      </c>
      <c r="O387" s="18">
        <f t="shared" si="32"/>
        <v>0</v>
      </c>
      <c r="P387" s="17"/>
      <c r="Q387" s="22"/>
      <c r="R387" s="17"/>
      <c r="S387" s="17"/>
      <c r="T387" s="31">
        <f t="shared" si="29"/>
        <v>15.582</v>
      </c>
      <c r="U387" s="17"/>
      <c r="V387" s="17">
        <v>15.582</v>
      </c>
      <c r="W387" s="17"/>
      <c r="X387" s="17"/>
      <c r="Y387" s="43">
        <f t="shared" si="33"/>
        <v>0</v>
      </c>
      <c r="Z387" s="17"/>
      <c r="AA387" s="17"/>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c r="CW387" s="5"/>
      <c r="CX387" s="5"/>
      <c r="CY387" s="5"/>
      <c r="CZ387" s="5"/>
      <c r="DA387" s="5"/>
      <c r="DB387" s="5"/>
      <c r="DC387" s="5"/>
      <c r="DD387" s="5"/>
      <c r="DE387" s="5"/>
      <c r="DF387" s="5"/>
      <c r="DG387" s="5"/>
      <c r="DH387" s="5"/>
      <c r="DI387" s="5"/>
      <c r="DJ387" s="5"/>
      <c r="DK387" s="5"/>
      <c r="DL387" s="5"/>
      <c r="DM387" s="5"/>
      <c r="DN387" s="5"/>
      <c r="DO387" s="5"/>
      <c r="DP387" s="5"/>
      <c r="DQ387" s="5"/>
      <c r="DR387" s="5"/>
      <c r="DS387" s="5"/>
      <c r="DT387" s="5"/>
      <c r="DU387" s="5"/>
      <c r="DV387" s="5"/>
      <c r="DW387" s="5"/>
      <c r="DX387" s="5"/>
      <c r="DY387" s="5"/>
      <c r="DZ387" s="5"/>
      <c r="EA387" s="5"/>
      <c r="EB387" s="5"/>
      <c r="EC387" s="5"/>
      <c r="ED387" s="5"/>
      <c r="EE387" s="5"/>
      <c r="EF387" s="5"/>
      <c r="EG387" s="5"/>
      <c r="EH387" s="5"/>
      <c r="EI387" s="5"/>
      <c r="EJ387" s="5"/>
      <c r="EK387" s="5"/>
      <c r="EL387" s="5"/>
      <c r="EM387" s="5"/>
      <c r="EN387" s="5"/>
      <c r="EO387" s="5"/>
      <c r="EP387" s="5"/>
      <c r="EQ387" s="5"/>
      <c r="ER387" s="5"/>
      <c r="ES387" s="5"/>
      <c r="ET387" s="5"/>
      <c r="EU387" s="5"/>
      <c r="EV387" s="5"/>
      <c r="EW387" s="5"/>
      <c r="EX387" s="5"/>
      <c r="EY387" s="5"/>
      <c r="EZ387" s="5"/>
      <c r="FA387" s="5"/>
      <c r="FB387" s="5"/>
      <c r="FC387" s="5"/>
      <c r="FD387" s="5"/>
      <c r="FE387" s="5"/>
      <c r="FF387" s="5"/>
      <c r="FG387" s="5"/>
      <c r="FH387" s="5"/>
      <c r="FI387" s="5"/>
      <c r="FJ387" s="5"/>
      <c r="FK387" s="5"/>
      <c r="FL387" s="5"/>
      <c r="FM387" s="5"/>
      <c r="FN387" s="5"/>
      <c r="FO387" s="5"/>
      <c r="FP387" s="5"/>
      <c r="FQ387" s="5"/>
      <c r="FR387" s="5"/>
      <c r="FS387" s="5"/>
      <c r="FT387" s="5"/>
      <c r="FU387" s="5"/>
      <c r="FV387" s="5"/>
      <c r="FW387" s="5"/>
      <c r="FX387" s="5"/>
      <c r="FY387" s="5"/>
      <c r="FZ387" s="5"/>
      <c r="GA387" s="5"/>
      <c r="GB387" s="5"/>
      <c r="GC387" s="5"/>
      <c r="GD387" s="5"/>
      <c r="GE387" s="5"/>
      <c r="GF387" s="5"/>
      <c r="GG387" s="5"/>
      <c r="GH387" s="5"/>
      <c r="GI387" s="5"/>
      <c r="GJ387" s="5"/>
      <c r="GK387" s="5"/>
      <c r="GL387" s="5"/>
      <c r="GM387" s="5"/>
      <c r="GN387" s="5"/>
      <c r="GO387" s="5"/>
      <c r="GP387" s="5"/>
      <c r="GQ387" s="5"/>
      <c r="GR387" s="5"/>
      <c r="GS387" s="5"/>
      <c r="GT387" s="5"/>
      <c r="GU387" s="5"/>
      <c r="GV387" s="5"/>
      <c r="GW387" s="5"/>
      <c r="GX387" s="5"/>
      <c r="GY387" s="5"/>
      <c r="GZ387" s="5"/>
      <c r="HA387" s="5"/>
      <c r="HB387" s="5"/>
      <c r="HC387" s="5"/>
      <c r="HD387" s="5"/>
      <c r="HE387" s="5"/>
      <c r="HF387" s="5"/>
      <c r="HG387" s="5"/>
      <c r="HH387" s="5"/>
      <c r="HI387" s="5"/>
      <c r="HJ387" s="5"/>
      <c r="HK387" s="5"/>
      <c r="HL387" s="5"/>
      <c r="HM387" s="5"/>
      <c r="HN387" s="5"/>
      <c r="HO387" s="5"/>
      <c r="HP387" s="5"/>
      <c r="HQ387" s="5"/>
      <c r="HR387" s="5"/>
      <c r="HS387" s="5"/>
      <c r="HT387" s="5"/>
      <c r="HU387" s="5"/>
      <c r="HV387" s="5"/>
      <c r="HW387" s="5"/>
      <c r="HX387" s="5"/>
      <c r="HY387" s="5"/>
      <c r="HZ387" s="5"/>
      <c r="IA387" s="5"/>
      <c r="IB387" s="5"/>
      <c r="IC387" s="5"/>
      <c r="ID387" s="5"/>
      <c r="IE387" s="5"/>
      <c r="IF387" s="5"/>
      <c r="IG387" s="5"/>
      <c r="IH387" s="5"/>
      <c r="II387" s="5"/>
      <c r="IJ387" s="5"/>
      <c r="IK387" s="5"/>
      <c r="IL387" s="5"/>
      <c r="IM387" s="5"/>
      <c r="IN387" s="5"/>
      <c r="IO387" s="5"/>
      <c r="IP387" s="5"/>
      <c r="IQ387" s="5"/>
      <c r="IR387" s="5"/>
      <c r="IS387" s="5"/>
      <c r="IT387" s="5"/>
      <c r="IU387" s="5"/>
      <c r="IV387" s="5"/>
      <c r="IW387" s="5"/>
      <c r="IX387" s="5"/>
      <c r="IY387" s="5"/>
      <c r="IZ387" s="5"/>
      <c r="JA387" s="5"/>
      <c r="JB387" s="5"/>
      <c r="JC387" s="5"/>
      <c r="JD387" s="5"/>
      <c r="JE387" s="5"/>
      <c r="JF387" s="5"/>
      <c r="JG387" s="5"/>
      <c r="JH387" s="5"/>
      <c r="JI387" s="5"/>
      <c r="JJ387" s="5"/>
      <c r="JK387" s="5"/>
      <c r="JL387" s="5"/>
      <c r="JM387" s="5"/>
      <c r="JN387" s="5"/>
      <c r="JO387" s="5"/>
      <c r="JP387" s="5"/>
      <c r="JQ387" s="5"/>
      <c r="JR387" s="5"/>
      <c r="JS387" s="5"/>
      <c r="JT387" s="5"/>
      <c r="JU387" s="5"/>
      <c r="JV387" s="5"/>
      <c r="JW387" s="5"/>
      <c r="JX387" s="5"/>
      <c r="JY387" s="5"/>
      <c r="JZ387" s="5"/>
      <c r="KA387" s="5"/>
      <c r="KB387" s="5"/>
      <c r="KC387" s="5"/>
      <c r="KD387" s="5"/>
      <c r="KE387" s="5"/>
      <c r="KF387" s="5"/>
      <c r="KG387" s="5"/>
      <c r="KH387" s="5"/>
      <c r="KI387" s="5"/>
      <c r="KJ387" s="5"/>
      <c r="KK387" s="5"/>
      <c r="KL387" s="5"/>
      <c r="KM387" s="5"/>
      <c r="KN387" s="5"/>
      <c r="KO387" s="5"/>
      <c r="KP387" s="5"/>
      <c r="KQ387" s="5"/>
      <c r="KR387" s="5"/>
      <c r="KS387" s="5"/>
      <c r="KT387" s="5"/>
      <c r="KU387" s="5"/>
      <c r="KV387" s="5"/>
      <c r="KW387" s="5"/>
      <c r="KX387" s="5"/>
      <c r="KY387" s="5"/>
      <c r="KZ387" s="5"/>
      <c r="LA387" s="5"/>
      <c r="LB387" s="5"/>
      <c r="LC387" s="5"/>
      <c r="LD387" s="5"/>
      <c r="LE387" s="5"/>
      <c r="LF387" s="5"/>
      <c r="LG387" s="5"/>
      <c r="LH387" s="5"/>
      <c r="LI387" s="5"/>
      <c r="LJ387" s="5"/>
      <c r="LK387" s="5"/>
      <c r="LL387" s="5"/>
      <c r="LM387" s="5"/>
      <c r="LN387" s="5"/>
      <c r="LO387" s="5"/>
      <c r="LP387" s="5"/>
      <c r="LQ387" s="5"/>
      <c r="LR387" s="5"/>
      <c r="LS387" s="5"/>
      <c r="LT387" s="5"/>
      <c r="LU387" s="5"/>
      <c r="LV387" s="5"/>
      <c r="LW387" s="5"/>
      <c r="LX387" s="5"/>
      <c r="LY387" s="5"/>
      <c r="LZ387" s="5"/>
      <c r="MA387" s="5"/>
      <c r="MB387" s="5"/>
      <c r="MC387" s="5"/>
      <c r="MD387" s="5"/>
      <c r="ME387" s="5"/>
      <c r="MF387" s="5"/>
      <c r="MG387" s="5"/>
      <c r="MH387" s="5"/>
      <c r="MI387" s="5"/>
      <c r="MJ387" s="5"/>
      <c r="MK387" s="5"/>
      <c r="ML387" s="5"/>
      <c r="MM387" s="5"/>
      <c r="MN387" s="5"/>
      <c r="MO387" s="5"/>
      <c r="MP387" s="5"/>
      <c r="MQ387" s="5"/>
      <c r="MR387" s="5"/>
      <c r="MS387" s="5"/>
      <c r="MT387" s="5"/>
      <c r="MU387" s="5"/>
      <c r="MV387" s="5"/>
      <c r="MW387" s="5"/>
      <c r="MX387" s="5"/>
      <c r="MY387" s="5"/>
      <c r="MZ387" s="5"/>
      <c r="NA387" s="5"/>
      <c r="NB387" s="5"/>
      <c r="NC387" s="5"/>
      <c r="ND387" s="5"/>
      <c r="NE387" s="5"/>
      <c r="NF387" s="5"/>
      <c r="NG387" s="5"/>
      <c r="NH387" s="5"/>
      <c r="NI387" s="5"/>
      <c r="NJ387" s="5"/>
      <c r="NK387" s="5"/>
      <c r="NL387" s="5"/>
      <c r="NM387" s="5"/>
      <c r="NN387" s="5"/>
      <c r="NO387" s="5"/>
      <c r="NP387" s="5"/>
      <c r="NQ387" s="5"/>
      <c r="NR387" s="5"/>
      <c r="NS387" s="5"/>
      <c r="NT387" s="5"/>
      <c r="NU387" s="5"/>
      <c r="NV387" s="5"/>
      <c r="NW387" s="5"/>
      <c r="NX387" s="5"/>
      <c r="NY387" s="5"/>
      <c r="NZ387" s="5"/>
      <c r="OA387" s="5"/>
      <c r="OB387" s="5"/>
      <c r="OC387" s="5"/>
      <c r="OD387" s="5"/>
      <c r="OE387" s="5"/>
      <c r="OF387" s="5"/>
      <c r="OG387" s="5"/>
      <c r="OH387" s="5"/>
      <c r="OI387" s="5"/>
      <c r="OJ387" s="5"/>
      <c r="OK387" s="5"/>
      <c r="OL387" s="5"/>
      <c r="OM387" s="5"/>
      <c r="ON387" s="5"/>
      <c r="OO387" s="5"/>
      <c r="OP387" s="5"/>
      <c r="OQ387" s="5"/>
      <c r="OR387" s="5"/>
      <c r="OS387" s="5"/>
      <c r="OT387" s="5"/>
      <c r="OU387" s="5"/>
      <c r="OV387" s="5"/>
      <c r="OW387" s="5"/>
      <c r="OX387" s="5"/>
      <c r="OY387" s="5"/>
      <c r="OZ387" s="5"/>
      <c r="PA387" s="5"/>
      <c r="PB387" s="5"/>
      <c r="PC387" s="5"/>
      <c r="PD387" s="5"/>
      <c r="PE387" s="5"/>
      <c r="PF387" s="5"/>
      <c r="PG387" s="5"/>
      <c r="PH387" s="5"/>
      <c r="PI387" s="5"/>
      <c r="PJ387" s="5"/>
      <c r="PK387" s="5"/>
      <c r="PL387" s="5"/>
      <c r="PM387" s="5"/>
      <c r="PN387" s="5"/>
      <c r="PO387" s="5"/>
      <c r="PP387" s="5"/>
      <c r="PQ387" s="5"/>
      <c r="PR387" s="5"/>
      <c r="PS387" s="5"/>
      <c r="PT387" s="5"/>
      <c r="PU387" s="5"/>
      <c r="PV387" s="5"/>
      <c r="PW387" s="5"/>
      <c r="PX387" s="5"/>
      <c r="PY387" s="5"/>
      <c r="PZ387" s="5"/>
      <c r="QA387" s="5"/>
      <c r="QB387" s="5"/>
      <c r="QC387" s="5"/>
      <c r="QD387" s="5"/>
      <c r="QE387" s="5"/>
      <c r="QF387" s="5"/>
      <c r="QG387" s="5"/>
      <c r="QH387" s="5"/>
      <c r="QI387" s="5"/>
      <c r="QJ387" s="5"/>
      <c r="QK387" s="5"/>
      <c r="QL387" s="5"/>
      <c r="QM387" s="5"/>
      <c r="QN387" s="5"/>
      <c r="QO387" s="5"/>
      <c r="QP387" s="5"/>
      <c r="QQ387" s="5"/>
      <c r="QR387" s="5"/>
      <c r="QS387" s="5"/>
      <c r="QT387" s="5"/>
      <c r="QU387" s="5"/>
      <c r="QV387" s="5"/>
      <c r="QW387" s="5"/>
      <c r="QX387" s="5"/>
      <c r="QY387" s="5"/>
      <c r="QZ387" s="5"/>
      <c r="RA387" s="5"/>
      <c r="RB387" s="5"/>
      <c r="RC387" s="5"/>
      <c r="RD387" s="5"/>
      <c r="RE387" s="5"/>
      <c r="RF387" s="5"/>
      <c r="RG387" s="5"/>
      <c r="RH387" s="5"/>
      <c r="RI387" s="5"/>
      <c r="RJ387" s="5"/>
      <c r="RK387" s="5"/>
      <c r="RL387" s="5"/>
      <c r="RM387" s="5"/>
      <c r="RN387" s="5"/>
      <c r="RO387" s="5"/>
      <c r="RP387" s="5"/>
      <c r="RQ387" s="5"/>
      <c r="RR387" s="5"/>
      <c r="RS387" s="5"/>
      <c r="RT387" s="5"/>
      <c r="RU387" s="5"/>
      <c r="RV387" s="5"/>
      <c r="RW387" s="5"/>
      <c r="RX387" s="5"/>
      <c r="RY387" s="5"/>
      <c r="RZ387" s="5"/>
      <c r="SA387" s="5"/>
      <c r="SB387" s="5"/>
      <c r="SC387" s="5"/>
      <c r="SD387" s="5"/>
      <c r="SE387" s="5"/>
      <c r="SF387" s="5"/>
      <c r="SG387" s="5"/>
      <c r="SH387" s="5"/>
      <c r="SI387" s="5"/>
      <c r="SJ387" s="5"/>
      <c r="SK387" s="5"/>
      <c r="SL387" s="5"/>
      <c r="SM387" s="5"/>
      <c r="SN387" s="5"/>
      <c r="SO387" s="5"/>
      <c r="SP387" s="5"/>
      <c r="SQ387" s="5"/>
      <c r="SR387" s="5"/>
      <c r="SS387" s="5"/>
      <c r="ST387" s="5"/>
      <c r="SU387" s="5"/>
      <c r="SV387" s="5"/>
      <c r="SW387" s="5"/>
      <c r="SX387" s="5"/>
      <c r="SY387" s="5"/>
      <c r="SZ387" s="5"/>
      <c r="TA387" s="5"/>
      <c r="TB387" s="5"/>
      <c r="TC387" s="5"/>
      <c r="TD387" s="5"/>
      <c r="TE387" s="5"/>
      <c r="TF387" s="5"/>
      <c r="TG387" s="5"/>
      <c r="TH387" s="5"/>
      <c r="TI387" s="5"/>
      <c r="TJ387" s="5"/>
      <c r="TK387" s="5"/>
      <c r="TL387" s="5"/>
      <c r="TM387" s="5"/>
      <c r="TN387" s="5"/>
      <c r="TO387" s="5"/>
      <c r="TP387" s="5"/>
      <c r="TQ387" s="5"/>
      <c r="TR387" s="5"/>
      <c r="TS387" s="5"/>
      <c r="TT387" s="5"/>
      <c r="TU387" s="5"/>
      <c r="TV387" s="5"/>
      <c r="TW387" s="5"/>
      <c r="TX387" s="5"/>
      <c r="TY387" s="5"/>
      <c r="TZ387" s="5"/>
      <c r="UA387" s="5"/>
      <c r="UB387" s="5"/>
      <c r="UC387" s="5"/>
      <c r="UD387" s="5"/>
      <c r="UE387" s="5"/>
      <c r="UF387" s="5"/>
      <c r="UG387" s="5"/>
      <c r="UH387" s="5"/>
      <c r="UI387" s="5"/>
      <c r="UJ387" s="5"/>
      <c r="UK387" s="5"/>
      <c r="UL387" s="5"/>
      <c r="UM387" s="5"/>
      <c r="UN387" s="5"/>
      <c r="UO387" s="5"/>
      <c r="UP387" s="5"/>
      <c r="UQ387" s="5"/>
      <c r="UR387" s="5"/>
      <c r="US387" s="5"/>
      <c r="UT387" s="5"/>
      <c r="UU387" s="5"/>
      <c r="UV387" s="5"/>
      <c r="UW387" s="5"/>
      <c r="UX387" s="5"/>
      <c r="UY387" s="5"/>
      <c r="UZ387" s="5"/>
      <c r="VA387" s="5"/>
      <c r="VB387" s="5"/>
      <c r="VC387" s="5"/>
      <c r="VD387" s="5"/>
      <c r="VE387" s="5"/>
      <c r="VF387" s="5"/>
      <c r="VG387" s="5"/>
      <c r="VH387" s="5"/>
      <c r="VI387" s="5"/>
      <c r="VJ387" s="5"/>
      <c r="VK387" s="5"/>
      <c r="VL387" s="5"/>
      <c r="VM387" s="5"/>
      <c r="VN387" s="5"/>
      <c r="VO387" s="5"/>
      <c r="VP387" s="5"/>
      <c r="VQ387" s="5"/>
      <c r="VR387" s="5"/>
      <c r="VS387" s="5"/>
      <c r="VT387" s="5"/>
      <c r="VU387" s="5"/>
      <c r="VV387" s="5"/>
      <c r="VW387" s="5"/>
      <c r="VX387" s="5"/>
      <c r="VY387" s="5"/>
      <c r="VZ387" s="5"/>
      <c r="WA387" s="5"/>
      <c r="WB387" s="5"/>
      <c r="WC387" s="5"/>
      <c r="WD387" s="5"/>
      <c r="WE387" s="5"/>
      <c r="WF387" s="5"/>
      <c r="WG387" s="5"/>
      <c r="WH387" s="5"/>
      <c r="WI387" s="5"/>
      <c r="WJ387" s="5"/>
      <c r="WK387" s="5"/>
      <c r="WL387" s="5"/>
      <c r="WM387" s="5"/>
      <c r="WN387" s="5"/>
      <c r="WO387" s="5"/>
      <c r="WP387" s="5"/>
      <c r="WQ387" s="5"/>
      <c r="WR387" s="5"/>
      <c r="WS387" s="5"/>
      <c r="WT387" s="5"/>
      <c r="WU387" s="5"/>
      <c r="WV387" s="5"/>
      <c r="WW387" s="5"/>
      <c r="WX387" s="5"/>
      <c r="WY387" s="5"/>
      <c r="WZ387" s="5"/>
      <c r="XA387" s="5"/>
      <c r="XB387" s="5"/>
      <c r="XC387" s="5"/>
      <c r="XD387" s="5"/>
      <c r="XE387" s="5"/>
      <c r="XF387" s="5"/>
      <c r="XG387" s="5"/>
      <c r="XH387" s="5"/>
      <c r="XI387" s="5"/>
      <c r="XJ387" s="5"/>
      <c r="XK387" s="5"/>
      <c r="XL387" s="5"/>
      <c r="XM387" s="5"/>
      <c r="XN387" s="5"/>
      <c r="XO387" s="5"/>
      <c r="XP387" s="5"/>
      <c r="XQ387" s="5"/>
      <c r="XR387" s="5"/>
      <c r="XS387" s="5"/>
      <c r="XT387" s="5"/>
      <c r="XU387" s="5"/>
      <c r="XV387" s="5"/>
      <c r="XW387" s="5"/>
      <c r="XX387" s="5"/>
      <c r="XY387" s="5"/>
      <c r="XZ387" s="5"/>
      <c r="YA387" s="5"/>
      <c r="YB387" s="5"/>
      <c r="YC387" s="5"/>
      <c r="YD387" s="5"/>
      <c r="YE387" s="5"/>
      <c r="YF387" s="5"/>
      <c r="YG387" s="5"/>
      <c r="YH387" s="5"/>
      <c r="YI387" s="5"/>
      <c r="YJ387" s="5"/>
      <c r="YK387" s="5"/>
      <c r="YL387" s="5"/>
      <c r="YM387" s="5"/>
      <c r="YN387" s="5"/>
      <c r="YO387" s="5"/>
      <c r="YP387" s="5"/>
      <c r="YQ387" s="5"/>
      <c r="YR387" s="5"/>
      <c r="YS387" s="5"/>
      <c r="YT387" s="5"/>
      <c r="YU387" s="5"/>
      <c r="YV387" s="5"/>
      <c r="YW387" s="5"/>
      <c r="YX387" s="5"/>
      <c r="YY387" s="5"/>
      <c r="YZ387" s="5"/>
      <c r="ZA387" s="5"/>
      <c r="ZB387" s="5"/>
      <c r="ZC387" s="5"/>
      <c r="ZD387" s="5"/>
      <c r="ZE387" s="5"/>
      <c r="ZF387" s="5"/>
      <c r="ZG387" s="5"/>
      <c r="ZH387" s="5"/>
      <c r="ZI387" s="5"/>
      <c r="ZJ387" s="5"/>
      <c r="ZK387" s="5"/>
      <c r="ZL387" s="5"/>
      <c r="ZM387" s="5"/>
      <c r="ZN387" s="5"/>
      <c r="ZO387" s="5"/>
      <c r="ZP387" s="5"/>
      <c r="ZQ387" s="5"/>
      <c r="ZR387" s="5"/>
      <c r="ZS387" s="5"/>
      <c r="ZT387" s="5"/>
      <c r="ZU387" s="5"/>
      <c r="ZV387" s="5"/>
      <c r="ZW387" s="5"/>
      <c r="ZX387" s="5"/>
      <c r="ZY387" s="5"/>
      <c r="ZZ387" s="5"/>
      <c r="AAA387" s="5"/>
      <c r="AAB387" s="5"/>
      <c r="AAC387" s="5"/>
      <c r="AAD387" s="5"/>
      <c r="AAE387" s="5"/>
      <c r="AAF387" s="5"/>
      <c r="AAG387" s="5"/>
      <c r="AAH387" s="5"/>
      <c r="AAI387" s="5"/>
      <c r="AAJ387" s="5"/>
      <c r="AAK387" s="5"/>
      <c r="AAL387" s="5"/>
      <c r="AAM387" s="5"/>
      <c r="AAN387" s="5"/>
      <c r="AAO387" s="5"/>
      <c r="AAP387" s="5"/>
      <c r="AAQ387" s="5"/>
      <c r="AAR387" s="5"/>
      <c r="AAS387" s="5"/>
      <c r="AAT387" s="5"/>
      <c r="AAU387" s="5"/>
      <c r="AAV387" s="5"/>
      <c r="AAW387" s="5"/>
      <c r="AAX387" s="5"/>
      <c r="AAY387" s="5"/>
      <c r="AAZ387" s="5"/>
      <c r="ABA387" s="5"/>
      <c r="ABB387" s="5"/>
      <c r="ABC387" s="5"/>
      <c r="ABD387" s="5"/>
      <c r="ABE387" s="5"/>
      <c r="ABF387" s="5"/>
      <c r="ABG387" s="5"/>
      <c r="ABH387" s="5"/>
      <c r="ABI387" s="5"/>
      <c r="ABJ387" s="5"/>
      <c r="ABK387" s="5"/>
      <c r="ABL387" s="5"/>
      <c r="ABM387" s="5"/>
      <c r="ABN387" s="5"/>
      <c r="ABO387" s="5"/>
      <c r="ABP387" s="5"/>
      <c r="ABQ387" s="5"/>
      <c r="ABR387" s="5"/>
      <c r="ABS387" s="5"/>
      <c r="ABT387" s="5"/>
      <c r="ABU387" s="5"/>
      <c r="ABV387" s="5"/>
      <c r="ABW387" s="5"/>
      <c r="ABX387" s="5"/>
      <c r="ABY387" s="5"/>
      <c r="ABZ387" s="5"/>
      <c r="ACA387" s="5"/>
      <c r="ACB387" s="5"/>
      <c r="ACC387" s="5"/>
      <c r="ACD387" s="5"/>
      <c r="ACE387" s="5"/>
      <c r="ACF387" s="5"/>
      <c r="ACG387" s="5"/>
      <c r="ACH387" s="5"/>
      <c r="ACI387" s="5"/>
      <c r="ACJ387" s="5"/>
      <c r="ACK387" s="5"/>
      <c r="ACL387" s="5"/>
      <c r="ACM387" s="5"/>
      <c r="ACN387" s="5"/>
      <c r="ACO387" s="5"/>
      <c r="ACP387" s="5"/>
      <c r="ACQ387" s="5"/>
      <c r="ACR387" s="5"/>
      <c r="ACS387" s="5"/>
      <c r="ACT387" s="5"/>
      <c r="ACU387" s="5"/>
      <c r="ACV387" s="5"/>
      <c r="ACW387" s="5"/>
      <c r="ACX387" s="5"/>
      <c r="ACY387" s="5"/>
      <c r="ACZ387" s="5"/>
      <c r="ADA387" s="5"/>
      <c r="ADB387" s="5"/>
      <c r="ADC387" s="5"/>
      <c r="ADD387" s="5"/>
      <c r="ADE387" s="5"/>
      <c r="ADF387" s="5"/>
      <c r="ADG387" s="5"/>
      <c r="ADH387" s="5"/>
      <c r="ADI387" s="5"/>
      <c r="ADJ387" s="5"/>
      <c r="ADK387" s="5"/>
      <c r="ADL387" s="5"/>
      <c r="ADM387" s="5"/>
      <c r="ADN387" s="5"/>
      <c r="ADO387" s="5"/>
      <c r="ADP387" s="5"/>
      <c r="ADQ387" s="5"/>
      <c r="ADR387" s="5"/>
      <c r="ADS387" s="5"/>
      <c r="ADT387" s="5"/>
      <c r="ADU387" s="5"/>
      <c r="ADV387" s="5"/>
      <c r="ADW387" s="5"/>
      <c r="ADX387" s="5"/>
      <c r="ADY387" s="5"/>
      <c r="ADZ387" s="5"/>
      <c r="AEA387" s="5"/>
      <c r="AEB387" s="5"/>
      <c r="AEC387" s="5"/>
      <c r="AED387" s="5"/>
      <c r="AEE387" s="5"/>
      <c r="AEF387" s="5"/>
      <c r="AEG387" s="5"/>
      <c r="AEH387" s="5"/>
      <c r="AEI387" s="5"/>
      <c r="AEJ387" s="5"/>
      <c r="AEK387" s="5"/>
      <c r="AEL387" s="5"/>
      <c r="AEM387" s="5"/>
      <c r="AEN387" s="5"/>
      <c r="AEO387" s="5"/>
      <c r="AEP387" s="5"/>
      <c r="AEQ387" s="5"/>
      <c r="AER387" s="5"/>
      <c r="AES387" s="5"/>
      <c r="AET387" s="5"/>
      <c r="AEU387" s="5"/>
      <c r="AEV387" s="5"/>
      <c r="AEW387" s="5"/>
      <c r="AEX387" s="5"/>
      <c r="AEY387" s="5"/>
      <c r="AEZ387" s="5"/>
      <c r="AFA387" s="5"/>
      <c r="AFB387" s="5"/>
      <c r="AFC387" s="5"/>
      <c r="AFD387" s="5"/>
      <c r="AFE387" s="5"/>
      <c r="AFF387" s="5"/>
      <c r="AFG387" s="5"/>
      <c r="AFH387" s="5"/>
      <c r="AFI387" s="5"/>
      <c r="AFJ387" s="5"/>
      <c r="AFK387" s="5"/>
      <c r="AFL387" s="5"/>
      <c r="AFM387" s="5"/>
      <c r="AFN387" s="5"/>
      <c r="AFO387" s="5"/>
      <c r="AFP387" s="5"/>
      <c r="AFQ387" s="5"/>
      <c r="AFR387" s="5"/>
      <c r="AFS387" s="5"/>
      <c r="AFT387" s="5"/>
      <c r="AFU387" s="5"/>
      <c r="AFV387" s="5"/>
      <c r="AFW387" s="5"/>
      <c r="AFX387" s="5"/>
      <c r="AFY387" s="5"/>
      <c r="AFZ387" s="5"/>
      <c r="AGA387" s="5"/>
      <c r="AGB387" s="5"/>
      <c r="AGC387" s="5"/>
      <c r="AGD387" s="5"/>
      <c r="AGE387" s="5"/>
      <c r="AGF387" s="5"/>
      <c r="AGG387" s="5"/>
      <c r="AGH387" s="5"/>
      <c r="AGI387" s="5"/>
      <c r="AGJ387" s="5"/>
      <c r="AGK387" s="5"/>
      <c r="AGL387" s="5"/>
      <c r="AGM387" s="5"/>
      <c r="AGN387" s="5"/>
      <c r="AGO387" s="5"/>
      <c r="AGP387" s="5"/>
      <c r="AGQ387" s="5"/>
      <c r="AGR387" s="5"/>
      <c r="AGS387" s="5"/>
      <c r="AGT387" s="5"/>
      <c r="AGU387" s="5"/>
      <c r="AGV387" s="5"/>
      <c r="AGW387" s="5"/>
      <c r="AGX387" s="5"/>
      <c r="AGY387" s="5"/>
      <c r="AGZ387" s="5"/>
      <c r="AHA387" s="5"/>
      <c r="AHB387" s="5"/>
      <c r="AHC387" s="5"/>
      <c r="AHD387" s="5"/>
      <c r="AHE387" s="5"/>
      <c r="AHF387" s="5"/>
      <c r="AHG387" s="5"/>
      <c r="AHH387" s="5"/>
      <c r="AHI387" s="5"/>
      <c r="AHJ387" s="5"/>
      <c r="AHK387" s="5"/>
      <c r="AHL387" s="5"/>
      <c r="AHM387" s="5"/>
      <c r="AHN387" s="5"/>
      <c r="AHO387" s="5"/>
      <c r="AHP387" s="5"/>
      <c r="AHQ387" s="5"/>
      <c r="AHR387" s="5"/>
      <c r="AHS387" s="5"/>
      <c r="AHT387" s="5"/>
      <c r="AHU387" s="5"/>
      <c r="AHV387" s="5"/>
      <c r="AHW387" s="5"/>
      <c r="AHX387" s="5"/>
      <c r="AHY387" s="5"/>
      <c r="AHZ387" s="5"/>
      <c r="AIA387" s="5"/>
      <c r="AIB387" s="5"/>
      <c r="AIC387" s="5"/>
      <c r="AID387" s="5"/>
      <c r="AIE387" s="5"/>
      <c r="AIF387" s="5"/>
      <c r="AIG387" s="5"/>
      <c r="AIH387" s="5"/>
      <c r="AII387" s="5"/>
      <c r="AIJ387" s="5"/>
      <c r="AIK387" s="5"/>
      <c r="AIL387" s="5"/>
      <c r="AIM387" s="5"/>
      <c r="AIN387" s="5"/>
      <c r="AIO387" s="5"/>
      <c r="AIP387" s="5"/>
      <c r="AIQ387" s="5"/>
      <c r="AIR387" s="5"/>
      <c r="AIS387" s="5"/>
      <c r="AIT387" s="5"/>
      <c r="AIU387" s="5"/>
      <c r="AIV387" s="5"/>
      <c r="AIW387" s="5"/>
      <c r="AIX387" s="5"/>
      <c r="AIY387" s="5"/>
      <c r="AIZ387" s="5"/>
      <c r="AJA387" s="5"/>
      <c r="AJB387" s="5"/>
      <c r="AJC387" s="5"/>
      <c r="AJD387" s="5"/>
      <c r="AJE387" s="5"/>
      <c r="AJF387" s="5"/>
      <c r="AJG387" s="5"/>
      <c r="AJH387" s="5"/>
      <c r="AJI387" s="5"/>
      <c r="AJJ387" s="5"/>
      <c r="AJK387" s="5"/>
      <c r="AJL387" s="5"/>
      <c r="AJM387" s="5"/>
      <c r="AJN387" s="5"/>
      <c r="AJO387" s="5"/>
      <c r="AJP387" s="5"/>
      <c r="AJQ387" s="5"/>
      <c r="AJR387" s="5"/>
      <c r="AJS387" s="5"/>
      <c r="AJT387" s="5"/>
      <c r="AJU387" s="5"/>
      <c r="AJV387" s="5"/>
      <c r="AJW387" s="5"/>
      <c r="AJX387" s="5"/>
      <c r="AJY387" s="5"/>
      <c r="AJZ387" s="5"/>
      <c r="AKA387" s="5"/>
      <c r="AKB387" s="5"/>
      <c r="AKC387" s="5"/>
      <c r="AKD387" s="5"/>
      <c r="AKE387" s="5"/>
      <c r="AKF387" s="5"/>
      <c r="AKG387" s="5"/>
      <c r="AKH387" s="5"/>
      <c r="AKI387" s="5"/>
      <c r="AKJ387" s="5"/>
      <c r="AKK387" s="5"/>
      <c r="AKL387" s="5"/>
      <c r="AKM387" s="5"/>
      <c r="AKN387" s="5"/>
      <c r="AKO387" s="5"/>
      <c r="AKP387" s="5"/>
      <c r="AKQ387" s="5"/>
      <c r="AKR387" s="5"/>
      <c r="AKS387" s="5"/>
      <c r="AKT387" s="5"/>
      <c r="AKU387" s="5"/>
      <c r="AKV387" s="5"/>
      <c r="AKW387" s="5"/>
      <c r="AKX387" s="5"/>
      <c r="AKY387" s="5"/>
      <c r="AKZ387" s="5"/>
      <c r="ALA387" s="5"/>
      <c r="ALB387" s="5"/>
      <c r="ALC387" s="5"/>
      <c r="ALD387" s="5"/>
      <c r="ALE387" s="5"/>
      <c r="ALF387" s="5"/>
      <c r="ALG387" s="5"/>
      <c r="ALH387" s="5"/>
      <c r="ALI387" s="5"/>
      <c r="ALJ387" s="5"/>
      <c r="ALK387" s="5"/>
      <c r="ALL387" s="5"/>
      <c r="ALM387" s="5"/>
      <c r="ALN387" s="5"/>
      <c r="ALO387" s="5"/>
      <c r="ALP387" s="5"/>
      <c r="ALQ387" s="5"/>
      <c r="ALR387" s="5"/>
      <c r="ALS387" s="5"/>
      <c r="ALT387" s="5"/>
      <c r="ALU387" s="5"/>
      <c r="ALV387" s="5"/>
      <c r="ALW387" s="5"/>
      <c r="ALX387" s="5"/>
      <c r="ALY387" s="5"/>
      <c r="ALZ387" s="5"/>
      <c r="AMA387" s="5"/>
      <c r="AMB387" s="5"/>
      <c r="AMC387" s="5"/>
      <c r="AMD387" s="5"/>
      <c r="AME387" s="5"/>
      <c r="AMF387" s="5"/>
      <c r="AMG387" s="5"/>
      <c r="AMH387" s="5"/>
      <c r="AMI387" s="5"/>
      <c r="AMJ387" s="5"/>
      <c r="AMK387" s="5"/>
      <c r="AML387" s="5"/>
      <c r="AMM387" s="5"/>
      <c r="AMN387" s="5"/>
      <c r="AMO387" s="5"/>
      <c r="AMP387" s="5"/>
      <c r="AMQ387" s="5"/>
      <c r="AMR387" s="5"/>
      <c r="AMS387" s="5"/>
      <c r="AMT387" s="5"/>
      <c r="AMU387" s="5"/>
      <c r="AMV387" s="5"/>
      <c r="AMW387" s="5"/>
      <c r="AMX387" s="5"/>
      <c r="AMY387" s="5"/>
      <c r="AMZ387" s="5"/>
      <c r="ANA387" s="5"/>
      <c r="ANB387" s="5"/>
      <c r="ANC387" s="5"/>
      <c r="AND387" s="5"/>
      <c r="ANE387" s="5"/>
      <c r="ANF387" s="5"/>
      <c r="ANG387" s="5"/>
      <c r="ANH387" s="5"/>
      <c r="ANI387" s="5"/>
      <c r="ANJ387" s="5"/>
      <c r="ANK387" s="5"/>
      <c r="ANL387" s="5"/>
      <c r="ANM387" s="5"/>
      <c r="ANN387" s="5"/>
      <c r="ANO387" s="5"/>
      <c r="ANP387" s="5"/>
      <c r="ANQ387" s="5"/>
      <c r="ANR387" s="5"/>
      <c r="ANS387" s="5"/>
      <c r="ANT387" s="5"/>
      <c r="ANU387" s="5"/>
      <c r="ANV387" s="5"/>
      <c r="ANW387" s="5"/>
      <c r="ANX387" s="5"/>
      <c r="ANY387" s="5"/>
      <c r="ANZ387" s="5"/>
      <c r="AOA387" s="5"/>
      <c r="AOB387" s="5"/>
      <c r="AOC387" s="5"/>
      <c r="AOD387" s="5"/>
      <c r="AOE387" s="5"/>
      <c r="AOF387" s="5"/>
      <c r="AOG387" s="5"/>
      <c r="AOH387" s="5"/>
      <c r="AOI387" s="5"/>
      <c r="AOJ387" s="5"/>
      <c r="AOK387" s="5"/>
      <c r="AOL387" s="5"/>
      <c r="AOM387" s="5"/>
      <c r="AON387" s="5"/>
      <c r="AOO387" s="5"/>
      <c r="AOP387" s="5"/>
      <c r="AOQ387" s="5"/>
      <c r="AOR387" s="5"/>
      <c r="AOS387" s="5"/>
      <c r="AOT387" s="5"/>
      <c r="AOU387" s="5"/>
      <c r="AOV387" s="5"/>
      <c r="AOW387" s="5"/>
      <c r="AOX387" s="5"/>
      <c r="AOY387" s="5"/>
      <c r="AOZ387" s="5"/>
      <c r="APA387" s="5"/>
      <c r="APB387" s="5"/>
      <c r="APC387" s="5"/>
      <c r="APD387" s="5"/>
      <c r="APE387" s="5"/>
      <c r="APF387" s="5"/>
      <c r="APG387" s="5"/>
      <c r="APH387" s="5"/>
      <c r="API387" s="5"/>
      <c r="APJ387" s="5"/>
      <c r="APK387" s="5"/>
      <c r="APL387" s="5"/>
      <c r="APM387" s="5"/>
      <c r="APN387" s="5"/>
      <c r="APO387" s="5"/>
      <c r="APP387" s="5"/>
      <c r="APQ387" s="5"/>
      <c r="APR387" s="5"/>
      <c r="APS387" s="5"/>
      <c r="APT387" s="5"/>
      <c r="APU387" s="5"/>
      <c r="APV387" s="5"/>
      <c r="APW387" s="5"/>
      <c r="APX387" s="5"/>
      <c r="APY387" s="5"/>
      <c r="APZ387" s="5"/>
      <c r="AQA387" s="5"/>
      <c r="AQB387" s="5"/>
      <c r="AQC387" s="5"/>
      <c r="AQD387" s="5"/>
      <c r="AQE387" s="5"/>
      <c r="AQF387" s="5"/>
      <c r="AQG387" s="5"/>
      <c r="AQH387" s="5"/>
      <c r="AQI387" s="5"/>
      <c r="AQJ387" s="5"/>
      <c r="AQK387" s="5"/>
      <c r="AQL387" s="5"/>
      <c r="AQM387" s="5"/>
      <c r="AQN387" s="5"/>
      <c r="AQO387" s="5"/>
      <c r="AQP387" s="5"/>
      <c r="AQQ387" s="5"/>
      <c r="AQR387" s="5"/>
      <c r="AQS387" s="5"/>
      <c r="AQT387" s="5"/>
      <c r="AQU387" s="5"/>
      <c r="AQV387" s="5"/>
      <c r="AQW387" s="5"/>
      <c r="AQX387" s="5"/>
      <c r="AQY387" s="5"/>
      <c r="AQZ387" s="5"/>
      <c r="ARA387" s="5"/>
      <c r="ARB387" s="5"/>
      <c r="ARC387" s="5"/>
      <c r="ARD387" s="5"/>
      <c r="ARE387" s="5"/>
      <c r="ARF387" s="5"/>
      <c r="ARG387" s="5"/>
      <c r="ARH387" s="5"/>
      <c r="ARI387" s="5"/>
      <c r="ARJ387" s="5"/>
      <c r="ARK387" s="5"/>
      <c r="ARL387" s="5"/>
      <c r="ARM387" s="5"/>
      <c r="ARN387" s="5"/>
      <c r="ARO387" s="5"/>
      <c r="ARP387" s="5"/>
      <c r="ARQ387" s="5"/>
      <c r="ARR387" s="5"/>
      <c r="ARS387" s="5"/>
      <c r="ART387" s="5"/>
      <c r="ARU387" s="5"/>
      <c r="ARV387" s="5"/>
      <c r="ARW387" s="5"/>
      <c r="ARX387" s="5"/>
      <c r="ARY387" s="5"/>
      <c r="ARZ387" s="5"/>
      <c r="ASA387" s="5"/>
      <c r="ASB387" s="5"/>
      <c r="ASC387" s="5"/>
      <c r="ASD387" s="5"/>
      <c r="ASE387" s="5"/>
      <c r="ASF387" s="5"/>
      <c r="ASG387" s="5"/>
      <c r="ASH387" s="5"/>
      <c r="ASI387" s="5"/>
      <c r="ASJ387" s="5"/>
      <c r="ASK387" s="5"/>
      <c r="ASL387" s="5"/>
      <c r="ASM387" s="5"/>
      <c r="ASN387" s="5"/>
      <c r="ASO387" s="5"/>
      <c r="ASP387" s="5"/>
      <c r="ASQ387" s="5"/>
      <c r="ASR387" s="5"/>
      <c r="ASS387" s="5"/>
      <c r="AST387" s="5"/>
      <c r="ASU387" s="5"/>
      <c r="ASV387" s="5"/>
      <c r="ASW387" s="5"/>
      <c r="ASX387" s="5"/>
      <c r="ASY387" s="5"/>
      <c r="ASZ387" s="5"/>
      <c r="ATA387" s="5"/>
      <c r="ATB387" s="5"/>
      <c r="ATC387" s="5"/>
      <c r="ATD387" s="5"/>
      <c r="ATE387" s="5"/>
      <c r="ATF387" s="5"/>
      <c r="ATG387" s="5"/>
      <c r="ATH387" s="5"/>
      <c r="ATI387" s="5"/>
      <c r="ATJ387" s="5"/>
      <c r="ATK387" s="5"/>
      <c r="ATL387" s="5"/>
      <c r="ATM387" s="5"/>
      <c r="ATN387" s="5"/>
      <c r="ATO387" s="5"/>
      <c r="ATP387" s="5"/>
      <c r="ATQ387" s="5"/>
      <c r="ATR387" s="5"/>
      <c r="ATS387" s="5"/>
      <c r="ATT387" s="5"/>
      <c r="ATU387" s="5"/>
      <c r="ATV387" s="5"/>
      <c r="ATW387" s="5"/>
      <c r="ATX387" s="5"/>
      <c r="ATY387" s="5"/>
      <c r="ATZ387" s="5"/>
      <c r="AUA387" s="5"/>
      <c r="AUB387" s="5"/>
      <c r="AUC387" s="5"/>
      <c r="AUD387" s="5"/>
      <c r="AUE387" s="5"/>
      <c r="AUF387" s="5"/>
      <c r="AUG387" s="5"/>
      <c r="AUH387" s="5"/>
      <c r="AUI387" s="5"/>
      <c r="AUJ387" s="5"/>
      <c r="AUK387" s="5"/>
      <c r="AUL387" s="5"/>
      <c r="AUM387" s="5"/>
      <c r="AUN387" s="5"/>
      <c r="AUO387" s="5"/>
      <c r="AUP387" s="5"/>
      <c r="AUQ387" s="5"/>
      <c r="AUR387" s="5"/>
      <c r="AUS387" s="5"/>
      <c r="AUT387" s="5"/>
      <c r="AUU387" s="5"/>
      <c r="AUV387" s="5"/>
      <c r="AUW387" s="5"/>
      <c r="AUX387" s="5"/>
      <c r="AUY387" s="5"/>
      <c r="AUZ387" s="5"/>
      <c r="AVA387" s="5"/>
      <c r="AVB387" s="5"/>
      <c r="AVC387" s="5"/>
      <c r="AVD387" s="5"/>
      <c r="AVE387" s="5"/>
      <c r="AVF387" s="5"/>
      <c r="AVG387" s="5"/>
      <c r="AVH387" s="5"/>
      <c r="AVI387" s="5"/>
      <c r="AVJ387" s="5"/>
      <c r="AVK387" s="5"/>
      <c r="AVL387" s="5"/>
      <c r="AVM387" s="5"/>
      <c r="AVN387" s="5"/>
      <c r="AVO387" s="5"/>
      <c r="AVP387" s="5"/>
      <c r="AVQ387" s="5"/>
      <c r="AVR387" s="5"/>
      <c r="AVS387" s="5"/>
      <c r="AVT387" s="5"/>
      <c r="AVU387" s="5"/>
      <c r="AVV387" s="5"/>
      <c r="AVW387" s="5"/>
      <c r="AVX387" s="5"/>
      <c r="AVY387" s="5"/>
      <c r="AVZ387" s="5"/>
      <c r="AWA387" s="5"/>
      <c r="AWB387" s="5"/>
      <c r="AWC387" s="5"/>
      <c r="AWD387" s="5"/>
      <c r="AWE387" s="5"/>
      <c r="AWF387" s="5"/>
      <c r="AWG387" s="5"/>
      <c r="AWH387" s="5"/>
      <c r="AWI387" s="5"/>
      <c r="AWJ387" s="5"/>
      <c r="AWK387" s="5"/>
      <c r="AWL387" s="5"/>
      <c r="AWM387" s="5"/>
      <c r="AWN387" s="5"/>
      <c r="AWO387" s="5"/>
      <c r="AWP387" s="5"/>
      <c r="AWQ387" s="5"/>
      <c r="AWR387" s="5"/>
      <c r="AWS387" s="5"/>
      <c r="AWT387" s="5"/>
      <c r="AWU387" s="5"/>
      <c r="AWV387" s="5"/>
      <c r="AWW387" s="5"/>
      <c r="AWX387" s="5"/>
      <c r="AWY387" s="5"/>
      <c r="AWZ387" s="5"/>
      <c r="AXA387" s="5"/>
      <c r="AXB387" s="5"/>
      <c r="AXC387" s="5"/>
      <c r="AXD387" s="5"/>
      <c r="AXE387" s="5"/>
      <c r="AXF387" s="5"/>
      <c r="AXG387" s="5"/>
      <c r="AXH387" s="5"/>
      <c r="AXI387" s="5"/>
      <c r="AXJ387" s="5"/>
      <c r="AXK387" s="5"/>
      <c r="AXL387" s="5"/>
      <c r="AXM387" s="5"/>
      <c r="AXN387" s="5"/>
      <c r="AXO387" s="5"/>
      <c r="AXP387" s="5"/>
      <c r="AXQ387" s="5"/>
      <c r="AXR387" s="5"/>
      <c r="AXS387" s="5"/>
      <c r="AXT387" s="5"/>
      <c r="AXU387" s="5"/>
      <c r="AXV387" s="5"/>
      <c r="AXW387" s="5"/>
      <c r="AXX387" s="5"/>
      <c r="AXY387" s="5"/>
      <c r="AXZ387" s="5"/>
      <c r="AYA387" s="5"/>
      <c r="AYB387" s="5"/>
      <c r="AYC387" s="5"/>
      <c r="AYD387" s="5"/>
      <c r="AYE387" s="5"/>
      <c r="AYF387" s="5"/>
      <c r="AYG387" s="5"/>
      <c r="AYH387" s="5"/>
      <c r="AYI387" s="5"/>
      <c r="AYJ387" s="5"/>
      <c r="AYK387" s="5"/>
      <c r="AYL387" s="5"/>
      <c r="AYM387" s="5"/>
      <c r="AYN387" s="5"/>
      <c r="AYO387" s="5"/>
      <c r="AYP387" s="5"/>
      <c r="AYQ387" s="5"/>
      <c r="AYR387" s="5"/>
      <c r="AYS387" s="5"/>
      <c r="AYT387" s="5"/>
      <c r="AYU387" s="5"/>
      <c r="AYV387" s="5"/>
      <c r="AYW387" s="5"/>
      <c r="AYX387" s="5"/>
      <c r="AYY387" s="5"/>
      <c r="AYZ387" s="5"/>
      <c r="AZA387" s="5"/>
      <c r="AZB387" s="5"/>
      <c r="AZC387" s="5"/>
      <c r="AZD387" s="5"/>
      <c r="AZE387" s="5"/>
      <c r="AZF387" s="5"/>
      <c r="AZG387" s="5"/>
      <c r="AZH387" s="5"/>
      <c r="AZI387" s="5"/>
      <c r="AZJ387" s="5"/>
      <c r="AZK387" s="5"/>
      <c r="AZL387" s="5"/>
      <c r="AZM387" s="5"/>
      <c r="AZN387" s="5"/>
      <c r="AZO387" s="5"/>
      <c r="AZP387" s="5"/>
      <c r="AZQ387" s="5"/>
      <c r="AZR387" s="5"/>
      <c r="AZS387" s="5"/>
      <c r="AZT387" s="5"/>
      <c r="AZU387" s="5"/>
      <c r="AZV387" s="5"/>
      <c r="AZW387" s="5"/>
      <c r="AZX387" s="5"/>
      <c r="AZY387" s="5"/>
      <c r="AZZ387" s="5"/>
      <c r="BAA387" s="5"/>
      <c r="BAB387" s="5"/>
      <c r="BAC387" s="5"/>
      <c r="BAD387" s="5"/>
      <c r="BAE387" s="5"/>
      <c r="BAF387" s="5"/>
      <c r="BAG387" s="5"/>
      <c r="BAH387" s="5"/>
      <c r="BAI387" s="5"/>
      <c r="BAJ387" s="5"/>
      <c r="BAK387" s="5"/>
      <c r="BAL387" s="5"/>
      <c r="BAM387" s="5"/>
      <c r="BAN387" s="5"/>
      <c r="BAO387" s="5"/>
      <c r="BAP387" s="5"/>
      <c r="BAQ387" s="5"/>
      <c r="BAR387" s="5"/>
      <c r="BAS387" s="5"/>
      <c r="BAT387" s="5"/>
      <c r="BAU387" s="5"/>
      <c r="BAV387" s="5"/>
      <c r="BAW387" s="5"/>
      <c r="BAX387" s="5"/>
      <c r="BAY387" s="5"/>
      <c r="BAZ387" s="5"/>
      <c r="BBA387" s="5"/>
      <c r="BBB387" s="5"/>
      <c r="BBC387" s="5"/>
      <c r="BBD387" s="5"/>
      <c r="BBE387" s="5"/>
      <c r="BBF387" s="5"/>
      <c r="BBG387" s="5"/>
      <c r="BBH387" s="5"/>
      <c r="BBI387" s="5"/>
      <c r="BBJ387" s="5"/>
      <c r="BBK387" s="5"/>
      <c r="BBL387" s="5"/>
      <c r="BBM387" s="5"/>
      <c r="BBN387" s="5"/>
      <c r="BBO387" s="5"/>
      <c r="BBP387" s="5"/>
      <c r="BBQ387" s="5"/>
      <c r="BBR387" s="5"/>
      <c r="BBS387" s="5"/>
      <c r="BBT387" s="5"/>
      <c r="BBU387" s="5"/>
      <c r="BBV387" s="5"/>
      <c r="BBW387" s="5"/>
      <c r="BBX387" s="5"/>
      <c r="BBY387" s="5"/>
      <c r="BBZ387" s="5"/>
      <c r="BCA387" s="5"/>
      <c r="BCB387" s="5"/>
      <c r="BCC387" s="5"/>
      <c r="BCD387" s="5"/>
      <c r="BCE387" s="5"/>
      <c r="BCF387" s="5"/>
      <c r="BCG387" s="5"/>
      <c r="BCH387" s="5"/>
      <c r="BCI387" s="5"/>
      <c r="BCJ387" s="5"/>
      <c r="BCK387" s="5"/>
      <c r="BCL387" s="5"/>
      <c r="BCM387" s="5"/>
      <c r="BCN387" s="5"/>
      <c r="BCO387" s="5"/>
      <c r="BCP387" s="5"/>
      <c r="BCQ387" s="5"/>
      <c r="BCR387" s="5"/>
      <c r="BCS387" s="5"/>
      <c r="BCT387" s="5"/>
      <c r="BCU387" s="5"/>
      <c r="BCV387" s="5"/>
      <c r="BCW387" s="5"/>
      <c r="BCX387" s="5"/>
      <c r="BCY387" s="5"/>
      <c r="BCZ387" s="5"/>
      <c r="BDA387" s="5"/>
      <c r="BDB387" s="5"/>
      <c r="BDC387" s="5"/>
      <c r="BDD387" s="5"/>
      <c r="BDE387" s="5"/>
      <c r="BDF387" s="5"/>
      <c r="BDG387" s="5"/>
      <c r="BDH387" s="5"/>
      <c r="BDI387" s="5"/>
      <c r="BDJ387" s="5"/>
      <c r="BDK387" s="5"/>
      <c r="BDL387" s="5"/>
      <c r="BDM387" s="5"/>
      <c r="BDN387" s="5"/>
      <c r="BDO387" s="5"/>
      <c r="BDP387" s="5"/>
      <c r="BDQ387" s="5"/>
      <c r="BDR387" s="5"/>
      <c r="BDS387" s="5"/>
      <c r="BDT387" s="5"/>
      <c r="BDU387" s="5"/>
      <c r="BDV387" s="5"/>
      <c r="BDW387" s="5"/>
      <c r="BDX387" s="5"/>
      <c r="BDY387" s="5"/>
      <c r="BDZ387" s="5"/>
      <c r="BEA387" s="5"/>
      <c r="BEB387" s="5"/>
      <c r="BEC387" s="5"/>
      <c r="BED387" s="5"/>
      <c r="BEE387" s="5"/>
      <c r="BEF387" s="5"/>
      <c r="BEG387" s="5"/>
      <c r="BEH387" s="5"/>
      <c r="BEI387" s="5"/>
      <c r="BEJ387" s="5"/>
      <c r="BEK387" s="5"/>
      <c r="BEL387" s="5"/>
      <c r="BEM387" s="5"/>
      <c r="BEN387" s="5"/>
      <c r="BEO387" s="5"/>
      <c r="BEP387" s="5"/>
      <c r="BEQ387" s="5"/>
      <c r="BER387" s="5"/>
      <c r="BES387" s="5"/>
      <c r="BET387" s="5"/>
      <c r="BEU387" s="5"/>
      <c r="BEV387" s="5"/>
      <c r="BEW387" s="5"/>
      <c r="BEX387" s="5"/>
      <c r="BEY387" s="5"/>
      <c r="BEZ387" s="5"/>
      <c r="BFA387" s="5"/>
      <c r="BFB387" s="5"/>
      <c r="BFC387" s="5"/>
      <c r="BFD387" s="5"/>
      <c r="BFE387" s="5"/>
      <c r="BFF387" s="5"/>
      <c r="BFG387" s="5"/>
      <c r="BFH387" s="5"/>
      <c r="BFI387" s="5"/>
      <c r="BFJ387" s="5"/>
      <c r="BFK387" s="5"/>
      <c r="BFL387" s="5"/>
      <c r="BFM387" s="5"/>
      <c r="BFN387" s="5"/>
      <c r="BFO387" s="5"/>
      <c r="BFP387" s="5"/>
      <c r="BFQ387" s="5"/>
      <c r="BFR387" s="5"/>
      <c r="BFS387" s="5"/>
      <c r="BFT387" s="5"/>
      <c r="BFU387" s="5"/>
      <c r="BFV387" s="5"/>
      <c r="BFW387" s="5"/>
      <c r="BFX387" s="5"/>
      <c r="BFY387" s="5"/>
      <c r="BFZ387" s="5"/>
      <c r="BGA387" s="5"/>
      <c r="BGB387" s="5"/>
      <c r="BGC387" s="5"/>
      <c r="BGD387" s="5"/>
      <c r="BGE387" s="5"/>
      <c r="BGF387" s="5"/>
      <c r="BGG387" s="5"/>
      <c r="BGH387" s="5"/>
      <c r="BGI387" s="5"/>
      <c r="BGJ387" s="5"/>
      <c r="BGK387" s="5"/>
      <c r="BGL387" s="5"/>
      <c r="BGM387" s="5"/>
      <c r="BGN387" s="5"/>
      <c r="BGO387" s="5"/>
      <c r="BGP387" s="5"/>
      <c r="BGQ387" s="5"/>
      <c r="BGR387" s="5"/>
      <c r="BGS387" s="5"/>
      <c r="BGT387" s="5"/>
      <c r="BGU387" s="5"/>
      <c r="BGV387" s="5"/>
      <c r="BGW387" s="5"/>
      <c r="BGX387" s="5"/>
      <c r="BGY387" s="5"/>
      <c r="BGZ387" s="5"/>
      <c r="BHA387" s="5"/>
      <c r="BHB387" s="5"/>
      <c r="BHC387" s="5"/>
      <c r="BHD387" s="5"/>
      <c r="BHE387" s="5"/>
      <c r="BHF387" s="5"/>
      <c r="BHG387" s="5"/>
      <c r="BHH387" s="5"/>
      <c r="BHI387" s="5"/>
      <c r="BHJ387" s="5"/>
      <c r="BHK387" s="5"/>
      <c r="BHL387" s="5"/>
      <c r="BHM387" s="5"/>
      <c r="BHN387" s="5"/>
      <c r="BHO387" s="5"/>
      <c r="BHP387" s="5"/>
      <c r="BHQ387" s="5"/>
      <c r="BHR387" s="5"/>
      <c r="BHS387" s="5"/>
      <c r="BHT387" s="5"/>
      <c r="BHU387" s="5"/>
      <c r="BHV387" s="5"/>
      <c r="BHW387" s="5"/>
      <c r="BHX387" s="5"/>
      <c r="BHY387" s="5"/>
      <c r="BHZ387" s="5"/>
      <c r="BIA387" s="5"/>
      <c r="BIB387" s="5"/>
      <c r="BIC387" s="5"/>
      <c r="BID387" s="5"/>
      <c r="BIE387" s="5"/>
      <c r="BIF387" s="5"/>
      <c r="BIG387" s="5"/>
      <c r="BIH387" s="5"/>
      <c r="BII387" s="5"/>
      <c r="BIJ387" s="5"/>
      <c r="BIK387" s="5"/>
      <c r="BIL387" s="5"/>
      <c r="BIM387" s="5"/>
      <c r="BIN387" s="5"/>
      <c r="BIO387" s="5"/>
      <c r="BIP387" s="5"/>
      <c r="BIQ387" s="5"/>
      <c r="BIR387" s="5"/>
      <c r="BIS387" s="5"/>
      <c r="BIT387" s="5"/>
      <c r="BIU387" s="5"/>
      <c r="BIV387" s="5"/>
      <c r="BIW387" s="5"/>
      <c r="BIX387" s="5"/>
      <c r="BIY387" s="5"/>
      <c r="BIZ387" s="5"/>
      <c r="BJA387" s="5"/>
      <c r="BJB387" s="5"/>
      <c r="BJC387" s="5"/>
      <c r="BJD387" s="5"/>
      <c r="BJE387" s="5"/>
      <c r="BJF387" s="5"/>
      <c r="BJG387" s="5"/>
      <c r="BJH387" s="5"/>
      <c r="BJI387" s="5"/>
      <c r="BJJ387" s="5"/>
      <c r="BJK387" s="5"/>
      <c r="BJL387" s="5"/>
      <c r="BJM387" s="5"/>
      <c r="BJN387" s="5"/>
      <c r="BJO387" s="5"/>
      <c r="BJP387" s="5"/>
      <c r="BJQ387" s="5"/>
      <c r="BJR387" s="5"/>
      <c r="BJS387" s="5"/>
      <c r="BJT387" s="5"/>
      <c r="BJU387" s="5"/>
      <c r="BJV387" s="5"/>
      <c r="BJW387" s="5"/>
      <c r="BJX387" s="5"/>
      <c r="BJY387" s="5"/>
      <c r="BJZ387" s="5"/>
      <c r="BKA387" s="5"/>
      <c r="BKB387" s="5"/>
      <c r="BKC387" s="5"/>
      <c r="BKD387" s="5"/>
      <c r="BKE387" s="5"/>
      <c r="BKF387" s="5"/>
      <c r="BKG387" s="5"/>
      <c r="BKH387" s="5"/>
      <c r="BKI387" s="5"/>
      <c r="BKJ387" s="5"/>
      <c r="BKK387" s="5"/>
      <c r="BKL387" s="5"/>
      <c r="BKM387" s="5"/>
      <c r="BKN387" s="5"/>
      <c r="BKO387" s="5"/>
      <c r="BKP387" s="5"/>
      <c r="BKQ387" s="5"/>
      <c r="BKR387" s="5"/>
      <c r="BKS387" s="5"/>
      <c r="BKT387" s="5"/>
      <c r="BKU387" s="5"/>
      <c r="BKV387" s="5"/>
      <c r="BKW387" s="5"/>
      <c r="BKX387" s="5"/>
      <c r="BKY387" s="5"/>
      <c r="BKZ387" s="5"/>
      <c r="BLA387" s="5"/>
      <c r="BLB387" s="5"/>
      <c r="BLC387" s="5"/>
      <c r="BLD387" s="5"/>
      <c r="BLE387" s="5"/>
      <c r="BLF387" s="5"/>
      <c r="BLG387" s="5"/>
      <c r="BLH387" s="5"/>
      <c r="BLI387" s="5"/>
      <c r="BLJ387" s="5"/>
      <c r="BLK387" s="5"/>
      <c r="BLL387" s="5"/>
      <c r="BLM387" s="5"/>
      <c r="BLN387" s="5"/>
      <c r="BLO387" s="5"/>
      <c r="BLP387" s="5"/>
      <c r="BLQ387" s="5"/>
      <c r="BLR387" s="5"/>
      <c r="BLS387" s="5"/>
      <c r="BLT387" s="5"/>
      <c r="BLU387" s="5"/>
      <c r="BLV387" s="5"/>
      <c r="BLW387" s="5"/>
      <c r="BLX387" s="5"/>
      <c r="BLY387" s="5"/>
      <c r="BLZ387" s="5"/>
      <c r="BMA387" s="5"/>
      <c r="BMB387" s="5"/>
      <c r="BMC387" s="5"/>
      <c r="BMD387" s="5"/>
      <c r="BME387" s="5"/>
      <c r="BMF387" s="5"/>
      <c r="BMG387" s="5"/>
      <c r="BMH387" s="5"/>
      <c r="BMI387" s="5"/>
      <c r="BMJ387" s="5"/>
      <c r="BMK387" s="5"/>
      <c r="BML387" s="5"/>
      <c r="BMM387" s="5"/>
      <c r="BMN387" s="5"/>
      <c r="BMO387" s="5"/>
      <c r="BMP387" s="5"/>
      <c r="BMQ387" s="5"/>
      <c r="BMR387" s="5"/>
      <c r="BMS387" s="5"/>
      <c r="BMT387" s="5"/>
      <c r="BMU387" s="5"/>
      <c r="BMV387" s="5"/>
      <c r="BMW387" s="5"/>
      <c r="BMX387" s="5"/>
      <c r="BMY387" s="5"/>
      <c r="BMZ387" s="5"/>
      <c r="BNA387" s="5"/>
      <c r="BNB387" s="5"/>
      <c r="BNC387" s="5"/>
      <c r="BND387" s="5"/>
      <c r="BNE387" s="5"/>
      <c r="BNF387" s="5"/>
      <c r="BNG387" s="5"/>
      <c r="BNH387" s="5"/>
      <c r="BNI387" s="5"/>
      <c r="BNJ387" s="5"/>
      <c r="BNK387" s="5"/>
      <c r="BNL387" s="5"/>
      <c r="BNM387" s="5"/>
      <c r="BNN387" s="5"/>
      <c r="BNO387" s="5"/>
      <c r="BNP387" s="5"/>
      <c r="BNQ387" s="5"/>
      <c r="BNR387" s="5"/>
      <c r="BNS387" s="5"/>
      <c r="BNT387" s="5"/>
      <c r="BNU387" s="5"/>
      <c r="BNV387" s="5"/>
      <c r="BNW387" s="5"/>
      <c r="BNX387" s="5"/>
      <c r="BNY387" s="5"/>
      <c r="BNZ387" s="5"/>
      <c r="BOA387" s="5"/>
      <c r="BOB387" s="5"/>
      <c r="BOC387" s="5"/>
      <c r="BOD387" s="5"/>
      <c r="BOE387" s="5"/>
      <c r="BOF387" s="5"/>
      <c r="BOG387" s="5"/>
      <c r="BOH387" s="5"/>
      <c r="BOI387" s="5"/>
      <c r="BOJ387" s="5"/>
      <c r="BOK387" s="5"/>
      <c r="BOL387" s="5"/>
      <c r="BOM387" s="5"/>
      <c r="BON387" s="5"/>
      <c r="BOO387" s="5"/>
      <c r="BOP387" s="5"/>
      <c r="BOQ387" s="5"/>
      <c r="BOR387" s="5"/>
      <c r="BOS387" s="5"/>
      <c r="BOT387" s="5"/>
      <c r="BOU387" s="5"/>
      <c r="BOV387" s="5"/>
      <c r="BOW387" s="5"/>
      <c r="BOX387" s="5"/>
      <c r="BOY387" s="5"/>
      <c r="BOZ387" s="5"/>
      <c r="BPA387" s="5"/>
      <c r="BPB387" s="5"/>
      <c r="BPC387" s="5"/>
      <c r="BPD387" s="5"/>
      <c r="BPE387" s="5"/>
      <c r="BPF387" s="5"/>
      <c r="BPG387" s="5"/>
      <c r="BPH387" s="5"/>
      <c r="BPI387" s="5"/>
      <c r="BPJ387" s="5"/>
      <c r="BPK387" s="5"/>
      <c r="BPL387" s="5"/>
      <c r="BPM387" s="5"/>
      <c r="BPN387" s="5"/>
      <c r="BPO387" s="5"/>
      <c r="BPP387" s="5"/>
      <c r="BPQ387" s="5"/>
      <c r="BPR387" s="5"/>
      <c r="BPS387" s="5"/>
      <c r="BPT387" s="5"/>
      <c r="BPU387" s="5"/>
      <c r="BPV387" s="5"/>
      <c r="BPW387" s="5"/>
      <c r="BPX387" s="5"/>
      <c r="BPY387" s="5"/>
      <c r="BPZ387" s="5"/>
      <c r="BQA387" s="5"/>
      <c r="BQB387" s="5"/>
      <c r="BQC387" s="5"/>
      <c r="BQD387" s="5"/>
      <c r="BQE387" s="5"/>
      <c r="BQF387" s="5"/>
      <c r="BQG387" s="5"/>
      <c r="BQH387" s="5"/>
      <c r="BQI387" s="5"/>
      <c r="BQJ387" s="5"/>
      <c r="BQK387" s="5"/>
      <c r="BQL387" s="5"/>
      <c r="BQM387" s="5"/>
      <c r="BQN387" s="5"/>
      <c r="BQO387" s="5"/>
      <c r="BQP387" s="5"/>
      <c r="BQQ387" s="5"/>
      <c r="BQR387" s="5"/>
      <c r="BQS387" s="5"/>
      <c r="BQT387" s="5"/>
      <c r="BQU387" s="5"/>
      <c r="BQV387" s="5"/>
      <c r="BQW387" s="5"/>
      <c r="BQX387" s="5"/>
      <c r="BQY387" s="5"/>
      <c r="BQZ387" s="5"/>
      <c r="BRA387" s="5"/>
      <c r="BRB387" s="5"/>
      <c r="BRC387" s="5"/>
      <c r="BRD387" s="5"/>
      <c r="BRE387" s="5"/>
      <c r="BRF387" s="5"/>
      <c r="BRG387" s="5"/>
      <c r="BRH387" s="5"/>
      <c r="BRI387" s="5"/>
      <c r="BRJ387" s="5"/>
      <c r="BRK387" s="5"/>
      <c r="BRL387" s="5"/>
      <c r="BRM387" s="5"/>
      <c r="BRN387" s="5"/>
      <c r="BRO387" s="5"/>
      <c r="BRP387" s="5"/>
      <c r="BRQ387" s="5"/>
      <c r="BRR387" s="5"/>
      <c r="BRS387" s="5"/>
      <c r="BRT387" s="5"/>
      <c r="BRU387" s="5"/>
      <c r="BRV387" s="5"/>
      <c r="BRW387" s="5"/>
      <c r="BRX387" s="5"/>
      <c r="BRY387" s="5"/>
      <c r="BRZ387" s="5"/>
      <c r="BSA387" s="5"/>
      <c r="BSB387" s="5"/>
      <c r="BSC387" s="5"/>
      <c r="BSD387" s="5"/>
      <c r="BSE387" s="5"/>
      <c r="BSF387" s="5"/>
      <c r="BSG387" s="5"/>
      <c r="BSH387" s="5"/>
      <c r="BSI387" s="5"/>
      <c r="BSJ387" s="5"/>
      <c r="BSK387" s="5"/>
      <c r="BSL387" s="5"/>
      <c r="BSM387" s="5"/>
      <c r="BSN387" s="5"/>
      <c r="BSO387" s="5"/>
      <c r="BSP387" s="5"/>
      <c r="BSQ387" s="5"/>
      <c r="BSR387" s="5"/>
      <c r="BSS387" s="5"/>
      <c r="BST387" s="5"/>
      <c r="BSU387" s="5"/>
      <c r="BSV387" s="5"/>
      <c r="BSW387" s="5"/>
      <c r="BSX387" s="5"/>
      <c r="BSY387" s="5"/>
      <c r="BSZ387" s="5"/>
      <c r="BTA387" s="5"/>
      <c r="BTB387" s="5"/>
      <c r="BTC387" s="5"/>
      <c r="BTD387" s="5"/>
      <c r="BTE387" s="5"/>
      <c r="BTF387" s="5"/>
      <c r="BTG387" s="5"/>
      <c r="BTH387" s="5"/>
      <c r="BTI387" s="5"/>
      <c r="BTJ387" s="5"/>
      <c r="BTK387" s="5"/>
      <c r="BTL387" s="5"/>
      <c r="BTM387" s="5"/>
      <c r="BTN387" s="5"/>
      <c r="BTO387" s="5"/>
      <c r="BTP387" s="5"/>
      <c r="BTQ387" s="5"/>
      <c r="BTR387" s="5"/>
      <c r="BTS387" s="5"/>
      <c r="BTT387" s="5"/>
      <c r="BTU387" s="5"/>
      <c r="BTV387" s="5"/>
      <c r="BTW387" s="5"/>
      <c r="BTX387" s="5"/>
      <c r="BTY387" s="5"/>
      <c r="BTZ387" s="5"/>
      <c r="BUA387" s="5"/>
      <c r="BUB387" s="5"/>
      <c r="BUC387" s="5"/>
      <c r="BUD387" s="5"/>
      <c r="BUE387" s="5"/>
      <c r="BUF387" s="5"/>
      <c r="BUG387" s="5"/>
      <c r="BUH387" s="5"/>
      <c r="BUI387" s="5"/>
      <c r="BUJ387" s="5"/>
      <c r="BUK387" s="5"/>
      <c r="BUL387" s="5"/>
      <c r="BUM387" s="5"/>
      <c r="BUN387" s="5"/>
      <c r="BUO387" s="5"/>
      <c r="BUP387" s="5"/>
      <c r="BUQ387" s="5"/>
      <c r="BUR387" s="5"/>
      <c r="BUS387" s="5"/>
      <c r="BUT387" s="5"/>
      <c r="BUU387" s="5"/>
      <c r="BUV387" s="5"/>
      <c r="BUW387" s="5"/>
      <c r="BUX387" s="5"/>
      <c r="BUY387" s="5"/>
      <c r="BUZ387" s="5"/>
      <c r="BVA387" s="5"/>
      <c r="BVB387" s="5"/>
      <c r="BVC387" s="5"/>
      <c r="BVD387" s="5"/>
      <c r="BVE387" s="5"/>
      <c r="BVF387" s="5"/>
      <c r="BVG387" s="5"/>
      <c r="BVH387" s="5"/>
      <c r="BVI387" s="5"/>
      <c r="BVJ387" s="5"/>
      <c r="BVK387" s="5"/>
      <c r="BVL387" s="5"/>
      <c r="BVM387" s="5"/>
      <c r="BVN387" s="5"/>
      <c r="BVO387" s="5"/>
      <c r="BVP387" s="5"/>
      <c r="BVQ387" s="5"/>
      <c r="BVR387" s="5"/>
      <c r="BVS387" s="5"/>
      <c r="BVT387" s="5"/>
      <c r="BVU387" s="5"/>
      <c r="BVV387" s="5"/>
      <c r="BVW387" s="5"/>
      <c r="BVX387" s="5"/>
      <c r="BVY387" s="5"/>
      <c r="BVZ387" s="5"/>
      <c r="BWA387" s="5"/>
      <c r="BWB387" s="5"/>
      <c r="BWC387" s="5"/>
      <c r="BWD387" s="5"/>
      <c r="BWE387" s="5"/>
      <c r="BWF387" s="5"/>
      <c r="BWG387" s="5"/>
      <c r="BWH387" s="5"/>
      <c r="BWI387" s="5"/>
      <c r="BWJ387" s="5"/>
      <c r="BWK387" s="5"/>
      <c r="BWL387" s="5"/>
      <c r="BWM387" s="5"/>
      <c r="BWN387" s="5"/>
      <c r="BWO387" s="5"/>
      <c r="BWP387" s="5"/>
      <c r="BWQ387" s="5"/>
      <c r="BWR387" s="5"/>
      <c r="BWS387" s="5"/>
      <c r="BWT387" s="5"/>
      <c r="BWU387" s="5"/>
      <c r="BWV387" s="5"/>
      <c r="BWW387" s="5"/>
      <c r="BWX387" s="5"/>
      <c r="BWY387" s="5"/>
      <c r="BWZ387" s="5"/>
      <c r="BXA387" s="5"/>
      <c r="BXB387" s="5"/>
      <c r="BXC387" s="5"/>
      <c r="BXD387" s="5"/>
      <c r="BXE387" s="5"/>
      <c r="BXF387" s="5"/>
      <c r="BXG387" s="5"/>
      <c r="BXH387" s="5"/>
      <c r="BXI387" s="5"/>
      <c r="BXJ387" s="5"/>
      <c r="BXK387" s="5"/>
      <c r="BXL387" s="5"/>
      <c r="BXM387" s="5"/>
      <c r="BXN387" s="5"/>
      <c r="BXO387" s="5"/>
      <c r="BXP387" s="5"/>
      <c r="BXQ387" s="5"/>
      <c r="BXR387" s="5"/>
      <c r="BXS387" s="5"/>
      <c r="BXT387" s="5"/>
      <c r="BXU387" s="5"/>
      <c r="BXV387" s="5"/>
      <c r="BXW387" s="5"/>
      <c r="BXX387" s="5"/>
      <c r="BXY387" s="5"/>
      <c r="BXZ387" s="5"/>
      <c r="BYA387" s="5"/>
      <c r="BYB387" s="5"/>
      <c r="BYC387" s="5"/>
      <c r="BYD387" s="5"/>
      <c r="BYE387" s="5"/>
      <c r="BYF387" s="5"/>
      <c r="BYG387" s="5"/>
      <c r="BYH387" s="5"/>
      <c r="BYI387" s="5"/>
      <c r="BYJ387" s="5"/>
      <c r="BYK387" s="5"/>
      <c r="BYL387" s="5"/>
      <c r="BYM387" s="5"/>
      <c r="BYN387" s="5"/>
      <c r="BYO387" s="5"/>
      <c r="BYP387" s="5"/>
      <c r="BYQ387" s="5"/>
      <c r="BYR387" s="5"/>
      <c r="BYS387" s="5"/>
      <c r="BYT387" s="5"/>
      <c r="BYU387" s="5"/>
      <c r="BYV387" s="5"/>
      <c r="BYW387" s="5"/>
      <c r="BYX387" s="5"/>
      <c r="BYY387" s="5"/>
      <c r="BYZ387" s="5"/>
      <c r="BZA387" s="5"/>
      <c r="BZB387" s="5"/>
      <c r="BZC387" s="5"/>
      <c r="BZD387" s="5"/>
      <c r="BZE387" s="5"/>
      <c r="BZF387" s="5"/>
      <c r="BZG387" s="5"/>
      <c r="BZH387" s="5"/>
      <c r="BZI387" s="5"/>
      <c r="BZJ387" s="5"/>
      <c r="BZK387" s="5"/>
      <c r="BZL387" s="5"/>
      <c r="BZM387" s="5"/>
      <c r="BZN387" s="5"/>
      <c r="BZO387" s="5"/>
      <c r="BZP387" s="5"/>
      <c r="BZQ387" s="5"/>
      <c r="BZR387" s="5"/>
      <c r="BZS387" s="5"/>
      <c r="BZT387" s="5"/>
      <c r="BZU387" s="5"/>
      <c r="BZV387" s="5"/>
      <c r="BZW387" s="5"/>
      <c r="BZX387" s="5"/>
      <c r="BZY387" s="5"/>
      <c r="BZZ387" s="5"/>
      <c r="CAA387" s="5"/>
      <c r="CAB387" s="5"/>
      <c r="CAC387" s="5"/>
      <c r="CAD387" s="5"/>
      <c r="CAE387" s="5"/>
      <c r="CAF387" s="5"/>
      <c r="CAG387" s="5"/>
      <c r="CAH387" s="5"/>
      <c r="CAI387" s="5"/>
      <c r="CAJ387" s="5"/>
      <c r="CAK387" s="5"/>
      <c r="CAL387" s="5"/>
      <c r="CAM387" s="5"/>
      <c r="CAN387" s="5"/>
      <c r="CAO387" s="5"/>
      <c r="CAP387" s="5"/>
      <c r="CAQ387" s="5"/>
      <c r="CAR387" s="5"/>
      <c r="CAS387" s="5"/>
      <c r="CAT387" s="5"/>
      <c r="CAU387" s="5"/>
      <c r="CAV387" s="5"/>
      <c r="CAW387" s="5"/>
      <c r="CAX387" s="5"/>
      <c r="CAY387" s="5"/>
      <c r="CAZ387" s="5"/>
      <c r="CBA387" s="5"/>
      <c r="CBB387" s="5"/>
      <c r="CBC387" s="5"/>
      <c r="CBD387" s="5"/>
      <c r="CBE387" s="5"/>
      <c r="CBF387" s="5"/>
      <c r="CBG387" s="5"/>
      <c r="CBH387" s="5"/>
      <c r="CBI387" s="5"/>
      <c r="CBJ387" s="5"/>
      <c r="CBK387" s="5"/>
      <c r="CBL387" s="5"/>
      <c r="CBM387" s="5"/>
      <c r="CBN387" s="5"/>
      <c r="CBO387" s="5"/>
      <c r="CBP387" s="5"/>
      <c r="CBQ387" s="5"/>
      <c r="CBR387" s="5"/>
      <c r="CBS387" s="5"/>
      <c r="CBT387" s="5"/>
      <c r="CBU387" s="5"/>
      <c r="CBV387" s="5"/>
      <c r="CBW387" s="5"/>
      <c r="CBX387" s="5"/>
      <c r="CBY387" s="5"/>
      <c r="CBZ387" s="5"/>
      <c r="CCA387" s="5"/>
      <c r="CCB387" s="5"/>
      <c r="CCC387" s="5"/>
      <c r="CCD387" s="5"/>
      <c r="CCE387" s="5"/>
      <c r="CCF387" s="5"/>
      <c r="CCG387" s="5"/>
      <c r="CCH387" s="5"/>
      <c r="CCI387" s="5"/>
      <c r="CCJ387" s="5"/>
      <c r="CCK387" s="5"/>
      <c r="CCL387" s="5"/>
      <c r="CCM387" s="5"/>
      <c r="CCN387" s="5"/>
      <c r="CCO387" s="5"/>
      <c r="CCP387" s="5"/>
      <c r="CCQ387" s="5"/>
      <c r="CCR387" s="5"/>
      <c r="CCS387" s="5"/>
      <c r="CCT387" s="5"/>
      <c r="CCU387" s="5"/>
      <c r="CCV387" s="5"/>
      <c r="CCW387" s="5"/>
      <c r="CCX387" s="5"/>
      <c r="CCY387" s="5"/>
      <c r="CCZ387" s="5"/>
      <c r="CDA387" s="5"/>
      <c r="CDB387" s="5"/>
      <c r="CDC387" s="5"/>
      <c r="CDD387" s="5"/>
      <c r="CDE387" s="5"/>
      <c r="CDF387" s="5"/>
      <c r="CDG387" s="5"/>
      <c r="CDH387" s="5"/>
      <c r="CDI387" s="5"/>
      <c r="CDJ387" s="5"/>
      <c r="CDK387" s="5"/>
      <c r="CDL387" s="5"/>
      <c r="CDM387" s="5"/>
      <c r="CDN387" s="5"/>
      <c r="CDO387" s="5"/>
      <c r="CDP387" s="5"/>
      <c r="CDQ387" s="5"/>
      <c r="CDR387" s="5"/>
      <c r="CDS387" s="5"/>
      <c r="CDT387" s="5"/>
      <c r="CDU387" s="5"/>
      <c r="CDV387" s="5"/>
      <c r="CDW387" s="5"/>
      <c r="CDX387" s="5"/>
      <c r="CDY387" s="5"/>
      <c r="CDZ387" s="5"/>
      <c r="CEA387" s="5"/>
      <c r="CEB387" s="5"/>
      <c r="CEC387" s="5"/>
      <c r="CED387" s="5"/>
      <c r="CEE387" s="5"/>
      <c r="CEF387" s="5"/>
      <c r="CEG387" s="5"/>
      <c r="CEH387" s="5"/>
      <c r="CEI387" s="5"/>
      <c r="CEJ387" s="5"/>
      <c r="CEK387" s="5"/>
      <c r="CEL387" s="5"/>
      <c r="CEM387" s="5"/>
      <c r="CEN387" s="5"/>
      <c r="CEO387" s="5"/>
      <c r="CEP387" s="5"/>
      <c r="CEQ387" s="5"/>
      <c r="CER387" s="5"/>
      <c r="CES387" s="5"/>
      <c r="CET387" s="5"/>
      <c r="CEU387" s="5"/>
      <c r="CEV387" s="5"/>
      <c r="CEW387" s="5"/>
      <c r="CEX387" s="5"/>
      <c r="CEY387" s="5"/>
      <c r="CEZ387" s="5"/>
      <c r="CFA387" s="5"/>
      <c r="CFB387" s="5"/>
      <c r="CFC387" s="5"/>
      <c r="CFD387" s="5"/>
      <c r="CFE387" s="5"/>
      <c r="CFF387" s="5"/>
      <c r="CFG387" s="5"/>
      <c r="CFH387" s="5"/>
      <c r="CFI387" s="5"/>
      <c r="CFJ387" s="5"/>
      <c r="CFK387" s="5"/>
      <c r="CFL387" s="5"/>
      <c r="CFM387" s="5"/>
      <c r="CFN387" s="5"/>
      <c r="CFO387" s="5"/>
      <c r="CFP387" s="5"/>
      <c r="CFQ387" s="5"/>
      <c r="CFR387" s="5"/>
      <c r="CFS387" s="5"/>
      <c r="CFT387" s="5"/>
      <c r="CFU387" s="5"/>
      <c r="CFV387" s="5"/>
      <c r="CFW387" s="5"/>
      <c r="CFX387" s="5"/>
      <c r="CFY387" s="5"/>
      <c r="CFZ387" s="5"/>
      <c r="CGA387" s="5"/>
      <c r="CGB387" s="5"/>
      <c r="CGC387" s="5"/>
      <c r="CGD387" s="5"/>
      <c r="CGE387" s="5"/>
      <c r="CGF387" s="5"/>
      <c r="CGG387" s="5"/>
      <c r="CGH387" s="5"/>
      <c r="CGI387" s="5"/>
      <c r="CGJ387" s="5"/>
      <c r="CGK387" s="5"/>
      <c r="CGL387" s="5"/>
      <c r="CGM387" s="5"/>
      <c r="CGN387" s="5"/>
      <c r="CGO387" s="5"/>
      <c r="CGP387" s="5"/>
      <c r="CGQ387" s="5"/>
      <c r="CGR387" s="5"/>
      <c r="CGS387" s="5"/>
      <c r="CGT387" s="5"/>
      <c r="CGU387" s="5"/>
      <c r="CGV387" s="5"/>
      <c r="CGW387" s="5"/>
      <c r="CGX387" s="5"/>
      <c r="CGY387" s="5"/>
      <c r="CGZ387" s="5"/>
      <c r="CHA387" s="5"/>
      <c r="CHB387" s="5"/>
      <c r="CHC387" s="5"/>
      <c r="CHD387" s="5"/>
      <c r="CHE387" s="5"/>
      <c r="CHF387" s="5"/>
      <c r="CHG387" s="5"/>
      <c r="CHH387" s="5"/>
      <c r="CHI387" s="5"/>
      <c r="CHJ387" s="5"/>
      <c r="CHK387" s="5"/>
      <c r="CHL387" s="5"/>
      <c r="CHM387" s="5"/>
      <c r="CHN387" s="5"/>
      <c r="CHO387" s="5"/>
      <c r="CHP387" s="5"/>
      <c r="CHQ387" s="5"/>
      <c r="CHR387" s="5"/>
      <c r="CHS387" s="5"/>
      <c r="CHT387" s="5"/>
      <c r="CHU387" s="5"/>
      <c r="CHV387" s="5"/>
      <c r="CHW387" s="5"/>
      <c r="CHX387" s="5"/>
      <c r="CHY387" s="5"/>
      <c r="CHZ387" s="5"/>
      <c r="CIA387" s="5"/>
      <c r="CIB387" s="5"/>
      <c r="CIC387" s="5"/>
      <c r="CID387" s="5"/>
      <c r="CIE387" s="5"/>
      <c r="CIF387" s="5"/>
      <c r="CIG387" s="5"/>
      <c r="CIH387" s="5"/>
      <c r="CII387" s="5"/>
      <c r="CIJ387" s="5"/>
      <c r="CIK387" s="5"/>
      <c r="CIL387" s="5"/>
      <c r="CIM387" s="5"/>
      <c r="CIN387" s="5"/>
      <c r="CIO387" s="5"/>
      <c r="CIP387" s="5"/>
      <c r="CIQ387" s="5"/>
      <c r="CIR387" s="5"/>
      <c r="CIS387" s="5"/>
      <c r="CIT387" s="5"/>
      <c r="CIU387" s="5"/>
      <c r="CIV387" s="5"/>
      <c r="CIW387" s="5"/>
      <c r="CIX387" s="5"/>
      <c r="CIY387" s="5"/>
      <c r="CIZ387" s="5"/>
      <c r="CJA387" s="5"/>
      <c r="CJB387" s="5"/>
      <c r="CJC387" s="5"/>
      <c r="CJD387" s="5"/>
      <c r="CJE387" s="5"/>
      <c r="CJF387" s="5"/>
      <c r="CJG387" s="5"/>
      <c r="CJH387" s="5"/>
      <c r="CJI387" s="5"/>
      <c r="CJJ387" s="5"/>
      <c r="CJK387" s="5"/>
      <c r="CJL387" s="5"/>
      <c r="CJM387" s="5"/>
      <c r="CJN387" s="5"/>
      <c r="CJO387" s="5"/>
      <c r="CJP387" s="5"/>
      <c r="CJQ387" s="5"/>
      <c r="CJR387" s="5"/>
      <c r="CJS387" s="5"/>
      <c r="CJT387" s="5"/>
      <c r="CJU387" s="5"/>
      <c r="CJV387" s="5"/>
      <c r="CJW387" s="5"/>
      <c r="CJX387" s="5"/>
      <c r="CJY387" s="5"/>
      <c r="CJZ387" s="5"/>
      <c r="CKA387" s="5"/>
      <c r="CKB387" s="5"/>
      <c r="CKC387" s="5"/>
      <c r="CKD387" s="5"/>
      <c r="CKE387" s="5"/>
      <c r="CKF387" s="5"/>
      <c r="CKG387" s="5"/>
      <c r="CKH387" s="5"/>
      <c r="CKI387" s="5"/>
      <c r="CKJ387" s="5"/>
      <c r="CKK387" s="5"/>
      <c r="CKL387" s="5"/>
      <c r="CKM387" s="5"/>
      <c r="CKN387" s="5"/>
      <c r="CKO387" s="5"/>
      <c r="CKP387" s="5"/>
      <c r="CKQ387" s="5"/>
      <c r="CKR387" s="5"/>
      <c r="CKS387" s="5"/>
      <c r="CKT387" s="5"/>
      <c r="CKU387" s="5"/>
      <c r="CKV387" s="5"/>
      <c r="CKW387" s="5"/>
      <c r="CKX387" s="5"/>
      <c r="CKY387" s="5"/>
      <c r="CKZ387" s="5"/>
      <c r="CLA387" s="5"/>
      <c r="CLB387" s="5"/>
      <c r="CLC387" s="5"/>
      <c r="CLD387" s="5"/>
      <c r="CLE387" s="5"/>
      <c r="CLF387" s="5"/>
      <c r="CLG387" s="5"/>
      <c r="CLH387" s="5"/>
      <c r="CLI387" s="5"/>
      <c r="CLJ387" s="5"/>
      <c r="CLK387" s="5"/>
      <c r="CLL387" s="5"/>
      <c r="CLM387" s="5"/>
      <c r="CLN387" s="5"/>
      <c r="CLO387" s="5"/>
      <c r="CLP387" s="5"/>
      <c r="CLQ387" s="5"/>
      <c r="CLR387" s="5"/>
      <c r="CLS387" s="5"/>
      <c r="CLT387" s="5"/>
      <c r="CLU387" s="5"/>
      <c r="CLV387" s="5"/>
      <c r="CLW387" s="5"/>
      <c r="CLX387" s="5"/>
      <c r="CLY387" s="5"/>
      <c r="CLZ387" s="5"/>
      <c r="CMA387" s="5"/>
      <c r="CMB387" s="5"/>
      <c r="CMC387" s="5"/>
      <c r="CMD387" s="5"/>
      <c r="CME387" s="5"/>
      <c r="CMF387" s="5"/>
      <c r="CMG387" s="5"/>
      <c r="CMH387" s="5"/>
      <c r="CMI387" s="5"/>
      <c r="CMJ387" s="5"/>
      <c r="CMK387" s="5"/>
      <c r="CML387" s="5"/>
      <c r="CMM387" s="5"/>
      <c r="CMN387" s="5"/>
      <c r="CMO387" s="5"/>
      <c r="CMP387" s="5"/>
      <c r="CMQ387" s="5"/>
      <c r="CMR387" s="5"/>
      <c r="CMS387" s="5"/>
      <c r="CMT387" s="5"/>
      <c r="CMU387" s="5"/>
      <c r="CMV387" s="5"/>
      <c r="CMW387" s="5"/>
      <c r="CMX387" s="5"/>
      <c r="CMY387" s="5"/>
      <c r="CMZ387" s="5"/>
      <c r="CNA387" s="5"/>
      <c r="CNB387" s="5"/>
      <c r="CNC387" s="5"/>
      <c r="CND387" s="5"/>
      <c r="CNE387" s="5"/>
      <c r="CNF387" s="5"/>
      <c r="CNG387" s="5"/>
      <c r="CNH387" s="5"/>
      <c r="CNI387" s="5"/>
      <c r="CNJ387" s="5"/>
      <c r="CNK387" s="5"/>
      <c r="CNL387" s="5"/>
      <c r="CNM387" s="5"/>
      <c r="CNN387" s="5"/>
      <c r="CNO387" s="5"/>
      <c r="CNP387" s="5"/>
      <c r="CNQ387" s="5"/>
      <c r="CNR387" s="5"/>
      <c r="CNS387" s="5"/>
      <c r="CNT387" s="5"/>
      <c r="CNU387" s="5"/>
      <c r="CNV387" s="5"/>
      <c r="CNW387" s="5"/>
      <c r="CNX387" s="5"/>
      <c r="CNY387" s="5"/>
      <c r="CNZ387" s="5"/>
      <c r="COA387" s="5"/>
      <c r="COB387" s="5"/>
      <c r="COC387" s="5"/>
      <c r="COD387" s="5"/>
      <c r="COE387" s="5"/>
      <c r="COF387" s="5"/>
      <c r="COG387" s="5"/>
      <c r="COH387" s="5"/>
      <c r="COI387" s="5"/>
      <c r="COJ387" s="5"/>
      <c r="COK387" s="5"/>
      <c r="COL387" s="5"/>
      <c r="COM387" s="5"/>
      <c r="CON387" s="5"/>
      <c r="COO387" s="5"/>
      <c r="COP387" s="5"/>
      <c r="COQ387" s="5"/>
      <c r="COR387" s="5"/>
      <c r="COS387" s="5"/>
      <c r="COT387" s="5"/>
      <c r="COU387" s="5"/>
      <c r="COV387" s="5"/>
      <c r="COW387" s="5"/>
      <c r="COX387" s="5"/>
      <c r="COY387" s="5"/>
      <c r="COZ387" s="5"/>
      <c r="CPA387" s="5"/>
      <c r="CPB387" s="5"/>
      <c r="CPC387" s="5"/>
      <c r="CPD387" s="5"/>
      <c r="CPE387" s="5"/>
      <c r="CPF387" s="5"/>
      <c r="CPG387" s="5"/>
      <c r="CPH387" s="5"/>
      <c r="CPI387" s="5"/>
      <c r="CPJ387" s="5"/>
      <c r="CPK387" s="5"/>
      <c r="CPL387" s="5"/>
      <c r="CPM387" s="5"/>
      <c r="CPN387" s="5"/>
      <c r="CPO387" s="5"/>
      <c r="CPP387" s="5"/>
      <c r="CPQ387" s="5"/>
      <c r="CPR387" s="5"/>
      <c r="CPS387" s="5"/>
      <c r="CPT387" s="5"/>
      <c r="CPU387" s="5"/>
      <c r="CPV387" s="5"/>
      <c r="CPW387" s="5"/>
      <c r="CPX387" s="5"/>
      <c r="CPY387" s="5"/>
      <c r="CPZ387" s="5"/>
      <c r="CQA387" s="5"/>
      <c r="CQB387" s="5"/>
      <c r="CQC387" s="5"/>
      <c r="CQD387" s="5"/>
      <c r="CQE387" s="5"/>
      <c r="CQF387" s="5"/>
      <c r="CQG387" s="5"/>
      <c r="CQH387" s="5"/>
      <c r="CQI387" s="5"/>
      <c r="CQJ387" s="5"/>
      <c r="CQK387" s="5"/>
      <c r="CQL387" s="5"/>
      <c r="CQM387" s="5"/>
      <c r="CQN387" s="5"/>
      <c r="CQO387" s="5"/>
      <c r="CQP387" s="5"/>
      <c r="CQQ387" s="5"/>
      <c r="CQR387" s="5"/>
      <c r="CQS387" s="5"/>
      <c r="CQT387" s="5"/>
      <c r="CQU387" s="5"/>
      <c r="CQV387" s="5"/>
      <c r="CQW387" s="5"/>
      <c r="CQX387" s="5"/>
      <c r="CQY387" s="5"/>
      <c r="CQZ387" s="5"/>
      <c r="CRA387" s="5"/>
      <c r="CRB387" s="5"/>
      <c r="CRC387" s="5"/>
      <c r="CRD387" s="5"/>
      <c r="CRE387" s="5"/>
      <c r="CRF387" s="5"/>
      <c r="CRG387" s="5"/>
      <c r="CRH387" s="5"/>
      <c r="CRI387" s="5"/>
      <c r="CRJ387" s="5"/>
      <c r="CRK387" s="5"/>
      <c r="CRL387" s="5"/>
      <c r="CRM387" s="5"/>
      <c r="CRN387" s="5"/>
      <c r="CRO387" s="5"/>
      <c r="CRP387" s="5"/>
      <c r="CRQ387" s="5"/>
      <c r="CRR387" s="5"/>
      <c r="CRS387" s="5"/>
      <c r="CRT387" s="5"/>
      <c r="CRU387" s="5"/>
      <c r="CRV387" s="5"/>
      <c r="CRW387" s="5"/>
      <c r="CRX387" s="5"/>
      <c r="CRY387" s="5"/>
      <c r="CRZ387" s="5"/>
      <c r="CSA387" s="5"/>
      <c r="CSB387" s="5"/>
      <c r="CSC387" s="5"/>
      <c r="CSD387" s="5"/>
      <c r="CSE387" s="5"/>
      <c r="CSF387" s="5"/>
      <c r="CSG387" s="5"/>
      <c r="CSH387" s="5"/>
      <c r="CSI387" s="5"/>
      <c r="CSJ387" s="5"/>
      <c r="CSK387" s="5"/>
      <c r="CSL387" s="5"/>
      <c r="CSM387" s="5"/>
      <c r="CSN387" s="5"/>
      <c r="CSO387" s="5"/>
      <c r="CSP387" s="5"/>
      <c r="CSQ387" s="5"/>
      <c r="CSR387" s="5"/>
      <c r="CSS387" s="5"/>
      <c r="CST387" s="5"/>
      <c r="CSU387" s="5"/>
      <c r="CSV387" s="5"/>
      <c r="CSW387" s="5"/>
      <c r="CSX387" s="5"/>
      <c r="CSY387" s="5"/>
      <c r="CSZ387" s="5"/>
      <c r="CTA387" s="5"/>
      <c r="CTB387" s="5"/>
      <c r="CTC387" s="5"/>
      <c r="CTD387" s="5"/>
      <c r="CTE387" s="5"/>
      <c r="CTF387" s="5"/>
      <c r="CTG387" s="5"/>
      <c r="CTH387" s="5"/>
      <c r="CTI387" s="5"/>
      <c r="CTJ387" s="5"/>
      <c r="CTK387" s="5"/>
      <c r="CTL387" s="5"/>
      <c r="CTM387" s="5"/>
      <c r="CTN387" s="5"/>
      <c r="CTO387" s="5"/>
      <c r="CTP387" s="5"/>
      <c r="CTQ387" s="5"/>
      <c r="CTR387" s="5"/>
      <c r="CTS387" s="5"/>
      <c r="CTT387" s="5"/>
      <c r="CTU387" s="5"/>
      <c r="CTV387" s="5"/>
      <c r="CTW387" s="5"/>
      <c r="CTX387" s="5"/>
      <c r="CTY387" s="5"/>
      <c r="CTZ387" s="5"/>
      <c r="CUA387" s="5"/>
      <c r="CUB387" s="5"/>
      <c r="CUC387" s="5"/>
      <c r="CUD387" s="5"/>
      <c r="CUE387" s="5"/>
      <c r="CUF387" s="5"/>
      <c r="CUG387" s="5"/>
      <c r="CUH387" s="5"/>
      <c r="CUI387" s="5"/>
      <c r="CUJ387" s="5"/>
      <c r="CUK387" s="5"/>
      <c r="CUL387" s="5"/>
      <c r="CUM387" s="5"/>
      <c r="CUN387" s="5"/>
      <c r="CUO387" s="5"/>
      <c r="CUP387" s="5"/>
      <c r="CUQ387" s="5"/>
      <c r="CUR387" s="5"/>
      <c r="CUS387" s="5"/>
      <c r="CUT387" s="5"/>
      <c r="CUU387" s="5"/>
      <c r="CUV387" s="5"/>
      <c r="CUW387" s="5"/>
      <c r="CUX387" s="5"/>
      <c r="CUY387" s="5"/>
      <c r="CUZ387" s="5"/>
      <c r="CVA387" s="5"/>
      <c r="CVB387" s="5"/>
      <c r="CVC387" s="5"/>
      <c r="CVD387" s="5"/>
      <c r="CVE387" s="5"/>
      <c r="CVF387" s="5"/>
      <c r="CVG387" s="5"/>
      <c r="CVH387" s="5"/>
      <c r="CVI387" s="5"/>
      <c r="CVJ387" s="5"/>
      <c r="CVK387" s="5"/>
      <c r="CVL387" s="5"/>
      <c r="CVM387" s="5"/>
      <c r="CVN387" s="5"/>
      <c r="CVO387" s="5"/>
      <c r="CVP387" s="5"/>
      <c r="CVQ387" s="5"/>
      <c r="CVR387" s="5"/>
      <c r="CVS387" s="5"/>
      <c r="CVT387" s="5"/>
      <c r="CVU387" s="5"/>
      <c r="CVV387" s="5"/>
      <c r="CVW387" s="5"/>
      <c r="CVX387" s="5"/>
      <c r="CVY387" s="5"/>
      <c r="CVZ387" s="5"/>
      <c r="CWA387" s="5"/>
      <c r="CWB387" s="5"/>
      <c r="CWC387" s="5"/>
      <c r="CWD387" s="5"/>
      <c r="CWE387" s="5"/>
      <c r="CWF387" s="5"/>
      <c r="CWG387" s="5"/>
      <c r="CWH387" s="5"/>
      <c r="CWI387" s="5"/>
      <c r="CWJ387" s="5"/>
      <c r="CWK387" s="5"/>
      <c r="CWL387" s="5"/>
      <c r="CWM387" s="5"/>
      <c r="CWN387" s="5"/>
      <c r="CWO387" s="5"/>
      <c r="CWP387" s="5"/>
      <c r="CWQ387" s="5"/>
      <c r="CWR387" s="5"/>
      <c r="CWS387" s="5"/>
      <c r="CWT387" s="5"/>
      <c r="CWU387" s="5"/>
      <c r="CWV387" s="5"/>
      <c r="CWW387" s="5"/>
      <c r="CWX387" s="5"/>
      <c r="CWY387" s="5"/>
      <c r="CWZ387" s="5"/>
      <c r="CXA387" s="5"/>
      <c r="CXB387" s="5"/>
      <c r="CXC387" s="5"/>
      <c r="CXD387" s="5"/>
      <c r="CXE387" s="5"/>
      <c r="CXF387" s="5"/>
      <c r="CXG387" s="5"/>
      <c r="CXH387" s="5"/>
      <c r="CXI387" s="5"/>
      <c r="CXJ387" s="5"/>
      <c r="CXK387" s="5"/>
      <c r="CXL387" s="5"/>
      <c r="CXM387" s="5"/>
      <c r="CXN387" s="5"/>
      <c r="CXO387" s="5"/>
      <c r="CXP387" s="5"/>
      <c r="CXQ387" s="5"/>
      <c r="CXR387" s="5"/>
      <c r="CXS387" s="5"/>
      <c r="CXT387" s="5"/>
      <c r="CXU387" s="5"/>
      <c r="CXV387" s="5"/>
      <c r="CXW387" s="5"/>
      <c r="CXX387" s="5"/>
      <c r="CXY387" s="5"/>
      <c r="CXZ387" s="5"/>
      <c r="CYA387" s="5"/>
      <c r="CYB387" s="5"/>
      <c r="CYC387" s="5"/>
      <c r="CYD387" s="5"/>
      <c r="CYE387" s="5"/>
      <c r="CYF387" s="5"/>
      <c r="CYG387" s="5"/>
      <c r="CYH387" s="5"/>
      <c r="CYI387" s="5"/>
      <c r="CYJ387" s="5"/>
      <c r="CYK387" s="5"/>
      <c r="CYL387" s="5"/>
      <c r="CYM387" s="5"/>
      <c r="CYN387" s="5"/>
      <c r="CYO387" s="5"/>
      <c r="CYP387" s="5"/>
      <c r="CYQ387" s="5"/>
      <c r="CYR387" s="5"/>
      <c r="CYS387" s="5"/>
      <c r="CYT387" s="5"/>
      <c r="CYU387" s="5"/>
      <c r="CYV387" s="5"/>
      <c r="CYW387" s="5"/>
      <c r="CYX387" s="5"/>
      <c r="CYY387" s="5"/>
      <c r="CYZ387" s="5"/>
      <c r="CZA387" s="5"/>
      <c r="CZB387" s="5"/>
      <c r="CZC387" s="5"/>
      <c r="CZD387" s="5"/>
      <c r="CZE387" s="5"/>
      <c r="CZF387" s="5"/>
      <c r="CZG387" s="5"/>
      <c r="CZH387" s="5"/>
      <c r="CZI387" s="5"/>
      <c r="CZJ387" s="5"/>
      <c r="CZK387" s="5"/>
      <c r="CZL387" s="5"/>
      <c r="CZM387" s="5"/>
      <c r="CZN387" s="5"/>
      <c r="CZO387" s="5"/>
      <c r="CZP387" s="5"/>
      <c r="CZQ387" s="5"/>
      <c r="CZR387" s="5"/>
      <c r="CZS387" s="5"/>
      <c r="CZT387" s="5"/>
      <c r="CZU387" s="5"/>
      <c r="CZV387" s="5"/>
      <c r="CZW387" s="5"/>
      <c r="CZX387" s="5"/>
      <c r="CZY387" s="5"/>
      <c r="CZZ387" s="5"/>
      <c r="DAA387" s="5"/>
      <c r="DAB387" s="5"/>
      <c r="DAC387" s="5"/>
      <c r="DAD387" s="5"/>
      <c r="DAE387" s="5"/>
      <c r="DAF387" s="5"/>
      <c r="DAG387" s="5"/>
      <c r="DAH387" s="5"/>
      <c r="DAI387" s="5"/>
      <c r="DAJ387" s="5"/>
      <c r="DAK387" s="5"/>
      <c r="DAL387" s="5"/>
      <c r="DAM387" s="5"/>
      <c r="DAN387" s="5"/>
      <c r="DAO387" s="5"/>
      <c r="DAP387" s="5"/>
      <c r="DAQ387" s="5"/>
      <c r="DAR387" s="5"/>
      <c r="DAS387" s="5"/>
      <c r="DAT387" s="5"/>
      <c r="DAU387" s="5"/>
      <c r="DAV387" s="5"/>
      <c r="DAW387" s="5"/>
      <c r="DAX387" s="5"/>
      <c r="DAY387" s="5"/>
      <c r="DAZ387" s="5"/>
      <c r="DBA387" s="5"/>
      <c r="DBB387" s="5"/>
      <c r="DBC387" s="5"/>
      <c r="DBD387" s="5"/>
      <c r="DBE387" s="5"/>
      <c r="DBF387" s="5"/>
      <c r="DBG387" s="5"/>
      <c r="DBH387" s="5"/>
      <c r="DBI387" s="5"/>
      <c r="DBJ387" s="5"/>
      <c r="DBK387" s="5"/>
      <c r="DBL387" s="5"/>
      <c r="DBM387" s="5"/>
      <c r="DBN387" s="5"/>
      <c r="DBO387" s="5"/>
      <c r="DBP387" s="5"/>
      <c r="DBQ387" s="5"/>
      <c r="DBR387" s="5"/>
      <c r="DBS387" s="5"/>
      <c r="DBT387" s="5"/>
      <c r="DBU387" s="5"/>
      <c r="DBV387" s="5"/>
      <c r="DBW387" s="5"/>
      <c r="DBX387" s="5"/>
      <c r="DBY387" s="5"/>
      <c r="DBZ387" s="5"/>
      <c r="DCA387" s="5"/>
      <c r="DCB387" s="5"/>
      <c r="DCC387" s="5"/>
      <c r="DCD387" s="5"/>
      <c r="DCE387" s="5"/>
      <c r="DCF387" s="5"/>
      <c r="DCG387" s="5"/>
      <c r="DCH387" s="5"/>
      <c r="DCI387" s="5"/>
      <c r="DCJ387" s="5"/>
      <c r="DCK387" s="5"/>
      <c r="DCL387" s="5"/>
      <c r="DCM387" s="5"/>
      <c r="DCN387" s="5"/>
      <c r="DCO387" s="5"/>
      <c r="DCP387" s="5"/>
      <c r="DCQ387" s="5"/>
      <c r="DCR387" s="5"/>
      <c r="DCS387" s="5"/>
      <c r="DCT387" s="5"/>
      <c r="DCU387" s="5"/>
      <c r="DCV387" s="5"/>
      <c r="DCW387" s="5"/>
      <c r="DCX387" s="5"/>
      <c r="DCY387" s="5"/>
      <c r="DCZ387" s="5"/>
      <c r="DDA387" s="5"/>
      <c r="DDB387" s="5"/>
      <c r="DDC387" s="5"/>
      <c r="DDD387" s="5"/>
      <c r="DDE387" s="5"/>
      <c r="DDF387" s="5"/>
      <c r="DDG387" s="5"/>
      <c r="DDH387" s="5"/>
      <c r="DDI387" s="5"/>
      <c r="DDJ387" s="5"/>
      <c r="DDK387" s="5"/>
      <c r="DDL387" s="5"/>
      <c r="DDM387" s="5"/>
      <c r="DDN387" s="5"/>
      <c r="DDO387" s="5"/>
      <c r="DDP387" s="5"/>
      <c r="DDQ387" s="5"/>
      <c r="DDR387" s="5"/>
      <c r="DDS387" s="5"/>
      <c r="DDT387" s="5"/>
      <c r="DDU387" s="5"/>
      <c r="DDV387" s="5"/>
      <c r="DDW387" s="5"/>
      <c r="DDX387" s="5"/>
      <c r="DDY387" s="5"/>
      <c r="DDZ387" s="5"/>
      <c r="DEA387" s="5"/>
      <c r="DEB387" s="5"/>
      <c r="DEC387" s="5"/>
      <c r="DED387" s="5"/>
      <c r="DEE387" s="5"/>
      <c r="DEF387" s="5"/>
      <c r="DEG387" s="5"/>
      <c r="DEH387" s="5"/>
      <c r="DEI387" s="5"/>
      <c r="DEJ387" s="5"/>
      <c r="DEK387" s="5"/>
      <c r="DEL387" s="5"/>
      <c r="DEM387" s="5"/>
      <c r="DEN387" s="5"/>
      <c r="DEO387" s="5"/>
      <c r="DEP387" s="5"/>
      <c r="DEQ387" s="5"/>
      <c r="DER387" s="5"/>
      <c r="DES387" s="5"/>
      <c r="DET387" s="5"/>
      <c r="DEU387" s="5"/>
      <c r="DEV387" s="5"/>
      <c r="DEW387" s="5"/>
      <c r="DEX387" s="5"/>
      <c r="DEY387" s="5"/>
      <c r="DEZ387" s="5"/>
      <c r="DFA387" s="5"/>
      <c r="DFB387" s="5"/>
      <c r="DFC387" s="5"/>
      <c r="DFD387" s="5"/>
      <c r="DFE387" s="5"/>
      <c r="DFF387" s="5"/>
      <c r="DFG387" s="5"/>
      <c r="DFH387" s="5"/>
      <c r="DFI387" s="5"/>
      <c r="DFJ387" s="5"/>
      <c r="DFK387" s="5"/>
      <c r="DFL387" s="5"/>
      <c r="DFM387" s="5"/>
      <c r="DFN387" s="5"/>
      <c r="DFO387" s="5"/>
      <c r="DFP387" s="5"/>
      <c r="DFQ387" s="5"/>
      <c r="DFR387" s="5"/>
      <c r="DFS387" s="5"/>
      <c r="DFT387" s="5"/>
      <c r="DFU387" s="5"/>
      <c r="DFV387" s="5"/>
      <c r="DFW387" s="5"/>
      <c r="DFX387" s="5"/>
      <c r="DFY387" s="5"/>
      <c r="DFZ387" s="5"/>
      <c r="DGA387" s="5"/>
      <c r="DGB387" s="5"/>
      <c r="DGC387" s="5"/>
      <c r="DGD387" s="5"/>
      <c r="DGE387" s="5"/>
      <c r="DGF387" s="5"/>
      <c r="DGG387" s="5"/>
      <c r="DGH387" s="5"/>
      <c r="DGI387" s="5"/>
      <c r="DGJ387" s="5"/>
      <c r="DGK387" s="5"/>
      <c r="DGL387" s="5"/>
      <c r="DGM387" s="5"/>
      <c r="DGN387" s="5"/>
      <c r="DGO387" s="5"/>
      <c r="DGP387" s="5"/>
      <c r="DGQ387" s="5"/>
      <c r="DGR387" s="5"/>
      <c r="DGS387" s="5"/>
      <c r="DGT387" s="5"/>
      <c r="DGU387" s="5"/>
      <c r="DGV387" s="5"/>
      <c r="DGW387" s="5"/>
      <c r="DGX387" s="5"/>
      <c r="DGY387" s="5"/>
      <c r="DGZ387" s="5"/>
      <c r="DHA387" s="5"/>
      <c r="DHB387" s="5"/>
      <c r="DHC387" s="5"/>
      <c r="DHD387" s="5"/>
      <c r="DHE387" s="5"/>
      <c r="DHF387" s="5"/>
      <c r="DHG387" s="5"/>
      <c r="DHH387" s="5"/>
      <c r="DHI387" s="5"/>
      <c r="DHJ387" s="5"/>
      <c r="DHK387" s="5"/>
      <c r="DHL387" s="5"/>
      <c r="DHM387" s="5"/>
      <c r="DHN387" s="5"/>
      <c r="DHO387" s="5"/>
      <c r="DHP387" s="5"/>
      <c r="DHQ387" s="5"/>
      <c r="DHR387" s="5"/>
      <c r="DHS387" s="5"/>
      <c r="DHT387" s="5"/>
      <c r="DHU387" s="5"/>
      <c r="DHV387" s="5"/>
      <c r="DHW387" s="5"/>
      <c r="DHX387" s="5"/>
      <c r="DHY387" s="5"/>
      <c r="DHZ387" s="5"/>
      <c r="DIA387" s="5"/>
      <c r="DIB387" s="5"/>
      <c r="DIC387" s="5"/>
      <c r="DID387" s="5"/>
      <c r="DIE387" s="5"/>
      <c r="DIF387" s="5"/>
      <c r="DIG387" s="5"/>
      <c r="DIH387" s="5"/>
      <c r="DII387" s="5"/>
      <c r="DIJ387" s="5"/>
      <c r="DIK387" s="5"/>
      <c r="DIL387" s="5"/>
      <c r="DIM387" s="5"/>
      <c r="DIN387" s="5"/>
      <c r="DIO387" s="5"/>
      <c r="DIP387" s="5"/>
      <c r="DIQ387" s="5"/>
      <c r="DIR387" s="5"/>
      <c r="DIS387" s="5"/>
      <c r="DIT387" s="5"/>
      <c r="DIU387" s="5"/>
      <c r="DIV387" s="5"/>
      <c r="DIW387" s="5"/>
      <c r="DIX387" s="5"/>
      <c r="DIY387" s="5"/>
      <c r="DIZ387" s="5"/>
      <c r="DJA387" s="5"/>
      <c r="DJB387" s="5"/>
      <c r="DJC387" s="5"/>
      <c r="DJD387" s="5"/>
      <c r="DJE387" s="5"/>
      <c r="DJF387" s="5"/>
      <c r="DJG387" s="5"/>
      <c r="DJH387" s="5"/>
      <c r="DJI387" s="5"/>
      <c r="DJJ387" s="5"/>
      <c r="DJK387" s="5"/>
      <c r="DJL387" s="5"/>
      <c r="DJM387" s="5"/>
      <c r="DJN387" s="5"/>
      <c r="DJO387" s="5"/>
      <c r="DJP387" s="5"/>
      <c r="DJQ387" s="5"/>
      <c r="DJR387" s="5"/>
      <c r="DJS387" s="5"/>
      <c r="DJT387" s="5"/>
      <c r="DJU387" s="5"/>
      <c r="DJV387" s="5"/>
      <c r="DJW387" s="5"/>
      <c r="DJX387" s="5"/>
      <c r="DJY387" s="5"/>
      <c r="DJZ387" s="5"/>
      <c r="DKA387" s="5"/>
      <c r="DKB387" s="5"/>
      <c r="DKC387" s="5"/>
      <c r="DKD387" s="5"/>
      <c r="DKE387" s="5"/>
      <c r="DKF387" s="5"/>
      <c r="DKG387" s="5"/>
      <c r="DKH387" s="5"/>
      <c r="DKI387" s="5"/>
      <c r="DKJ387" s="5"/>
      <c r="DKK387" s="5"/>
      <c r="DKL387" s="5"/>
      <c r="DKM387" s="5"/>
      <c r="DKN387" s="5"/>
      <c r="DKO387" s="5"/>
      <c r="DKP387" s="5"/>
      <c r="DKQ387" s="5"/>
      <c r="DKR387" s="5"/>
      <c r="DKS387" s="5"/>
      <c r="DKT387" s="5"/>
      <c r="DKU387" s="5"/>
      <c r="DKV387" s="5"/>
      <c r="DKW387" s="5"/>
      <c r="DKX387" s="5"/>
      <c r="DKY387" s="5"/>
      <c r="DKZ387" s="5"/>
      <c r="DLA387" s="5"/>
      <c r="DLB387" s="5"/>
      <c r="DLC387" s="5"/>
      <c r="DLD387" s="5"/>
      <c r="DLE387" s="5"/>
      <c r="DLF387" s="5"/>
      <c r="DLG387" s="5"/>
      <c r="DLH387" s="5"/>
      <c r="DLI387" s="5"/>
      <c r="DLJ387" s="5"/>
      <c r="DLK387" s="5"/>
      <c r="DLL387" s="5"/>
      <c r="DLM387" s="5"/>
      <c r="DLN387" s="5"/>
      <c r="DLO387" s="5"/>
      <c r="DLP387" s="5"/>
      <c r="DLQ387" s="5"/>
      <c r="DLR387" s="5"/>
      <c r="DLS387" s="5"/>
      <c r="DLT387" s="5"/>
      <c r="DLU387" s="5"/>
      <c r="DLV387" s="5"/>
      <c r="DLW387" s="5"/>
      <c r="DLX387" s="5"/>
      <c r="DLY387" s="5"/>
      <c r="DLZ387" s="5"/>
      <c r="DMA387" s="5"/>
      <c r="DMB387" s="5"/>
      <c r="DMC387" s="5"/>
      <c r="DMD387" s="5"/>
      <c r="DME387" s="5"/>
      <c r="DMF387" s="5"/>
      <c r="DMG387" s="5"/>
      <c r="DMH387" s="5"/>
      <c r="DMI387" s="5"/>
      <c r="DMJ387" s="5"/>
      <c r="DMK387" s="5"/>
      <c r="DML387" s="5"/>
      <c r="DMM387" s="5"/>
      <c r="DMN387" s="5"/>
      <c r="DMO387" s="5"/>
      <c r="DMP387" s="5"/>
      <c r="DMQ387" s="5"/>
      <c r="DMR387" s="5"/>
      <c r="DMS387" s="5"/>
      <c r="DMT387" s="5"/>
      <c r="DMU387" s="5"/>
      <c r="DMV387" s="5"/>
      <c r="DMW387" s="5"/>
      <c r="DMX387" s="5"/>
      <c r="DMY387" s="5"/>
      <c r="DMZ387" s="5"/>
      <c r="DNA387" s="5"/>
      <c r="DNB387" s="5"/>
      <c r="DNC387" s="5"/>
      <c r="DND387" s="5"/>
      <c r="DNE387" s="5"/>
      <c r="DNF387" s="5"/>
      <c r="DNG387" s="5"/>
      <c r="DNH387" s="5"/>
      <c r="DNI387" s="5"/>
      <c r="DNJ387" s="5"/>
      <c r="DNK387" s="5"/>
      <c r="DNL387" s="5"/>
      <c r="DNM387" s="5"/>
      <c r="DNN387" s="5"/>
      <c r="DNO387" s="5"/>
      <c r="DNP387" s="5"/>
      <c r="DNQ387" s="5"/>
      <c r="DNR387" s="5"/>
      <c r="DNS387" s="5"/>
      <c r="DNT387" s="5"/>
      <c r="DNU387" s="5"/>
      <c r="DNV387" s="5"/>
      <c r="DNW387" s="5"/>
      <c r="DNX387" s="5"/>
      <c r="DNY387" s="5"/>
      <c r="DNZ387" s="5"/>
      <c r="DOA387" s="5"/>
      <c r="DOB387" s="5"/>
      <c r="DOC387" s="5"/>
      <c r="DOD387" s="5"/>
      <c r="DOE387" s="5"/>
      <c r="DOF387" s="5"/>
      <c r="DOG387" s="5"/>
      <c r="DOH387" s="5"/>
      <c r="DOI387" s="5"/>
      <c r="DOJ387" s="5"/>
      <c r="DOK387" s="5"/>
      <c r="DOL387" s="5"/>
      <c r="DOM387" s="5"/>
      <c r="DON387" s="5"/>
      <c r="DOO387" s="5"/>
      <c r="DOP387" s="5"/>
      <c r="DOQ387" s="5"/>
      <c r="DOR387" s="5"/>
      <c r="DOS387" s="5"/>
      <c r="DOT387" s="5"/>
      <c r="DOU387" s="5"/>
      <c r="DOV387" s="5"/>
      <c r="DOW387" s="5"/>
      <c r="DOX387" s="5"/>
      <c r="DOY387" s="5"/>
      <c r="DOZ387" s="5"/>
      <c r="DPA387" s="5"/>
      <c r="DPB387" s="5"/>
      <c r="DPC387" s="5"/>
      <c r="DPD387" s="5"/>
      <c r="DPE387" s="5"/>
      <c r="DPF387" s="5"/>
      <c r="DPG387" s="5"/>
      <c r="DPH387" s="5"/>
      <c r="DPI387" s="5"/>
      <c r="DPJ387" s="5"/>
      <c r="DPK387" s="5"/>
      <c r="DPL387" s="5"/>
      <c r="DPM387" s="5"/>
      <c r="DPN387" s="5"/>
      <c r="DPO387" s="5"/>
      <c r="DPP387" s="5"/>
      <c r="DPQ387" s="5"/>
      <c r="DPR387" s="5"/>
      <c r="DPS387" s="5"/>
      <c r="DPT387" s="5"/>
      <c r="DPU387" s="5"/>
      <c r="DPV387" s="5"/>
      <c r="DPW387" s="5"/>
      <c r="DPX387" s="5"/>
      <c r="DPY387" s="5"/>
      <c r="DPZ387" s="5"/>
      <c r="DQA387" s="5"/>
      <c r="DQB387" s="5"/>
      <c r="DQC387" s="5"/>
      <c r="DQD387" s="5"/>
      <c r="DQE387" s="5"/>
      <c r="DQF387" s="5"/>
      <c r="DQG387" s="5"/>
      <c r="DQH387" s="5"/>
      <c r="DQI387" s="5"/>
      <c r="DQJ387" s="5"/>
      <c r="DQK387" s="5"/>
      <c r="DQL387" s="5"/>
      <c r="DQM387" s="5"/>
      <c r="DQN387" s="5"/>
      <c r="DQO387" s="5"/>
      <c r="DQP387" s="5"/>
      <c r="DQQ387" s="5"/>
      <c r="DQR387" s="5"/>
      <c r="DQS387" s="5"/>
      <c r="DQT387" s="5"/>
      <c r="DQU387" s="5"/>
      <c r="DQV387" s="5"/>
      <c r="DQW387" s="5"/>
      <c r="DQX387" s="5"/>
      <c r="DQY387" s="5"/>
      <c r="DQZ387" s="5"/>
      <c r="DRA387" s="5"/>
      <c r="DRB387" s="5"/>
      <c r="DRC387" s="5"/>
      <c r="DRD387" s="5"/>
      <c r="DRE387" s="5"/>
      <c r="DRF387" s="5"/>
      <c r="DRG387" s="5"/>
      <c r="DRH387" s="5"/>
      <c r="DRI387" s="5"/>
      <c r="DRJ387" s="5"/>
      <c r="DRK387" s="5"/>
      <c r="DRL387" s="5"/>
      <c r="DRM387" s="5"/>
      <c r="DRN387" s="5"/>
      <c r="DRO387" s="5"/>
      <c r="DRP387" s="5"/>
      <c r="DRQ387" s="5"/>
      <c r="DRR387" s="5"/>
      <c r="DRS387" s="5"/>
      <c r="DRT387" s="5"/>
      <c r="DRU387" s="5"/>
      <c r="DRV387" s="5"/>
      <c r="DRW387" s="5"/>
      <c r="DRX387" s="5"/>
      <c r="DRY387" s="5"/>
      <c r="DRZ387" s="5"/>
      <c r="DSA387" s="5"/>
      <c r="DSB387" s="5"/>
      <c r="DSC387" s="5"/>
      <c r="DSD387" s="5"/>
      <c r="DSE387" s="5"/>
      <c r="DSF387" s="5"/>
      <c r="DSG387" s="5"/>
      <c r="DSH387" s="5"/>
      <c r="DSI387" s="5"/>
      <c r="DSJ387" s="5"/>
      <c r="DSK387" s="5"/>
      <c r="DSL387" s="5"/>
      <c r="DSM387" s="5"/>
      <c r="DSN387" s="5"/>
      <c r="DSO387" s="5"/>
      <c r="DSP387" s="5"/>
      <c r="DSQ387" s="5"/>
      <c r="DSR387" s="5"/>
      <c r="DSS387" s="5"/>
      <c r="DST387" s="5"/>
      <c r="DSU387" s="5"/>
      <c r="DSV387" s="5"/>
      <c r="DSW387" s="5"/>
      <c r="DSX387" s="5"/>
      <c r="DSY387" s="5"/>
      <c r="DSZ387" s="5"/>
      <c r="DTA387" s="5"/>
      <c r="DTB387" s="5"/>
      <c r="DTC387" s="5"/>
      <c r="DTD387" s="5"/>
      <c r="DTE387" s="5"/>
      <c r="DTF387" s="5"/>
      <c r="DTG387" s="5"/>
      <c r="DTH387" s="5"/>
      <c r="DTI387" s="5"/>
      <c r="DTJ387" s="5"/>
      <c r="DTK387" s="5"/>
      <c r="DTL387" s="5"/>
      <c r="DTM387" s="5"/>
      <c r="DTN387" s="5"/>
      <c r="DTO387" s="5"/>
      <c r="DTP387" s="5"/>
      <c r="DTQ387" s="5"/>
      <c r="DTR387" s="5"/>
      <c r="DTS387" s="5"/>
      <c r="DTT387" s="5"/>
      <c r="DTU387" s="5"/>
      <c r="DTV387" s="5"/>
      <c r="DTW387" s="5"/>
      <c r="DTX387" s="5"/>
      <c r="DTY387" s="5"/>
      <c r="DTZ387" s="5"/>
      <c r="DUA387" s="5"/>
      <c r="DUB387" s="5"/>
      <c r="DUC387" s="5"/>
      <c r="DUD387" s="5"/>
      <c r="DUE387" s="5"/>
      <c r="DUF387" s="5"/>
      <c r="DUG387" s="5"/>
      <c r="DUH387" s="5"/>
      <c r="DUI387" s="5"/>
      <c r="DUJ387" s="5"/>
      <c r="DUK387" s="5"/>
      <c r="DUL387" s="5"/>
      <c r="DUM387" s="5"/>
      <c r="DUN387" s="5"/>
      <c r="DUO387" s="5"/>
      <c r="DUP387" s="5"/>
      <c r="DUQ387" s="5"/>
      <c r="DUR387" s="5"/>
      <c r="DUS387" s="5"/>
      <c r="DUT387" s="5"/>
      <c r="DUU387" s="5"/>
      <c r="DUV387" s="5"/>
      <c r="DUW387" s="5"/>
      <c r="DUX387" s="5"/>
      <c r="DUY387" s="5"/>
      <c r="DUZ387" s="5"/>
      <c r="DVA387" s="5"/>
      <c r="DVB387" s="5"/>
      <c r="DVC387" s="5"/>
      <c r="DVD387" s="5"/>
      <c r="DVE387" s="5"/>
      <c r="DVF387" s="5"/>
      <c r="DVG387" s="5"/>
      <c r="DVH387" s="5"/>
      <c r="DVI387" s="5"/>
      <c r="DVJ387" s="5"/>
      <c r="DVK387" s="5"/>
      <c r="DVL387" s="5"/>
      <c r="DVM387" s="5"/>
      <c r="DVN387" s="5"/>
      <c r="DVO387" s="5"/>
      <c r="DVP387" s="5"/>
      <c r="DVQ387" s="5"/>
      <c r="DVR387" s="5"/>
      <c r="DVS387" s="5"/>
      <c r="DVT387" s="5"/>
      <c r="DVU387" s="5"/>
      <c r="DVV387" s="5"/>
      <c r="DVW387" s="5"/>
      <c r="DVX387" s="5"/>
      <c r="DVY387" s="5"/>
      <c r="DVZ387" s="5"/>
      <c r="DWA387" s="5"/>
      <c r="DWB387" s="5"/>
      <c r="DWC387" s="5"/>
      <c r="DWD387" s="5"/>
      <c r="DWE387" s="5"/>
      <c r="DWF387" s="5"/>
      <c r="DWG387" s="5"/>
      <c r="DWH387" s="5"/>
      <c r="DWI387" s="5"/>
      <c r="DWJ387" s="5"/>
      <c r="DWK387" s="5"/>
      <c r="DWL387" s="5"/>
      <c r="DWM387" s="5"/>
      <c r="DWN387" s="5"/>
      <c r="DWO387" s="5"/>
      <c r="DWP387" s="5"/>
      <c r="DWQ387" s="5"/>
      <c r="DWR387" s="5"/>
      <c r="DWS387" s="5"/>
      <c r="DWT387" s="5"/>
      <c r="DWU387" s="5"/>
      <c r="DWV387" s="5"/>
      <c r="DWW387" s="5"/>
      <c r="DWX387" s="5"/>
      <c r="DWY387" s="5"/>
      <c r="DWZ387" s="5"/>
      <c r="DXA387" s="5"/>
      <c r="DXB387" s="5"/>
      <c r="DXC387" s="5"/>
      <c r="DXD387" s="5"/>
      <c r="DXE387" s="5"/>
      <c r="DXF387" s="5"/>
      <c r="DXG387" s="5"/>
      <c r="DXH387" s="5"/>
      <c r="DXI387" s="5"/>
      <c r="DXJ387" s="5"/>
      <c r="DXK387" s="5"/>
      <c r="DXL387" s="5"/>
      <c r="DXM387" s="5"/>
      <c r="DXN387" s="5"/>
      <c r="DXO387" s="5"/>
      <c r="DXP387" s="5"/>
      <c r="DXQ387" s="5"/>
      <c r="DXR387" s="5"/>
      <c r="DXS387" s="5"/>
      <c r="DXT387" s="5"/>
      <c r="DXU387" s="5"/>
      <c r="DXV387" s="5"/>
      <c r="DXW387" s="5"/>
      <c r="DXX387" s="5"/>
      <c r="DXY387" s="5"/>
      <c r="DXZ387" s="5"/>
      <c r="DYA387" s="5"/>
      <c r="DYB387" s="5"/>
      <c r="DYC387" s="5"/>
      <c r="DYD387" s="5"/>
      <c r="DYE387" s="5"/>
      <c r="DYF387" s="5"/>
      <c r="DYG387" s="5"/>
      <c r="DYH387" s="5"/>
      <c r="DYI387" s="5"/>
      <c r="DYJ387" s="5"/>
      <c r="DYK387" s="5"/>
      <c r="DYL387" s="5"/>
      <c r="DYM387" s="5"/>
      <c r="DYN387" s="5"/>
      <c r="DYO387" s="5"/>
      <c r="DYP387" s="5"/>
      <c r="DYQ387" s="5"/>
      <c r="DYR387" s="5"/>
      <c r="DYS387" s="5"/>
      <c r="DYT387" s="5"/>
      <c r="DYU387" s="5"/>
      <c r="DYV387" s="5"/>
      <c r="DYW387" s="5"/>
      <c r="DYX387" s="5"/>
      <c r="DYY387" s="5"/>
      <c r="DYZ387" s="5"/>
      <c r="DZA387" s="5"/>
      <c r="DZB387" s="5"/>
      <c r="DZC387" s="5"/>
      <c r="DZD387" s="5"/>
      <c r="DZE387" s="5"/>
      <c r="DZF387" s="5"/>
      <c r="DZG387" s="5"/>
      <c r="DZH387" s="5"/>
      <c r="DZI387" s="5"/>
      <c r="DZJ387" s="5"/>
      <c r="DZK387" s="5"/>
      <c r="DZL387" s="5"/>
      <c r="DZM387" s="5"/>
      <c r="DZN387" s="5"/>
      <c r="DZO387" s="5"/>
      <c r="DZP387" s="5"/>
      <c r="DZQ387" s="5"/>
      <c r="DZR387" s="5"/>
      <c r="DZS387" s="5"/>
      <c r="DZT387" s="5"/>
      <c r="DZU387" s="5"/>
      <c r="DZV387" s="5"/>
      <c r="DZW387" s="5"/>
      <c r="DZX387" s="5"/>
      <c r="DZY387" s="5"/>
      <c r="DZZ387" s="5"/>
      <c r="EAA387" s="5"/>
      <c r="EAB387" s="5"/>
      <c r="EAC387" s="5"/>
      <c r="EAD387" s="5"/>
      <c r="EAE387" s="5"/>
      <c r="EAF387" s="5"/>
      <c r="EAG387" s="5"/>
      <c r="EAH387" s="5"/>
      <c r="EAI387" s="5"/>
      <c r="EAJ387" s="5"/>
      <c r="EAK387" s="5"/>
      <c r="EAL387" s="5"/>
      <c r="EAM387" s="5"/>
      <c r="EAN387" s="5"/>
      <c r="EAO387" s="5"/>
      <c r="EAP387" s="5"/>
      <c r="EAQ387" s="5"/>
      <c r="EAR387" s="5"/>
      <c r="EAS387" s="5"/>
      <c r="EAT387" s="5"/>
      <c r="EAU387" s="5"/>
      <c r="EAV387" s="5"/>
      <c r="EAW387" s="5"/>
      <c r="EAX387" s="5"/>
      <c r="EAY387" s="5"/>
      <c r="EAZ387" s="5"/>
      <c r="EBA387" s="5"/>
      <c r="EBB387" s="5"/>
      <c r="EBC387" s="5"/>
      <c r="EBD387" s="5"/>
      <c r="EBE387" s="5"/>
      <c r="EBF387" s="5"/>
      <c r="EBG387" s="5"/>
      <c r="EBH387" s="5"/>
      <c r="EBI387" s="5"/>
      <c r="EBJ387" s="5"/>
      <c r="EBK387" s="5"/>
      <c r="EBL387" s="5"/>
      <c r="EBM387" s="5"/>
      <c r="EBN387" s="5"/>
      <c r="EBO387" s="5"/>
      <c r="EBP387" s="5"/>
      <c r="EBQ387" s="5"/>
      <c r="EBR387" s="5"/>
      <c r="EBS387" s="5"/>
      <c r="EBT387" s="5"/>
      <c r="EBU387" s="5"/>
      <c r="EBV387" s="5"/>
      <c r="EBW387" s="5"/>
      <c r="EBX387" s="5"/>
      <c r="EBY387" s="5"/>
      <c r="EBZ387" s="5"/>
      <c r="ECA387" s="5"/>
      <c r="ECB387" s="5"/>
      <c r="ECC387" s="5"/>
      <c r="ECD387" s="5"/>
      <c r="ECE387" s="5"/>
      <c r="ECF387" s="5"/>
      <c r="ECG387" s="5"/>
      <c r="ECH387" s="5"/>
      <c r="ECI387" s="5"/>
      <c r="ECJ387" s="5"/>
      <c r="ECK387" s="5"/>
      <c r="ECL387" s="5"/>
      <c r="ECM387" s="5"/>
      <c r="ECN387" s="5"/>
      <c r="ECO387" s="5"/>
      <c r="ECP387" s="5"/>
      <c r="ECQ387" s="5"/>
      <c r="ECR387" s="5"/>
      <c r="ECS387" s="5"/>
      <c r="ECT387" s="5"/>
      <c r="ECU387" s="5"/>
      <c r="ECV387" s="5"/>
      <c r="ECW387" s="5"/>
      <c r="ECX387" s="5"/>
      <c r="ECY387" s="5"/>
      <c r="ECZ387" s="5"/>
      <c r="EDA387" s="5"/>
      <c r="EDB387" s="5"/>
      <c r="EDC387" s="5"/>
      <c r="EDD387" s="5"/>
      <c r="EDE387" s="5"/>
      <c r="EDF387" s="5"/>
      <c r="EDG387" s="5"/>
      <c r="EDH387" s="5"/>
      <c r="EDI387" s="5"/>
      <c r="EDJ387" s="5"/>
      <c r="EDK387" s="5"/>
      <c r="EDL387" s="5"/>
      <c r="EDM387" s="5"/>
      <c r="EDN387" s="5"/>
      <c r="EDO387" s="5"/>
      <c r="EDP387" s="5"/>
      <c r="EDQ387" s="5"/>
      <c r="EDR387" s="5"/>
      <c r="EDS387" s="5"/>
      <c r="EDT387" s="5"/>
      <c r="EDU387" s="5"/>
      <c r="EDV387" s="5"/>
      <c r="EDW387" s="5"/>
      <c r="EDX387" s="5"/>
      <c r="EDY387" s="5"/>
      <c r="EDZ387" s="5"/>
      <c r="EEA387" s="5"/>
      <c r="EEB387" s="5"/>
      <c r="EEC387" s="5"/>
      <c r="EED387" s="5"/>
      <c r="EEE387" s="5"/>
      <c r="EEF387" s="5"/>
      <c r="EEG387" s="5"/>
      <c r="EEH387" s="5"/>
      <c r="EEI387" s="5"/>
      <c r="EEJ387" s="5"/>
      <c r="EEK387" s="5"/>
      <c r="EEL387" s="5"/>
      <c r="EEM387" s="5"/>
      <c r="EEN387" s="5"/>
      <c r="EEO387" s="5"/>
      <c r="EEP387" s="5"/>
      <c r="EEQ387" s="5"/>
      <c r="EER387" s="5"/>
      <c r="EES387" s="5"/>
      <c r="EET387" s="5"/>
      <c r="EEU387" s="5"/>
      <c r="EEV387" s="5"/>
      <c r="EEW387" s="5"/>
      <c r="EEX387" s="5"/>
      <c r="EEY387" s="5"/>
      <c r="EEZ387" s="5"/>
      <c r="EFA387" s="5"/>
      <c r="EFB387" s="5"/>
      <c r="EFC387" s="5"/>
      <c r="EFD387" s="5"/>
      <c r="EFE387" s="5"/>
      <c r="EFF387" s="5"/>
      <c r="EFG387" s="5"/>
      <c r="EFH387" s="5"/>
      <c r="EFI387" s="5"/>
      <c r="EFJ387" s="5"/>
      <c r="EFK387" s="5"/>
      <c r="EFL387" s="5"/>
      <c r="EFM387" s="5"/>
      <c r="EFN387" s="5"/>
      <c r="EFO387" s="5"/>
      <c r="EFP387" s="5"/>
      <c r="EFQ387" s="5"/>
      <c r="EFR387" s="5"/>
      <c r="EFS387" s="5"/>
      <c r="EFT387" s="5"/>
      <c r="EFU387" s="5"/>
      <c r="EFV387" s="5"/>
      <c r="EFW387" s="5"/>
      <c r="EFX387" s="5"/>
      <c r="EFY387" s="5"/>
      <c r="EFZ387" s="5"/>
      <c r="EGA387" s="5"/>
      <c r="EGB387" s="5"/>
      <c r="EGC387" s="5"/>
      <c r="EGD387" s="5"/>
      <c r="EGE387" s="5"/>
      <c r="EGF387" s="5"/>
      <c r="EGG387" s="5"/>
      <c r="EGH387" s="5"/>
      <c r="EGI387" s="5"/>
      <c r="EGJ387" s="5"/>
      <c r="EGK387" s="5"/>
      <c r="EGL387" s="5"/>
      <c r="EGM387" s="5"/>
      <c r="EGN387" s="5"/>
      <c r="EGO387" s="5"/>
      <c r="EGP387" s="5"/>
      <c r="EGQ387" s="5"/>
      <c r="EGR387" s="5"/>
      <c r="EGS387" s="5"/>
      <c r="EGT387" s="5"/>
      <c r="EGU387" s="5"/>
      <c r="EGV387" s="5"/>
      <c r="EGW387" s="5"/>
      <c r="EGX387" s="5"/>
      <c r="EGY387" s="5"/>
      <c r="EGZ387" s="5"/>
      <c r="EHA387" s="5"/>
      <c r="EHB387" s="5"/>
      <c r="EHC387" s="5"/>
      <c r="EHD387" s="5"/>
      <c r="EHE387" s="5"/>
      <c r="EHF387" s="5"/>
      <c r="EHG387" s="5"/>
      <c r="EHH387" s="5"/>
      <c r="EHI387" s="5"/>
      <c r="EHJ387" s="5"/>
      <c r="EHK387" s="5"/>
      <c r="EHL387" s="5"/>
      <c r="EHM387" s="5"/>
      <c r="EHN387" s="5"/>
      <c r="EHO387" s="5"/>
      <c r="EHP387" s="5"/>
      <c r="EHQ387" s="5"/>
      <c r="EHR387" s="5"/>
      <c r="EHS387" s="5"/>
      <c r="EHT387" s="5"/>
      <c r="EHU387" s="5"/>
      <c r="EHV387" s="5"/>
      <c r="EHW387" s="5"/>
      <c r="EHX387" s="5"/>
      <c r="EHY387" s="5"/>
      <c r="EHZ387" s="5"/>
      <c r="EIA387" s="5"/>
      <c r="EIB387" s="5"/>
      <c r="EIC387" s="5"/>
      <c r="EID387" s="5"/>
      <c r="EIE387" s="5"/>
      <c r="EIF387" s="5"/>
      <c r="EIG387" s="5"/>
      <c r="EIH387" s="5"/>
      <c r="EII387" s="5"/>
      <c r="EIJ387" s="5"/>
      <c r="EIK387" s="5"/>
      <c r="EIL387" s="5"/>
      <c r="EIM387" s="5"/>
      <c r="EIN387" s="5"/>
      <c r="EIO387" s="5"/>
      <c r="EIP387" s="5"/>
      <c r="EIQ387" s="5"/>
      <c r="EIR387" s="5"/>
      <c r="EIS387" s="5"/>
      <c r="EIT387" s="5"/>
      <c r="EIU387" s="5"/>
      <c r="EIV387" s="5"/>
      <c r="EIW387" s="5"/>
      <c r="EIX387" s="5"/>
      <c r="EIY387" s="5"/>
      <c r="EIZ387" s="5"/>
      <c r="EJA387" s="5"/>
      <c r="EJB387" s="5"/>
      <c r="EJC387" s="5"/>
      <c r="EJD387" s="5"/>
      <c r="EJE387" s="5"/>
      <c r="EJF387" s="5"/>
      <c r="EJG387" s="5"/>
      <c r="EJH387" s="5"/>
      <c r="EJI387" s="5"/>
      <c r="EJJ387" s="5"/>
      <c r="EJK387" s="5"/>
      <c r="EJL387" s="5"/>
      <c r="EJM387" s="5"/>
      <c r="EJN387" s="5"/>
      <c r="EJO387" s="5"/>
      <c r="EJP387" s="5"/>
      <c r="EJQ387" s="5"/>
      <c r="EJR387" s="5"/>
      <c r="EJS387" s="5"/>
      <c r="EJT387" s="5"/>
      <c r="EJU387" s="5"/>
      <c r="EJV387" s="5"/>
      <c r="EJW387" s="5"/>
      <c r="EJX387" s="5"/>
      <c r="EJY387" s="5"/>
      <c r="EJZ387" s="5"/>
      <c r="EKA387" s="5"/>
      <c r="EKB387" s="5"/>
      <c r="EKC387" s="5"/>
      <c r="EKD387" s="5"/>
      <c r="EKE387" s="5"/>
      <c r="EKF387" s="5"/>
      <c r="EKG387" s="5"/>
      <c r="EKH387" s="5"/>
      <c r="EKI387" s="5"/>
      <c r="EKJ387" s="5"/>
      <c r="EKK387" s="5"/>
      <c r="EKL387" s="5"/>
      <c r="EKM387" s="5"/>
      <c r="EKN387" s="5"/>
      <c r="EKO387" s="5"/>
      <c r="EKP387" s="5"/>
      <c r="EKQ387" s="5"/>
      <c r="EKR387" s="5"/>
      <c r="EKS387" s="5"/>
      <c r="EKT387" s="5"/>
      <c r="EKU387" s="5"/>
      <c r="EKV387" s="5"/>
      <c r="EKW387" s="5"/>
      <c r="EKX387" s="5"/>
      <c r="EKY387" s="5"/>
      <c r="EKZ387" s="5"/>
      <c r="ELA387" s="5"/>
      <c r="ELB387" s="5"/>
      <c r="ELC387" s="5"/>
      <c r="ELD387" s="5"/>
      <c r="ELE387" s="5"/>
      <c r="ELF387" s="5"/>
      <c r="ELG387" s="5"/>
      <c r="ELH387" s="5"/>
      <c r="ELI387" s="5"/>
      <c r="ELJ387" s="5"/>
      <c r="ELK387" s="5"/>
      <c r="ELL387" s="5"/>
      <c r="ELM387" s="5"/>
      <c r="ELN387" s="5"/>
      <c r="ELO387" s="5"/>
      <c r="ELP387" s="5"/>
      <c r="ELQ387" s="5"/>
      <c r="ELR387" s="5"/>
      <c r="ELS387" s="5"/>
      <c r="ELT387" s="5"/>
      <c r="ELU387" s="5"/>
      <c r="ELV387" s="5"/>
      <c r="ELW387" s="5"/>
      <c r="ELX387" s="5"/>
      <c r="ELY387" s="5"/>
      <c r="ELZ387" s="5"/>
      <c r="EMA387" s="5"/>
      <c r="EMB387" s="5"/>
      <c r="EMC387" s="5"/>
      <c r="EMD387" s="5"/>
      <c r="EME387" s="5"/>
      <c r="EMF387" s="5"/>
      <c r="EMG387" s="5"/>
      <c r="EMH387" s="5"/>
      <c r="EMI387" s="5"/>
      <c r="EMJ387" s="5"/>
      <c r="EMK387" s="5"/>
      <c r="EML387" s="5"/>
      <c r="EMM387" s="5"/>
      <c r="EMN387" s="5"/>
      <c r="EMO387" s="5"/>
      <c r="EMP387" s="5"/>
      <c r="EMQ387" s="5"/>
      <c r="EMR387" s="5"/>
      <c r="EMS387" s="5"/>
      <c r="EMT387" s="5"/>
      <c r="EMU387" s="5"/>
      <c r="EMV387" s="5"/>
      <c r="EMW387" s="5"/>
      <c r="EMX387" s="5"/>
      <c r="EMY387" s="5"/>
      <c r="EMZ387" s="5"/>
      <c r="ENA387" s="5"/>
      <c r="ENB387" s="5"/>
      <c r="ENC387" s="5"/>
      <c r="END387" s="5"/>
      <c r="ENE387" s="5"/>
      <c r="ENF387" s="5"/>
      <c r="ENG387" s="5"/>
      <c r="ENH387" s="5"/>
      <c r="ENI387" s="5"/>
      <c r="ENJ387" s="5"/>
      <c r="ENK387" s="5"/>
      <c r="ENL387" s="5"/>
      <c r="ENM387" s="5"/>
      <c r="ENN387" s="5"/>
      <c r="ENO387" s="5"/>
      <c r="ENP387" s="5"/>
      <c r="ENQ387" s="5"/>
      <c r="ENR387" s="5"/>
      <c r="ENS387" s="5"/>
      <c r="ENT387" s="5"/>
      <c r="ENU387" s="5"/>
      <c r="ENV387" s="5"/>
      <c r="ENW387" s="5"/>
      <c r="ENX387" s="5"/>
      <c r="ENY387" s="5"/>
      <c r="ENZ387" s="5"/>
      <c r="EOA387" s="5"/>
      <c r="EOB387" s="5"/>
      <c r="EOC387" s="5"/>
      <c r="EOD387" s="5"/>
      <c r="EOE387" s="5"/>
      <c r="EOF387" s="5"/>
      <c r="EOG387" s="5"/>
      <c r="EOH387" s="5"/>
      <c r="EOI387" s="5"/>
      <c r="EOJ387" s="5"/>
      <c r="EOK387" s="5"/>
      <c r="EOL387" s="5"/>
      <c r="EOM387" s="5"/>
      <c r="EON387" s="5"/>
      <c r="EOO387" s="5"/>
      <c r="EOP387" s="5"/>
      <c r="EOQ387" s="5"/>
      <c r="EOR387" s="5"/>
      <c r="EOS387" s="5"/>
      <c r="EOT387" s="5"/>
      <c r="EOU387" s="5"/>
      <c r="EOV387" s="5"/>
      <c r="EOW387" s="5"/>
      <c r="EOX387" s="5"/>
      <c r="EOY387" s="5"/>
      <c r="EOZ387" s="5"/>
      <c r="EPA387" s="5"/>
      <c r="EPB387" s="5"/>
      <c r="EPC387" s="5"/>
      <c r="EPD387" s="5"/>
      <c r="EPE387" s="5"/>
      <c r="EPF387" s="5"/>
      <c r="EPG387" s="5"/>
      <c r="EPH387" s="5"/>
      <c r="EPI387" s="5"/>
      <c r="EPJ387" s="5"/>
      <c r="EPK387" s="5"/>
      <c r="EPL387" s="5"/>
      <c r="EPM387" s="5"/>
      <c r="EPN387" s="5"/>
      <c r="EPO387" s="5"/>
      <c r="EPP387" s="5"/>
      <c r="EPQ387" s="5"/>
      <c r="EPR387" s="5"/>
      <c r="EPS387" s="5"/>
      <c r="EPT387" s="5"/>
      <c r="EPU387" s="5"/>
      <c r="EPV387" s="5"/>
      <c r="EPW387" s="5"/>
      <c r="EPX387" s="5"/>
      <c r="EPY387" s="5"/>
      <c r="EPZ387" s="5"/>
      <c r="EQA387" s="5"/>
      <c r="EQB387" s="5"/>
      <c r="EQC387" s="5"/>
      <c r="EQD387" s="5"/>
      <c r="EQE387" s="5"/>
      <c r="EQF387" s="5"/>
      <c r="EQG387" s="5"/>
      <c r="EQH387" s="5"/>
      <c r="EQI387" s="5"/>
      <c r="EQJ387" s="5"/>
      <c r="EQK387" s="5"/>
      <c r="EQL387" s="5"/>
      <c r="EQM387" s="5"/>
      <c r="EQN387" s="5"/>
      <c r="EQO387" s="5"/>
      <c r="EQP387" s="5"/>
      <c r="EQQ387" s="5"/>
      <c r="EQR387" s="5"/>
      <c r="EQS387" s="5"/>
      <c r="EQT387" s="5"/>
      <c r="EQU387" s="5"/>
      <c r="EQV387" s="5"/>
      <c r="EQW387" s="5"/>
      <c r="EQX387" s="5"/>
      <c r="EQY387" s="5"/>
      <c r="EQZ387" s="5"/>
      <c r="ERA387" s="5"/>
      <c r="ERB387" s="5"/>
      <c r="ERC387" s="5"/>
      <c r="ERD387" s="5"/>
      <c r="ERE387" s="5"/>
      <c r="ERF387" s="5"/>
      <c r="ERG387" s="5"/>
      <c r="ERH387" s="5"/>
      <c r="ERI387" s="5"/>
      <c r="ERJ387" s="5"/>
      <c r="ERK387" s="5"/>
      <c r="ERL387" s="5"/>
      <c r="ERM387" s="5"/>
      <c r="ERN387" s="5"/>
      <c r="ERO387" s="5"/>
      <c r="ERP387" s="5"/>
      <c r="ERQ387" s="5"/>
      <c r="ERR387" s="5"/>
      <c r="ERS387" s="5"/>
      <c r="ERT387" s="5"/>
      <c r="ERU387" s="5"/>
      <c r="ERV387" s="5"/>
      <c r="ERW387" s="5"/>
      <c r="ERX387" s="5"/>
      <c r="ERY387" s="5"/>
      <c r="ERZ387" s="5"/>
      <c r="ESA387" s="5"/>
      <c r="ESB387" s="5"/>
      <c r="ESC387" s="5"/>
      <c r="ESD387" s="5"/>
      <c r="ESE387" s="5"/>
      <c r="ESF387" s="5"/>
      <c r="ESG387" s="5"/>
      <c r="ESH387" s="5"/>
      <c r="ESI387" s="5"/>
      <c r="ESJ387" s="5"/>
      <c r="ESK387" s="5"/>
      <c r="ESL387" s="5"/>
      <c r="ESM387" s="5"/>
      <c r="ESN387" s="5"/>
      <c r="ESO387" s="5"/>
      <c r="ESP387" s="5"/>
      <c r="ESQ387" s="5"/>
      <c r="ESR387" s="5"/>
      <c r="ESS387" s="5"/>
      <c r="EST387" s="5"/>
      <c r="ESU387" s="5"/>
      <c r="ESV387" s="5"/>
      <c r="ESW387" s="5"/>
      <c r="ESX387" s="5"/>
      <c r="ESY387" s="5"/>
      <c r="ESZ387" s="5"/>
      <c r="ETA387" s="5"/>
      <c r="ETB387" s="5"/>
      <c r="ETC387" s="5"/>
      <c r="ETD387" s="5"/>
      <c r="ETE387" s="5"/>
      <c r="ETF387" s="5"/>
      <c r="ETG387" s="5"/>
      <c r="ETH387" s="5"/>
      <c r="ETI387" s="5"/>
      <c r="ETJ387" s="5"/>
      <c r="ETK387" s="5"/>
      <c r="ETL387" s="5"/>
      <c r="ETM387" s="5"/>
      <c r="ETN387" s="5"/>
      <c r="ETO387" s="5"/>
      <c r="ETP387" s="5"/>
      <c r="ETQ387" s="5"/>
      <c r="ETR387" s="5"/>
      <c r="ETS387" s="5"/>
      <c r="ETT387" s="5"/>
      <c r="ETU387" s="5"/>
      <c r="ETV387" s="5"/>
      <c r="ETW387" s="5"/>
      <c r="ETX387" s="5"/>
      <c r="ETY387" s="5"/>
      <c r="ETZ387" s="5"/>
      <c r="EUA387" s="5"/>
      <c r="EUB387" s="5"/>
      <c r="EUC387" s="5"/>
      <c r="EUD387" s="5"/>
      <c r="EUE387" s="5"/>
      <c r="EUF387" s="5"/>
      <c r="EUG387" s="5"/>
      <c r="EUH387" s="5"/>
      <c r="EUI387" s="5"/>
      <c r="EUJ387" s="5"/>
      <c r="EUK387" s="5"/>
      <c r="EUL387" s="5"/>
      <c r="EUM387" s="5"/>
      <c r="EUN387" s="5"/>
      <c r="EUO387" s="5"/>
      <c r="EUP387" s="5"/>
      <c r="EUQ387" s="5"/>
      <c r="EUR387" s="5"/>
      <c r="EUS387" s="5"/>
      <c r="EUT387" s="5"/>
      <c r="EUU387" s="5"/>
      <c r="EUV387" s="5"/>
      <c r="EUW387" s="5"/>
      <c r="EUX387" s="5"/>
      <c r="EUY387" s="5"/>
      <c r="EUZ387" s="5"/>
      <c r="EVA387" s="5"/>
      <c r="EVB387" s="5"/>
      <c r="EVC387" s="5"/>
      <c r="EVD387" s="5"/>
      <c r="EVE387" s="5"/>
      <c r="EVF387" s="5"/>
      <c r="EVG387" s="5"/>
      <c r="EVH387" s="5"/>
      <c r="EVI387" s="5"/>
      <c r="EVJ387" s="5"/>
      <c r="EVK387" s="5"/>
      <c r="EVL387" s="5"/>
      <c r="EVM387" s="5"/>
      <c r="EVN387" s="5"/>
      <c r="EVO387" s="5"/>
      <c r="EVP387" s="5"/>
      <c r="EVQ387" s="5"/>
      <c r="EVR387" s="5"/>
      <c r="EVS387" s="5"/>
      <c r="EVT387" s="5"/>
      <c r="EVU387" s="5"/>
      <c r="EVV387" s="5"/>
      <c r="EVW387" s="5"/>
      <c r="EVX387" s="5"/>
      <c r="EVY387" s="5"/>
      <c r="EVZ387" s="5"/>
      <c r="EWA387" s="5"/>
      <c r="EWB387" s="5"/>
      <c r="EWC387" s="5"/>
      <c r="EWD387" s="5"/>
      <c r="EWE387" s="5"/>
      <c r="EWF387" s="5"/>
      <c r="EWG387" s="5"/>
      <c r="EWH387" s="5"/>
      <c r="EWI387" s="5"/>
      <c r="EWJ387" s="5"/>
      <c r="EWK387" s="5"/>
      <c r="EWL387" s="5"/>
      <c r="EWM387" s="5"/>
      <c r="EWN387" s="5"/>
      <c r="EWO387" s="5"/>
      <c r="EWP387" s="5"/>
      <c r="EWQ387" s="5"/>
      <c r="EWR387" s="5"/>
      <c r="EWS387" s="5"/>
      <c r="EWT387" s="5"/>
      <c r="EWU387" s="5"/>
      <c r="EWV387" s="5"/>
      <c r="EWW387" s="5"/>
      <c r="EWX387" s="5"/>
      <c r="EWY387" s="5"/>
      <c r="EWZ387" s="5"/>
      <c r="EXA387" s="5"/>
      <c r="EXB387" s="5"/>
      <c r="EXC387" s="5"/>
      <c r="EXD387" s="5"/>
      <c r="EXE387" s="5"/>
      <c r="EXF387" s="5"/>
      <c r="EXG387" s="5"/>
      <c r="EXH387" s="5"/>
      <c r="EXI387" s="5"/>
      <c r="EXJ387" s="5"/>
      <c r="EXK387" s="5"/>
      <c r="EXL387" s="5"/>
      <c r="EXM387" s="5"/>
      <c r="EXN387" s="5"/>
      <c r="EXO387" s="5"/>
      <c r="EXP387" s="5"/>
      <c r="EXQ387" s="5"/>
      <c r="EXR387" s="5"/>
      <c r="EXS387" s="5"/>
      <c r="EXT387" s="5"/>
      <c r="EXU387" s="5"/>
      <c r="EXV387" s="5"/>
      <c r="EXW387" s="5"/>
      <c r="EXX387" s="5"/>
      <c r="EXY387" s="5"/>
      <c r="EXZ387" s="5"/>
      <c r="EYA387" s="5"/>
      <c r="EYB387" s="5"/>
      <c r="EYC387" s="5"/>
      <c r="EYD387" s="5"/>
      <c r="EYE387" s="5"/>
      <c r="EYF387" s="5"/>
      <c r="EYG387" s="5"/>
      <c r="EYH387" s="5"/>
      <c r="EYI387" s="5"/>
      <c r="EYJ387" s="5"/>
      <c r="EYK387" s="5"/>
      <c r="EYL387" s="5"/>
      <c r="EYM387" s="5"/>
      <c r="EYN387" s="5"/>
      <c r="EYO387" s="5"/>
      <c r="EYP387" s="5"/>
      <c r="EYQ387" s="5"/>
      <c r="EYR387" s="5"/>
      <c r="EYS387" s="5"/>
      <c r="EYT387" s="5"/>
      <c r="EYU387" s="5"/>
      <c r="EYV387" s="5"/>
      <c r="EYW387" s="5"/>
      <c r="EYX387" s="5"/>
      <c r="EYY387" s="5"/>
      <c r="EYZ387" s="5"/>
      <c r="EZA387" s="5"/>
      <c r="EZB387" s="5"/>
      <c r="EZC387" s="5"/>
      <c r="EZD387" s="5"/>
      <c r="EZE387" s="5"/>
      <c r="EZF387" s="5"/>
      <c r="EZG387" s="5"/>
      <c r="EZH387" s="5"/>
      <c r="EZI387" s="5"/>
      <c r="EZJ387" s="5"/>
      <c r="EZK387" s="5"/>
      <c r="EZL387" s="5"/>
      <c r="EZM387" s="5"/>
      <c r="EZN387" s="5"/>
      <c r="EZO387" s="5"/>
      <c r="EZP387" s="5"/>
      <c r="EZQ387" s="5"/>
      <c r="EZR387" s="5"/>
      <c r="EZS387" s="5"/>
      <c r="EZT387" s="5"/>
      <c r="EZU387" s="5"/>
      <c r="EZV387" s="5"/>
      <c r="EZW387" s="5"/>
      <c r="EZX387" s="5"/>
      <c r="EZY387" s="5"/>
      <c r="EZZ387" s="5"/>
      <c r="FAA387" s="5"/>
      <c r="FAB387" s="5"/>
      <c r="FAC387" s="5"/>
      <c r="FAD387" s="5"/>
      <c r="FAE387" s="5"/>
      <c r="FAF387" s="5"/>
      <c r="FAG387" s="5"/>
      <c r="FAH387" s="5"/>
      <c r="FAI387" s="5"/>
      <c r="FAJ387" s="5"/>
      <c r="FAK387" s="5"/>
      <c r="FAL387" s="5"/>
      <c r="FAM387" s="5"/>
      <c r="FAN387" s="5"/>
      <c r="FAO387" s="5"/>
      <c r="FAP387" s="5"/>
      <c r="FAQ387" s="5"/>
      <c r="FAR387" s="5"/>
      <c r="FAS387" s="5"/>
      <c r="FAT387" s="5"/>
      <c r="FAU387" s="5"/>
      <c r="FAV387" s="5"/>
      <c r="FAW387" s="5"/>
      <c r="FAX387" s="5"/>
      <c r="FAY387" s="5"/>
      <c r="FAZ387" s="5"/>
      <c r="FBA387" s="5"/>
      <c r="FBB387" s="5"/>
      <c r="FBC387" s="5"/>
      <c r="FBD387" s="5"/>
      <c r="FBE387" s="5"/>
      <c r="FBF387" s="5"/>
      <c r="FBG387" s="5"/>
      <c r="FBH387" s="5"/>
      <c r="FBI387" s="5"/>
      <c r="FBJ387" s="5"/>
      <c r="FBK387" s="5"/>
      <c r="FBL387" s="5"/>
      <c r="FBM387" s="5"/>
      <c r="FBN387" s="5"/>
      <c r="FBO387" s="5"/>
      <c r="FBP387" s="5"/>
      <c r="FBQ387" s="5"/>
      <c r="FBR387" s="5"/>
      <c r="FBS387" s="5"/>
      <c r="FBT387" s="5"/>
      <c r="FBU387" s="5"/>
      <c r="FBV387" s="5"/>
      <c r="FBW387" s="5"/>
      <c r="FBX387" s="5"/>
      <c r="FBY387" s="5"/>
      <c r="FBZ387" s="5"/>
      <c r="FCA387" s="5"/>
      <c r="FCB387" s="5"/>
      <c r="FCC387" s="5"/>
      <c r="FCD387" s="5"/>
      <c r="FCE387" s="5"/>
      <c r="FCF387" s="5"/>
      <c r="FCG387" s="5"/>
      <c r="FCH387" s="5"/>
      <c r="FCI387" s="5"/>
      <c r="FCJ387" s="5"/>
      <c r="FCK387" s="5"/>
      <c r="FCL387" s="5"/>
      <c r="FCM387" s="5"/>
      <c r="FCN387" s="5"/>
      <c r="FCO387" s="5"/>
      <c r="FCP387" s="5"/>
      <c r="FCQ387" s="5"/>
      <c r="FCR387" s="5"/>
      <c r="FCS387" s="5"/>
      <c r="FCT387" s="5"/>
      <c r="FCU387" s="5"/>
      <c r="FCV387" s="5"/>
      <c r="FCW387" s="5"/>
      <c r="FCX387" s="5"/>
      <c r="FCY387" s="5"/>
      <c r="FCZ387" s="5"/>
      <c r="FDA387" s="5"/>
      <c r="FDB387" s="5"/>
      <c r="FDC387" s="5"/>
      <c r="FDD387" s="5"/>
      <c r="FDE387" s="5"/>
      <c r="FDF387" s="5"/>
      <c r="FDG387" s="5"/>
      <c r="FDH387" s="5"/>
      <c r="FDI387" s="5"/>
      <c r="FDJ387" s="5"/>
      <c r="FDK387" s="5"/>
      <c r="FDL387" s="5"/>
      <c r="FDM387" s="5"/>
      <c r="FDN387" s="5"/>
      <c r="FDO387" s="5"/>
      <c r="FDP387" s="5"/>
      <c r="FDQ387" s="5"/>
      <c r="FDR387" s="5"/>
      <c r="FDS387" s="5"/>
      <c r="FDT387" s="5"/>
      <c r="FDU387" s="5"/>
      <c r="FDV387" s="5"/>
      <c r="FDW387" s="5"/>
      <c r="FDX387" s="5"/>
      <c r="FDY387" s="5"/>
      <c r="FDZ387" s="5"/>
      <c r="FEA387" s="5"/>
      <c r="FEB387" s="5"/>
      <c r="FEC387" s="5"/>
      <c r="FED387" s="5"/>
      <c r="FEE387" s="5"/>
      <c r="FEF387" s="5"/>
      <c r="FEG387" s="5"/>
      <c r="FEH387" s="5"/>
      <c r="FEI387" s="5"/>
      <c r="FEJ387" s="5"/>
      <c r="FEK387" s="5"/>
      <c r="FEL387" s="5"/>
      <c r="FEM387" s="5"/>
      <c r="FEN387" s="5"/>
      <c r="FEO387" s="5"/>
      <c r="FEP387" s="5"/>
      <c r="FEQ387" s="5"/>
      <c r="FER387" s="5"/>
      <c r="FES387" s="5"/>
      <c r="FET387" s="5"/>
      <c r="FEU387" s="5"/>
      <c r="FEV387" s="5"/>
      <c r="FEW387" s="5"/>
      <c r="FEX387" s="5"/>
      <c r="FEY387" s="5"/>
      <c r="FEZ387" s="5"/>
      <c r="FFA387" s="5"/>
      <c r="FFB387" s="5"/>
      <c r="FFC387" s="5"/>
      <c r="FFD387" s="5"/>
      <c r="FFE387" s="5"/>
      <c r="FFF387" s="5"/>
      <c r="FFG387" s="5"/>
      <c r="FFH387" s="5"/>
      <c r="FFI387" s="5"/>
      <c r="FFJ387" s="5"/>
      <c r="FFK387" s="5"/>
      <c r="FFL387" s="5"/>
      <c r="FFM387" s="5"/>
      <c r="FFN387" s="5"/>
      <c r="FFO387" s="5"/>
      <c r="FFP387" s="5"/>
      <c r="FFQ387" s="5"/>
      <c r="FFR387" s="5"/>
      <c r="FFS387" s="5"/>
      <c r="FFT387" s="5"/>
      <c r="FFU387" s="5"/>
      <c r="FFV387" s="5"/>
      <c r="FFW387" s="5"/>
      <c r="FFX387" s="5"/>
      <c r="FFY387" s="5"/>
      <c r="FFZ387" s="5"/>
      <c r="FGA387" s="5"/>
      <c r="FGB387" s="5"/>
      <c r="FGC387" s="5"/>
      <c r="FGD387" s="5"/>
      <c r="FGE387" s="5"/>
      <c r="FGF387" s="5"/>
      <c r="FGG387" s="5"/>
      <c r="FGH387" s="5"/>
      <c r="FGI387" s="5"/>
      <c r="FGJ387" s="5"/>
      <c r="FGK387" s="5"/>
      <c r="FGL387" s="5"/>
      <c r="FGM387" s="5"/>
      <c r="FGN387" s="5"/>
      <c r="FGO387" s="5"/>
      <c r="FGP387" s="5"/>
      <c r="FGQ387" s="5"/>
      <c r="FGR387" s="5"/>
      <c r="FGS387" s="5"/>
      <c r="FGT387" s="5"/>
      <c r="FGU387" s="5"/>
      <c r="FGV387" s="5"/>
      <c r="FGW387" s="5"/>
      <c r="FGX387" s="5"/>
      <c r="FGY387" s="5"/>
      <c r="FGZ387" s="5"/>
      <c r="FHA387" s="5"/>
      <c r="FHB387" s="5"/>
      <c r="FHC387" s="5"/>
      <c r="FHD387" s="5"/>
      <c r="FHE387" s="5"/>
      <c r="FHF387" s="5"/>
      <c r="FHG387" s="5"/>
      <c r="FHH387" s="5"/>
      <c r="FHI387" s="5"/>
      <c r="FHJ387" s="5"/>
      <c r="FHK387" s="5"/>
      <c r="FHL387" s="5"/>
      <c r="FHM387" s="5"/>
      <c r="FHN387" s="5"/>
      <c r="FHO387" s="5"/>
      <c r="FHP387" s="5"/>
      <c r="FHQ387" s="5"/>
      <c r="FHR387" s="5"/>
      <c r="FHS387" s="5"/>
      <c r="FHT387" s="5"/>
      <c r="FHU387" s="5"/>
      <c r="FHV387" s="5"/>
      <c r="FHW387" s="5"/>
      <c r="FHX387" s="5"/>
      <c r="FHY387" s="5"/>
      <c r="FHZ387" s="5"/>
      <c r="FIA387" s="5"/>
      <c r="FIB387" s="5"/>
      <c r="FIC387" s="5"/>
      <c r="FID387" s="5"/>
      <c r="FIE387" s="5"/>
      <c r="FIF387" s="5"/>
      <c r="FIG387" s="5"/>
      <c r="FIH387" s="5"/>
      <c r="FII387" s="5"/>
      <c r="FIJ387" s="5"/>
      <c r="FIK387" s="5"/>
      <c r="FIL387" s="5"/>
      <c r="FIM387" s="5"/>
      <c r="FIN387" s="5"/>
      <c r="FIO387" s="5"/>
      <c r="FIP387" s="5"/>
      <c r="FIQ387" s="5"/>
      <c r="FIR387" s="5"/>
      <c r="FIS387" s="5"/>
      <c r="FIT387" s="5"/>
      <c r="FIU387" s="5"/>
      <c r="FIV387" s="5"/>
      <c r="FIW387" s="5"/>
      <c r="FIX387" s="5"/>
      <c r="FIY387" s="5"/>
      <c r="FIZ387" s="5"/>
      <c r="FJA387" s="5"/>
      <c r="FJB387" s="5"/>
      <c r="FJC387" s="5"/>
      <c r="FJD387" s="5"/>
      <c r="FJE387" s="5"/>
      <c r="FJF387" s="5"/>
      <c r="FJG387" s="5"/>
      <c r="FJH387" s="5"/>
      <c r="FJI387" s="5"/>
      <c r="FJJ387" s="5"/>
      <c r="FJK387" s="5"/>
      <c r="FJL387" s="5"/>
      <c r="FJM387" s="5"/>
      <c r="FJN387" s="5"/>
      <c r="FJO387" s="5"/>
      <c r="FJP387" s="5"/>
      <c r="FJQ387" s="5"/>
      <c r="FJR387" s="5"/>
      <c r="FJS387" s="5"/>
      <c r="FJT387" s="5"/>
      <c r="FJU387" s="5"/>
      <c r="FJV387" s="5"/>
      <c r="FJW387" s="5"/>
      <c r="FJX387" s="5"/>
      <c r="FJY387" s="5"/>
      <c r="FJZ387" s="5"/>
      <c r="FKA387" s="5"/>
      <c r="FKB387" s="5"/>
      <c r="FKC387" s="5"/>
      <c r="FKD387" s="5"/>
      <c r="FKE387" s="5"/>
      <c r="FKF387" s="5"/>
      <c r="FKG387" s="5"/>
      <c r="FKH387" s="5"/>
      <c r="FKI387" s="5"/>
      <c r="FKJ387" s="5"/>
      <c r="FKK387" s="5"/>
      <c r="FKL387" s="5"/>
      <c r="FKM387" s="5"/>
      <c r="FKN387" s="5"/>
      <c r="FKO387" s="5"/>
      <c r="FKP387" s="5"/>
      <c r="FKQ387" s="5"/>
      <c r="FKR387" s="5"/>
      <c r="FKS387" s="5"/>
      <c r="FKT387" s="5"/>
      <c r="FKU387" s="5"/>
      <c r="FKV387" s="5"/>
      <c r="FKW387" s="5"/>
      <c r="FKX387" s="5"/>
      <c r="FKY387" s="5"/>
      <c r="FKZ387" s="5"/>
      <c r="FLA387" s="5"/>
      <c r="FLB387" s="5"/>
      <c r="FLC387" s="5"/>
      <c r="FLD387" s="5"/>
      <c r="FLE387" s="5"/>
      <c r="FLF387" s="5"/>
      <c r="FLG387" s="5"/>
      <c r="FLH387" s="5"/>
      <c r="FLI387" s="5"/>
      <c r="FLJ387" s="5"/>
      <c r="FLK387" s="5"/>
      <c r="FLL387" s="5"/>
      <c r="FLM387" s="5"/>
      <c r="FLN387" s="5"/>
      <c r="FLO387" s="5"/>
      <c r="FLP387" s="5"/>
      <c r="FLQ387" s="5"/>
      <c r="FLR387" s="5"/>
      <c r="FLS387" s="5"/>
      <c r="FLT387" s="5"/>
      <c r="FLU387" s="5"/>
      <c r="FLV387" s="5"/>
      <c r="FLW387" s="5"/>
      <c r="FLX387" s="5"/>
      <c r="FLY387" s="5"/>
      <c r="FLZ387" s="5"/>
      <c r="FMA387" s="5"/>
      <c r="FMB387" s="5"/>
      <c r="FMC387" s="5"/>
      <c r="FMD387" s="5"/>
      <c r="FME387" s="5"/>
      <c r="FMF387" s="5"/>
      <c r="FMG387" s="5"/>
      <c r="FMH387" s="5"/>
      <c r="FMI387" s="5"/>
      <c r="FMJ387" s="5"/>
      <c r="FMK387" s="5"/>
      <c r="FML387" s="5"/>
      <c r="FMM387" s="5"/>
      <c r="FMN387" s="5"/>
      <c r="FMO387" s="5"/>
      <c r="FMP387" s="5"/>
      <c r="FMQ387" s="5"/>
      <c r="FMR387" s="5"/>
      <c r="FMS387" s="5"/>
      <c r="FMT387" s="5"/>
      <c r="FMU387" s="5"/>
      <c r="FMV387" s="5"/>
      <c r="FMW387" s="5"/>
      <c r="FMX387" s="5"/>
      <c r="FMY387" s="5"/>
      <c r="FMZ387" s="5"/>
      <c r="FNA387" s="5"/>
      <c r="FNB387" s="5"/>
      <c r="FNC387" s="5"/>
      <c r="FND387" s="5"/>
      <c r="FNE387" s="5"/>
      <c r="FNF387" s="5"/>
      <c r="FNG387" s="5"/>
      <c r="FNH387" s="5"/>
      <c r="FNI387" s="5"/>
      <c r="FNJ387" s="5"/>
      <c r="FNK387" s="5"/>
      <c r="FNL387" s="5"/>
      <c r="FNM387" s="5"/>
      <c r="FNN387" s="5"/>
      <c r="FNO387" s="5"/>
      <c r="FNP387" s="5"/>
      <c r="FNQ387" s="5"/>
      <c r="FNR387" s="5"/>
      <c r="FNS387" s="5"/>
      <c r="FNT387" s="5"/>
      <c r="FNU387" s="5"/>
      <c r="FNV387" s="5"/>
      <c r="FNW387" s="5"/>
      <c r="FNX387" s="5"/>
      <c r="FNY387" s="5"/>
      <c r="FNZ387" s="5"/>
      <c r="FOA387" s="5"/>
      <c r="FOB387" s="5"/>
      <c r="FOC387" s="5"/>
      <c r="FOD387" s="5"/>
      <c r="FOE387" s="5"/>
      <c r="FOF387" s="5"/>
      <c r="FOG387" s="5"/>
      <c r="FOH387" s="5"/>
      <c r="FOI387" s="5"/>
      <c r="FOJ387" s="5"/>
      <c r="FOK387" s="5"/>
      <c r="FOL387" s="5"/>
      <c r="FOM387" s="5"/>
      <c r="FON387" s="5"/>
      <c r="FOO387" s="5"/>
      <c r="FOP387" s="5"/>
      <c r="FOQ387" s="5"/>
      <c r="FOR387" s="5"/>
      <c r="FOS387" s="5"/>
      <c r="FOT387" s="5"/>
      <c r="FOU387" s="5"/>
      <c r="FOV387" s="5"/>
      <c r="FOW387" s="5"/>
      <c r="FOX387" s="5"/>
      <c r="FOY387" s="5"/>
      <c r="FOZ387" s="5"/>
      <c r="FPA387" s="5"/>
      <c r="FPB387" s="5"/>
      <c r="FPC387" s="5"/>
      <c r="FPD387" s="5"/>
      <c r="FPE387" s="5"/>
      <c r="FPF387" s="5"/>
      <c r="FPG387" s="5"/>
      <c r="FPH387" s="5"/>
      <c r="FPI387" s="5"/>
      <c r="FPJ387" s="5"/>
      <c r="FPK387" s="5"/>
      <c r="FPL387" s="5"/>
      <c r="FPM387" s="5"/>
      <c r="FPN387" s="5"/>
      <c r="FPO387" s="5"/>
      <c r="FPP387" s="5"/>
      <c r="FPQ387" s="5"/>
      <c r="FPR387" s="5"/>
      <c r="FPS387" s="5"/>
      <c r="FPT387" s="5"/>
      <c r="FPU387" s="5"/>
      <c r="FPV387" s="5"/>
      <c r="FPW387" s="5"/>
      <c r="FPX387" s="5"/>
      <c r="FPY387" s="5"/>
      <c r="FPZ387" s="5"/>
      <c r="FQA387" s="5"/>
      <c r="FQB387" s="5"/>
      <c r="FQC387" s="5"/>
      <c r="FQD387" s="5"/>
      <c r="FQE387" s="5"/>
      <c r="FQF387" s="5"/>
      <c r="FQG387" s="5"/>
      <c r="FQH387" s="5"/>
      <c r="FQI387" s="5"/>
      <c r="FQJ387" s="5"/>
      <c r="FQK387" s="5"/>
      <c r="FQL387" s="5"/>
      <c r="FQM387" s="5"/>
      <c r="FQN387" s="5"/>
      <c r="FQO387" s="5"/>
      <c r="FQP387" s="5"/>
      <c r="FQQ387" s="5"/>
      <c r="FQR387" s="5"/>
      <c r="FQS387" s="5"/>
      <c r="FQT387" s="5"/>
      <c r="FQU387" s="5"/>
      <c r="FQV387" s="5"/>
      <c r="FQW387" s="5"/>
      <c r="FQX387" s="5"/>
      <c r="FQY387" s="5"/>
      <c r="FQZ387" s="5"/>
      <c r="FRA387" s="5"/>
      <c r="FRB387" s="5"/>
      <c r="FRC387" s="5"/>
      <c r="FRD387" s="5"/>
      <c r="FRE387" s="5"/>
      <c r="FRF387" s="5"/>
      <c r="FRG387" s="5"/>
      <c r="FRH387" s="5"/>
      <c r="FRI387" s="5"/>
      <c r="FRJ387" s="5"/>
      <c r="FRK387" s="5"/>
      <c r="FRL387" s="5"/>
      <c r="FRM387" s="5"/>
      <c r="FRN387" s="5"/>
      <c r="FRO387" s="5"/>
      <c r="FRP387" s="5"/>
      <c r="FRQ387" s="5"/>
      <c r="FRR387" s="5"/>
      <c r="FRS387" s="5"/>
      <c r="FRT387" s="5"/>
      <c r="FRU387" s="5"/>
      <c r="FRV387" s="5"/>
      <c r="FRW387" s="5"/>
      <c r="FRX387" s="5"/>
      <c r="FRY387" s="5"/>
      <c r="FRZ387" s="5"/>
      <c r="FSA387" s="5"/>
      <c r="FSB387" s="5"/>
      <c r="FSC387" s="5"/>
      <c r="FSD387" s="5"/>
      <c r="FSE387" s="5"/>
      <c r="FSF387" s="5"/>
      <c r="FSG387" s="5"/>
      <c r="FSH387" s="5"/>
      <c r="FSI387" s="5"/>
      <c r="FSJ387" s="5"/>
      <c r="FSK387" s="5"/>
      <c r="FSL387" s="5"/>
      <c r="FSM387" s="5"/>
      <c r="FSN387" s="5"/>
      <c r="FSO387" s="5"/>
      <c r="FSP387" s="5"/>
      <c r="FSQ387" s="5"/>
      <c r="FSR387" s="5"/>
      <c r="FSS387" s="5"/>
      <c r="FST387" s="5"/>
      <c r="FSU387" s="5"/>
      <c r="FSV387" s="5"/>
      <c r="FSW387" s="5"/>
      <c r="FSX387" s="5"/>
      <c r="FSY387" s="5"/>
      <c r="FSZ387" s="5"/>
      <c r="FTA387" s="5"/>
      <c r="FTB387" s="5"/>
      <c r="FTC387" s="5"/>
      <c r="FTD387" s="5"/>
      <c r="FTE387" s="5"/>
      <c r="FTF387" s="5"/>
      <c r="FTG387" s="5"/>
      <c r="FTH387" s="5"/>
      <c r="FTI387" s="5"/>
      <c r="FTJ387" s="5"/>
      <c r="FTK387" s="5"/>
      <c r="FTL387" s="5"/>
      <c r="FTM387" s="5"/>
      <c r="FTN387" s="5"/>
      <c r="FTO387" s="5"/>
      <c r="FTP387" s="5"/>
      <c r="FTQ387" s="5"/>
      <c r="FTR387" s="5"/>
      <c r="FTS387" s="5"/>
      <c r="FTT387" s="5"/>
      <c r="FTU387" s="5"/>
      <c r="FTV387" s="5"/>
      <c r="FTW387" s="5"/>
      <c r="FTX387" s="5"/>
      <c r="FTY387" s="5"/>
      <c r="FTZ387" s="5"/>
      <c r="FUA387" s="5"/>
      <c r="FUB387" s="5"/>
      <c r="FUC387" s="5"/>
      <c r="FUD387" s="5"/>
      <c r="FUE387" s="5"/>
      <c r="FUF387" s="5"/>
      <c r="FUG387" s="5"/>
      <c r="FUH387" s="5"/>
      <c r="FUI387" s="5"/>
      <c r="FUJ387" s="5"/>
      <c r="FUK387" s="5"/>
      <c r="FUL387" s="5"/>
      <c r="FUM387" s="5"/>
      <c r="FUN387" s="5"/>
      <c r="FUO387" s="5"/>
      <c r="FUP387" s="5"/>
      <c r="FUQ387" s="5"/>
      <c r="FUR387" s="5"/>
      <c r="FUS387" s="5"/>
      <c r="FUT387" s="5"/>
      <c r="FUU387" s="5"/>
      <c r="FUV387" s="5"/>
      <c r="FUW387" s="5"/>
      <c r="FUX387" s="5"/>
      <c r="FUY387" s="5"/>
      <c r="FUZ387" s="5"/>
      <c r="FVA387" s="5"/>
      <c r="FVB387" s="5"/>
      <c r="FVC387" s="5"/>
      <c r="FVD387" s="5"/>
      <c r="FVE387" s="5"/>
      <c r="FVF387" s="5"/>
      <c r="FVG387" s="5"/>
      <c r="FVH387" s="5"/>
      <c r="FVI387" s="5"/>
      <c r="FVJ387" s="5"/>
      <c r="FVK387" s="5"/>
      <c r="FVL387" s="5"/>
      <c r="FVM387" s="5"/>
      <c r="FVN387" s="5"/>
      <c r="FVO387" s="5"/>
      <c r="FVP387" s="5"/>
      <c r="FVQ387" s="5"/>
      <c r="FVR387" s="5"/>
      <c r="FVS387" s="5"/>
      <c r="FVT387" s="5"/>
      <c r="FVU387" s="5"/>
      <c r="FVV387" s="5"/>
      <c r="FVW387" s="5"/>
      <c r="FVX387" s="5"/>
      <c r="FVY387" s="5"/>
      <c r="FVZ387" s="5"/>
      <c r="FWA387" s="5"/>
      <c r="FWB387" s="5"/>
      <c r="FWC387" s="5"/>
      <c r="FWD387" s="5"/>
      <c r="FWE387" s="5"/>
      <c r="FWF387" s="5"/>
      <c r="FWG387" s="5"/>
      <c r="FWH387" s="5"/>
      <c r="FWI387" s="5"/>
      <c r="FWJ387" s="5"/>
      <c r="FWK387" s="5"/>
      <c r="FWL387" s="5"/>
      <c r="FWM387" s="5"/>
      <c r="FWN387" s="5"/>
      <c r="FWO387" s="5"/>
      <c r="FWP387" s="5"/>
      <c r="FWQ387" s="5"/>
      <c r="FWR387" s="5"/>
      <c r="FWS387" s="5"/>
      <c r="FWT387" s="5"/>
      <c r="FWU387" s="5"/>
      <c r="FWV387" s="5"/>
      <c r="FWW387" s="5"/>
      <c r="FWX387" s="5"/>
      <c r="FWY387" s="5"/>
      <c r="FWZ387" s="5"/>
      <c r="FXA387" s="5"/>
      <c r="FXB387" s="5"/>
      <c r="FXC387" s="5"/>
      <c r="FXD387" s="5"/>
      <c r="FXE387" s="5"/>
      <c r="FXF387" s="5"/>
      <c r="FXG387" s="5"/>
      <c r="FXH387" s="5"/>
      <c r="FXI387" s="5"/>
      <c r="FXJ387" s="5"/>
      <c r="FXK387" s="5"/>
      <c r="FXL387" s="5"/>
      <c r="FXM387" s="5"/>
      <c r="FXN387" s="5"/>
      <c r="FXO387" s="5"/>
      <c r="FXP387" s="5"/>
      <c r="FXQ387" s="5"/>
      <c r="FXR387" s="5"/>
      <c r="FXS387" s="5"/>
      <c r="FXT387" s="5"/>
      <c r="FXU387" s="5"/>
      <c r="FXV387" s="5"/>
      <c r="FXW387" s="5"/>
      <c r="FXX387" s="5"/>
      <c r="FXY387" s="5"/>
      <c r="FXZ387" s="5"/>
      <c r="FYA387" s="5"/>
      <c r="FYB387" s="5"/>
      <c r="FYC387" s="5"/>
      <c r="FYD387" s="5"/>
      <c r="FYE387" s="5"/>
      <c r="FYF387" s="5"/>
      <c r="FYG387" s="5"/>
      <c r="FYH387" s="5"/>
      <c r="FYI387" s="5"/>
      <c r="FYJ387" s="5"/>
      <c r="FYK387" s="5"/>
      <c r="FYL387" s="5"/>
      <c r="FYM387" s="5"/>
      <c r="FYN387" s="5"/>
      <c r="FYO387" s="5"/>
      <c r="FYP387" s="5"/>
      <c r="FYQ387" s="5"/>
      <c r="FYR387" s="5"/>
      <c r="FYS387" s="5"/>
      <c r="FYT387" s="5"/>
      <c r="FYU387" s="5"/>
      <c r="FYV387" s="5"/>
      <c r="FYW387" s="5"/>
      <c r="FYX387" s="5"/>
      <c r="FYY387" s="5"/>
      <c r="FYZ387" s="5"/>
      <c r="FZA387" s="5"/>
      <c r="FZB387" s="5"/>
      <c r="FZC387" s="5"/>
      <c r="FZD387" s="5"/>
      <c r="FZE387" s="5"/>
      <c r="FZF387" s="5"/>
      <c r="FZG387" s="5"/>
      <c r="FZH387" s="5"/>
      <c r="FZI387" s="5"/>
      <c r="FZJ387" s="5"/>
      <c r="FZK387" s="5"/>
      <c r="FZL387" s="5"/>
      <c r="FZM387" s="5"/>
      <c r="FZN387" s="5"/>
      <c r="FZO387" s="5"/>
      <c r="FZP387" s="5"/>
      <c r="FZQ387" s="5"/>
      <c r="FZR387" s="5"/>
      <c r="FZS387" s="5"/>
      <c r="FZT387" s="5"/>
      <c r="FZU387" s="5"/>
      <c r="FZV387" s="5"/>
      <c r="FZW387" s="5"/>
      <c r="FZX387" s="5"/>
      <c r="FZY387" s="5"/>
      <c r="FZZ387" s="5"/>
      <c r="GAA387" s="5"/>
      <c r="GAB387" s="5"/>
      <c r="GAC387" s="5"/>
      <c r="GAD387" s="5"/>
      <c r="GAE387" s="5"/>
      <c r="GAF387" s="5"/>
      <c r="GAG387" s="5"/>
      <c r="GAH387" s="5"/>
      <c r="GAI387" s="5"/>
      <c r="GAJ387" s="5"/>
      <c r="GAK387" s="5"/>
      <c r="GAL387" s="5"/>
      <c r="GAM387" s="5"/>
      <c r="GAN387" s="5"/>
      <c r="GAO387" s="5"/>
      <c r="GAP387" s="5"/>
      <c r="GAQ387" s="5"/>
      <c r="GAR387" s="5"/>
      <c r="GAS387" s="5"/>
      <c r="GAT387" s="5"/>
      <c r="GAU387" s="5"/>
      <c r="GAV387" s="5"/>
      <c r="GAW387" s="5"/>
      <c r="GAX387" s="5"/>
      <c r="GAY387" s="5"/>
      <c r="GAZ387" s="5"/>
      <c r="GBA387" s="5"/>
      <c r="GBB387" s="5"/>
      <c r="GBC387" s="5"/>
      <c r="GBD387" s="5"/>
      <c r="GBE387" s="5"/>
      <c r="GBF387" s="5"/>
      <c r="GBG387" s="5"/>
      <c r="GBH387" s="5"/>
      <c r="GBI387" s="5"/>
      <c r="GBJ387" s="5"/>
      <c r="GBK387" s="5"/>
      <c r="GBL387" s="5"/>
      <c r="GBM387" s="5"/>
      <c r="GBN387" s="5"/>
      <c r="GBO387" s="5"/>
      <c r="GBP387" s="5"/>
      <c r="GBQ387" s="5"/>
      <c r="GBR387" s="5"/>
      <c r="GBS387" s="5"/>
      <c r="GBT387" s="5"/>
      <c r="GBU387" s="5"/>
      <c r="GBV387" s="5"/>
      <c r="GBW387" s="5"/>
      <c r="GBX387" s="5"/>
      <c r="GBY387" s="5"/>
      <c r="GBZ387" s="5"/>
      <c r="GCA387" s="5"/>
      <c r="GCB387" s="5"/>
      <c r="GCC387" s="5"/>
      <c r="GCD387" s="5"/>
      <c r="GCE387" s="5"/>
      <c r="GCF387" s="5"/>
      <c r="GCG387" s="5"/>
      <c r="GCH387" s="5"/>
      <c r="GCI387" s="5"/>
      <c r="GCJ387" s="5"/>
      <c r="GCK387" s="5"/>
      <c r="GCL387" s="5"/>
      <c r="GCM387" s="5"/>
      <c r="GCN387" s="5"/>
      <c r="GCO387" s="5"/>
      <c r="GCP387" s="5"/>
      <c r="GCQ387" s="5"/>
      <c r="GCR387" s="5"/>
      <c r="GCS387" s="5"/>
      <c r="GCT387" s="5"/>
      <c r="GCU387" s="5"/>
      <c r="GCV387" s="5"/>
      <c r="GCW387" s="5"/>
      <c r="GCX387" s="5"/>
      <c r="GCY387" s="5"/>
      <c r="GCZ387" s="5"/>
      <c r="GDA387" s="5"/>
      <c r="GDB387" s="5"/>
      <c r="GDC387" s="5"/>
      <c r="GDD387" s="5"/>
      <c r="GDE387" s="5"/>
      <c r="GDF387" s="5"/>
      <c r="GDG387" s="5"/>
      <c r="GDH387" s="5"/>
      <c r="GDI387" s="5"/>
      <c r="GDJ387" s="5"/>
      <c r="GDK387" s="5"/>
      <c r="GDL387" s="5"/>
      <c r="GDM387" s="5"/>
      <c r="GDN387" s="5"/>
      <c r="GDO387" s="5"/>
      <c r="GDP387" s="5"/>
      <c r="GDQ387" s="5"/>
      <c r="GDR387" s="5"/>
      <c r="GDS387" s="5"/>
      <c r="GDT387" s="5"/>
      <c r="GDU387" s="5"/>
      <c r="GDV387" s="5"/>
      <c r="GDW387" s="5"/>
      <c r="GDX387" s="5"/>
      <c r="GDY387" s="5"/>
      <c r="GDZ387" s="5"/>
      <c r="GEA387" s="5"/>
      <c r="GEB387" s="5"/>
      <c r="GEC387" s="5"/>
      <c r="GED387" s="5"/>
      <c r="GEE387" s="5"/>
      <c r="GEF387" s="5"/>
      <c r="GEG387" s="5"/>
      <c r="GEH387" s="5"/>
      <c r="GEI387" s="5"/>
      <c r="GEJ387" s="5"/>
      <c r="GEK387" s="5"/>
      <c r="GEL387" s="5"/>
      <c r="GEM387" s="5"/>
      <c r="GEN387" s="5"/>
      <c r="GEO387" s="5"/>
      <c r="GEP387" s="5"/>
      <c r="GEQ387" s="5"/>
      <c r="GER387" s="5"/>
      <c r="GES387" s="5"/>
      <c r="GET387" s="5"/>
      <c r="GEU387" s="5"/>
      <c r="GEV387" s="5"/>
      <c r="GEW387" s="5"/>
      <c r="GEX387" s="5"/>
      <c r="GEY387" s="5"/>
      <c r="GEZ387" s="5"/>
      <c r="GFA387" s="5"/>
      <c r="GFB387" s="5"/>
      <c r="GFC387" s="5"/>
      <c r="GFD387" s="5"/>
      <c r="GFE387" s="5"/>
      <c r="GFF387" s="5"/>
      <c r="GFG387" s="5"/>
      <c r="GFH387" s="5"/>
      <c r="GFI387" s="5"/>
      <c r="GFJ387" s="5"/>
      <c r="GFK387" s="5"/>
      <c r="GFL387" s="5"/>
      <c r="GFM387" s="5"/>
      <c r="GFN387" s="5"/>
      <c r="GFO387" s="5"/>
      <c r="GFP387" s="5"/>
      <c r="GFQ387" s="5"/>
      <c r="GFR387" s="5"/>
      <c r="GFS387" s="5"/>
      <c r="GFT387" s="5"/>
      <c r="GFU387" s="5"/>
      <c r="GFV387" s="5"/>
      <c r="GFW387" s="5"/>
      <c r="GFX387" s="5"/>
      <c r="GFY387" s="5"/>
      <c r="GFZ387" s="5"/>
      <c r="GGA387" s="5"/>
      <c r="GGB387" s="5"/>
      <c r="GGC387" s="5"/>
      <c r="GGD387" s="5"/>
      <c r="GGE387" s="5"/>
      <c r="GGF387" s="5"/>
      <c r="GGG387" s="5"/>
      <c r="GGH387" s="5"/>
      <c r="GGI387" s="5"/>
      <c r="GGJ387" s="5"/>
      <c r="GGK387" s="5"/>
      <c r="GGL387" s="5"/>
      <c r="GGM387" s="5"/>
      <c r="GGN387" s="5"/>
      <c r="GGO387" s="5"/>
      <c r="GGP387" s="5"/>
      <c r="GGQ387" s="5"/>
      <c r="GGR387" s="5"/>
      <c r="GGS387" s="5"/>
      <c r="GGT387" s="5"/>
      <c r="GGU387" s="5"/>
      <c r="GGV387" s="5"/>
      <c r="GGW387" s="5"/>
      <c r="GGX387" s="5"/>
      <c r="GGY387" s="5"/>
      <c r="GGZ387" s="5"/>
      <c r="GHA387" s="5"/>
      <c r="GHB387" s="5"/>
      <c r="GHC387" s="5"/>
      <c r="GHD387" s="5"/>
      <c r="GHE387" s="5"/>
      <c r="GHF387" s="5"/>
      <c r="GHG387" s="5"/>
      <c r="GHH387" s="5"/>
      <c r="GHI387" s="5"/>
      <c r="GHJ387" s="5"/>
      <c r="GHK387" s="5"/>
      <c r="GHL387" s="5"/>
      <c r="GHM387" s="5"/>
      <c r="GHN387" s="5"/>
      <c r="GHO387" s="5"/>
      <c r="GHP387" s="5"/>
      <c r="GHQ387" s="5"/>
      <c r="GHR387" s="5"/>
      <c r="GHS387" s="5"/>
      <c r="GHT387" s="5"/>
      <c r="GHU387" s="5"/>
      <c r="GHV387" s="5"/>
      <c r="GHW387" s="5"/>
      <c r="GHX387" s="5"/>
      <c r="GHY387" s="5"/>
      <c r="GHZ387" s="5"/>
      <c r="GIA387" s="5"/>
      <c r="GIB387" s="5"/>
      <c r="GIC387" s="5"/>
      <c r="GID387" s="5"/>
      <c r="GIE387" s="5"/>
      <c r="GIF387" s="5"/>
      <c r="GIG387" s="5"/>
      <c r="GIH387" s="5"/>
      <c r="GII387" s="5"/>
      <c r="GIJ387" s="5"/>
      <c r="GIK387" s="5"/>
      <c r="GIL387" s="5"/>
      <c r="GIM387" s="5"/>
      <c r="GIN387" s="5"/>
      <c r="GIO387" s="5"/>
      <c r="GIP387" s="5"/>
      <c r="GIQ387" s="5"/>
      <c r="GIR387" s="5"/>
      <c r="GIS387" s="5"/>
      <c r="GIT387" s="5"/>
      <c r="GIU387" s="5"/>
      <c r="GIV387" s="5"/>
      <c r="GIW387" s="5"/>
      <c r="GIX387" s="5"/>
      <c r="GIY387" s="5"/>
      <c r="GIZ387" s="5"/>
      <c r="GJA387" s="5"/>
      <c r="GJB387" s="5"/>
      <c r="GJC387" s="5"/>
      <c r="GJD387" s="5"/>
      <c r="GJE387" s="5"/>
      <c r="GJF387" s="5"/>
      <c r="GJG387" s="5"/>
      <c r="GJH387" s="5"/>
      <c r="GJI387" s="5"/>
      <c r="GJJ387" s="5"/>
      <c r="GJK387" s="5"/>
      <c r="GJL387" s="5"/>
      <c r="GJM387" s="5"/>
      <c r="GJN387" s="5"/>
      <c r="GJO387" s="5"/>
      <c r="GJP387" s="5"/>
      <c r="GJQ387" s="5"/>
      <c r="GJR387" s="5"/>
      <c r="GJS387" s="5"/>
      <c r="GJT387" s="5"/>
      <c r="GJU387" s="5"/>
      <c r="GJV387" s="5"/>
      <c r="GJW387" s="5"/>
      <c r="GJX387" s="5"/>
      <c r="GJY387" s="5"/>
      <c r="GJZ387" s="5"/>
      <c r="GKA387" s="5"/>
      <c r="GKB387" s="5"/>
      <c r="GKC387" s="5"/>
      <c r="GKD387" s="5"/>
      <c r="GKE387" s="5"/>
      <c r="GKF387" s="5"/>
      <c r="GKG387" s="5"/>
      <c r="GKH387" s="5"/>
      <c r="GKI387" s="5"/>
      <c r="GKJ387" s="5"/>
      <c r="GKK387" s="5"/>
      <c r="GKL387" s="5"/>
      <c r="GKM387" s="5"/>
      <c r="GKN387" s="5"/>
      <c r="GKO387" s="5"/>
      <c r="GKP387" s="5"/>
      <c r="GKQ387" s="5"/>
      <c r="GKR387" s="5"/>
      <c r="GKS387" s="5"/>
      <c r="GKT387" s="5"/>
      <c r="GKU387" s="5"/>
      <c r="GKV387" s="5"/>
      <c r="GKW387" s="5"/>
      <c r="GKX387" s="5"/>
      <c r="GKY387" s="5"/>
      <c r="GKZ387" s="5"/>
      <c r="GLA387" s="5"/>
      <c r="GLB387" s="5"/>
      <c r="GLC387" s="5"/>
      <c r="GLD387" s="5"/>
      <c r="GLE387" s="5"/>
      <c r="GLF387" s="5"/>
      <c r="GLG387" s="5"/>
      <c r="GLH387" s="5"/>
      <c r="GLI387" s="5"/>
      <c r="GLJ387" s="5"/>
      <c r="GLK387" s="5"/>
      <c r="GLL387" s="5"/>
      <c r="GLM387" s="5"/>
      <c r="GLN387" s="5"/>
      <c r="GLO387" s="5"/>
      <c r="GLP387" s="5"/>
      <c r="GLQ387" s="5"/>
      <c r="GLR387" s="5"/>
      <c r="GLS387" s="5"/>
      <c r="GLT387" s="5"/>
      <c r="GLU387" s="5"/>
      <c r="GLV387" s="5"/>
      <c r="GLW387" s="5"/>
      <c r="GLX387" s="5"/>
      <c r="GLY387" s="5"/>
      <c r="GLZ387" s="5"/>
      <c r="GMA387" s="5"/>
      <c r="GMB387" s="5"/>
      <c r="GMC387" s="5"/>
      <c r="GMD387" s="5"/>
      <c r="GME387" s="5"/>
      <c r="GMF387" s="5"/>
      <c r="GMG387" s="5"/>
      <c r="GMH387" s="5"/>
      <c r="GMI387" s="5"/>
      <c r="GMJ387" s="5"/>
      <c r="GMK387" s="5"/>
      <c r="GML387" s="5"/>
      <c r="GMM387" s="5"/>
      <c r="GMN387" s="5"/>
      <c r="GMO387" s="5"/>
      <c r="GMP387" s="5"/>
      <c r="GMQ387" s="5"/>
      <c r="GMR387" s="5"/>
      <c r="GMS387" s="5"/>
      <c r="GMT387" s="5"/>
      <c r="GMU387" s="5"/>
      <c r="GMV387" s="5"/>
      <c r="GMW387" s="5"/>
      <c r="GMX387" s="5"/>
      <c r="GMY387" s="5"/>
      <c r="GMZ387" s="5"/>
      <c r="GNA387" s="5"/>
      <c r="GNB387" s="5"/>
      <c r="GNC387" s="5"/>
      <c r="GND387" s="5"/>
      <c r="GNE387" s="5"/>
      <c r="GNF387" s="5"/>
      <c r="GNG387" s="5"/>
      <c r="GNH387" s="5"/>
      <c r="GNI387" s="5"/>
      <c r="GNJ387" s="5"/>
      <c r="GNK387" s="5"/>
      <c r="GNL387" s="5"/>
      <c r="GNM387" s="5"/>
      <c r="GNN387" s="5"/>
      <c r="GNO387" s="5"/>
      <c r="GNP387" s="5"/>
      <c r="GNQ387" s="5"/>
      <c r="GNR387" s="5"/>
      <c r="GNS387" s="5"/>
      <c r="GNT387" s="5"/>
      <c r="GNU387" s="5"/>
      <c r="GNV387" s="5"/>
      <c r="GNW387" s="5"/>
      <c r="GNX387" s="5"/>
      <c r="GNY387" s="5"/>
      <c r="GNZ387" s="5"/>
      <c r="GOA387" s="5"/>
      <c r="GOB387" s="5"/>
      <c r="GOC387" s="5"/>
      <c r="GOD387" s="5"/>
      <c r="GOE387" s="5"/>
      <c r="GOF387" s="5"/>
      <c r="GOG387" s="5"/>
      <c r="GOH387" s="5"/>
      <c r="GOI387" s="5"/>
      <c r="GOJ387" s="5"/>
      <c r="GOK387" s="5"/>
      <c r="GOL387" s="5"/>
      <c r="GOM387" s="5"/>
      <c r="GON387" s="5"/>
      <c r="GOO387" s="5"/>
      <c r="GOP387" s="5"/>
      <c r="GOQ387" s="5"/>
      <c r="GOR387" s="5"/>
      <c r="GOS387" s="5"/>
      <c r="GOT387" s="5"/>
      <c r="GOU387" s="5"/>
      <c r="GOV387" s="5"/>
      <c r="GOW387" s="5"/>
      <c r="GOX387" s="5"/>
      <c r="GOY387" s="5"/>
      <c r="GOZ387" s="5"/>
      <c r="GPA387" s="5"/>
      <c r="GPB387" s="5"/>
      <c r="GPC387" s="5"/>
      <c r="GPD387" s="5"/>
      <c r="GPE387" s="5"/>
      <c r="GPF387" s="5"/>
      <c r="GPG387" s="5"/>
      <c r="GPH387" s="5"/>
      <c r="GPI387" s="5"/>
      <c r="GPJ387" s="5"/>
      <c r="GPK387" s="5"/>
      <c r="GPL387" s="5"/>
      <c r="GPM387" s="5"/>
      <c r="GPN387" s="5"/>
      <c r="GPO387" s="5"/>
      <c r="GPP387" s="5"/>
      <c r="GPQ387" s="5"/>
      <c r="GPR387" s="5"/>
      <c r="GPS387" s="5"/>
      <c r="GPT387" s="5"/>
      <c r="GPU387" s="5"/>
      <c r="GPV387" s="5"/>
      <c r="GPW387" s="5"/>
      <c r="GPX387" s="5"/>
      <c r="GPY387" s="5"/>
      <c r="GPZ387" s="5"/>
      <c r="GQA387" s="5"/>
      <c r="GQB387" s="5"/>
      <c r="GQC387" s="5"/>
      <c r="GQD387" s="5"/>
      <c r="GQE387" s="5"/>
      <c r="GQF387" s="5"/>
      <c r="GQG387" s="5"/>
      <c r="GQH387" s="5"/>
      <c r="GQI387" s="5"/>
      <c r="GQJ387" s="5"/>
      <c r="GQK387" s="5"/>
      <c r="GQL387" s="5"/>
      <c r="GQM387" s="5"/>
      <c r="GQN387" s="5"/>
      <c r="GQO387" s="5"/>
      <c r="GQP387" s="5"/>
      <c r="GQQ387" s="5"/>
      <c r="GQR387" s="5"/>
      <c r="GQS387" s="5"/>
      <c r="GQT387" s="5"/>
      <c r="GQU387" s="5"/>
      <c r="GQV387" s="5"/>
      <c r="GQW387" s="5"/>
      <c r="GQX387" s="5"/>
      <c r="GQY387" s="5"/>
      <c r="GQZ387" s="5"/>
      <c r="GRA387" s="5"/>
      <c r="GRB387" s="5"/>
      <c r="GRC387" s="5"/>
      <c r="GRD387" s="5"/>
      <c r="GRE387" s="5"/>
      <c r="GRF387" s="5"/>
      <c r="GRG387" s="5"/>
      <c r="GRH387" s="5"/>
      <c r="GRI387" s="5"/>
      <c r="GRJ387" s="5"/>
      <c r="GRK387" s="5"/>
      <c r="GRL387" s="5"/>
      <c r="GRM387" s="5"/>
      <c r="GRN387" s="5"/>
      <c r="GRO387" s="5"/>
      <c r="GRP387" s="5"/>
      <c r="GRQ387" s="5"/>
      <c r="GRR387" s="5"/>
      <c r="GRS387" s="5"/>
      <c r="GRT387" s="5"/>
      <c r="GRU387" s="5"/>
      <c r="GRV387" s="5"/>
      <c r="GRW387" s="5"/>
      <c r="GRX387" s="5"/>
      <c r="GRY387" s="5"/>
      <c r="GRZ387" s="5"/>
      <c r="GSA387" s="5"/>
      <c r="GSB387" s="5"/>
      <c r="GSC387" s="5"/>
      <c r="GSD387" s="5"/>
      <c r="GSE387" s="5"/>
      <c r="GSF387" s="5"/>
      <c r="GSG387" s="5"/>
      <c r="GSH387" s="5"/>
      <c r="GSI387" s="5"/>
      <c r="GSJ387" s="5"/>
      <c r="GSK387" s="5"/>
      <c r="GSL387" s="5"/>
      <c r="GSM387" s="5"/>
      <c r="GSN387" s="5"/>
      <c r="GSO387" s="5"/>
      <c r="GSP387" s="5"/>
      <c r="GSQ387" s="5"/>
      <c r="GSR387" s="5"/>
      <c r="GSS387" s="5"/>
      <c r="GST387" s="5"/>
      <c r="GSU387" s="5"/>
      <c r="GSV387" s="5"/>
      <c r="GSW387" s="5"/>
      <c r="GSX387" s="5"/>
      <c r="GSY387" s="5"/>
      <c r="GSZ387" s="5"/>
      <c r="GTA387" s="5"/>
      <c r="GTB387" s="5"/>
      <c r="GTC387" s="5"/>
      <c r="GTD387" s="5"/>
      <c r="GTE387" s="5"/>
      <c r="GTF387" s="5"/>
      <c r="GTG387" s="5"/>
      <c r="GTH387" s="5"/>
      <c r="GTI387" s="5"/>
      <c r="GTJ387" s="5"/>
      <c r="GTK387" s="5"/>
      <c r="GTL387" s="5"/>
      <c r="GTM387" s="5"/>
      <c r="GTN387" s="5"/>
      <c r="GTO387" s="5"/>
      <c r="GTP387" s="5"/>
      <c r="GTQ387" s="5"/>
      <c r="GTR387" s="5"/>
      <c r="GTS387" s="5"/>
      <c r="GTT387" s="5"/>
      <c r="GTU387" s="5"/>
      <c r="GTV387" s="5"/>
      <c r="GTW387" s="5"/>
      <c r="GTX387" s="5"/>
      <c r="GTY387" s="5"/>
      <c r="GTZ387" s="5"/>
      <c r="GUA387" s="5"/>
      <c r="GUB387" s="5"/>
      <c r="GUC387" s="5"/>
      <c r="GUD387" s="5"/>
      <c r="GUE387" s="5"/>
      <c r="GUF387" s="5"/>
      <c r="GUG387" s="5"/>
      <c r="GUH387" s="5"/>
      <c r="GUI387" s="5"/>
      <c r="GUJ387" s="5"/>
      <c r="GUK387" s="5"/>
      <c r="GUL387" s="5"/>
      <c r="GUM387" s="5"/>
      <c r="GUN387" s="5"/>
      <c r="GUO387" s="5"/>
      <c r="GUP387" s="5"/>
      <c r="GUQ387" s="5"/>
      <c r="GUR387" s="5"/>
      <c r="GUS387" s="5"/>
      <c r="GUT387" s="5"/>
      <c r="GUU387" s="5"/>
      <c r="GUV387" s="5"/>
      <c r="GUW387" s="5"/>
      <c r="GUX387" s="5"/>
      <c r="GUY387" s="5"/>
      <c r="GUZ387" s="5"/>
      <c r="GVA387" s="5"/>
      <c r="GVB387" s="5"/>
      <c r="GVC387" s="5"/>
      <c r="GVD387" s="5"/>
      <c r="GVE387" s="5"/>
      <c r="GVF387" s="5"/>
      <c r="GVG387" s="5"/>
      <c r="GVH387" s="5"/>
      <c r="GVI387" s="5"/>
      <c r="GVJ387" s="5"/>
      <c r="GVK387" s="5"/>
      <c r="GVL387" s="5"/>
      <c r="GVM387" s="5"/>
      <c r="GVN387" s="5"/>
      <c r="GVO387" s="5"/>
      <c r="GVP387" s="5"/>
      <c r="GVQ387" s="5"/>
      <c r="GVR387" s="5"/>
      <c r="GVS387" s="5"/>
      <c r="GVT387" s="5"/>
      <c r="GVU387" s="5"/>
      <c r="GVV387" s="5"/>
      <c r="GVW387" s="5"/>
      <c r="GVX387" s="5"/>
      <c r="GVY387" s="5"/>
      <c r="GVZ387" s="5"/>
      <c r="GWA387" s="5"/>
      <c r="GWB387" s="5"/>
      <c r="GWC387" s="5"/>
      <c r="GWD387" s="5"/>
      <c r="GWE387" s="5"/>
      <c r="GWF387" s="5"/>
      <c r="GWG387" s="5"/>
      <c r="GWH387" s="5"/>
      <c r="GWI387" s="5"/>
      <c r="GWJ387" s="5"/>
      <c r="GWK387" s="5"/>
      <c r="GWL387" s="5"/>
      <c r="GWM387" s="5"/>
      <c r="GWN387" s="5"/>
      <c r="GWO387" s="5"/>
      <c r="GWP387" s="5"/>
      <c r="GWQ387" s="5"/>
      <c r="GWR387" s="5"/>
      <c r="GWS387" s="5"/>
      <c r="GWT387" s="5"/>
      <c r="GWU387" s="5"/>
      <c r="GWV387" s="5"/>
      <c r="GWW387" s="5"/>
      <c r="GWX387" s="5"/>
      <c r="GWY387" s="5"/>
      <c r="GWZ387" s="5"/>
      <c r="GXA387" s="5"/>
      <c r="GXB387" s="5"/>
      <c r="GXC387" s="5"/>
      <c r="GXD387" s="5"/>
      <c r="GXE387" s="5"/>
      <c r="GXF387" s="5"/>
      <c r="GXG387" s="5"/>
      <c r="GXH387" s="5"/>
      <c r="GXI387" s="5"/>
      <c r="GXJ387" s="5"/>
      <c r="GXK387" s="5"/>
      <c r="GXL387" s="5"/>
      <c r="GXM387" s="5"/>
      <c r="GXN387" s="5"/>
      <c r="GXO387" s="5"/>
      <c r="GXP387" s="5"/>
      <c r="GXQ387" s="5"/>
      <c r="GXR387" s="5"/>
      <c r="GXS387" s="5"/>
      <c r="GXT387" s="5"/>
      <c r="GXU387" s="5"/>
      <c r="GXV387" s="5"/>
      <c r="GXW387" s="5"/>
      <c r="GXX387" s="5"/>
      <c r="GXY387" s="5"/>
      <c r="GXZ387" s="5"/>
      <c r="GYA387" s="5"/>
      <c r="GYB387" s="5"/>
      <c r="GYC387" s="5"/>
      <c r="GYD387" s="5"/>
      <c r="GYE387" s="5"/>
      <c r="GYF387" s="5"/>
      <c r="GYG387" s="5"/>
      <c r="GYH387" s="5"/>
      <c r="GYI387" s="5"/>
      <c r="GYJ387" s="5"/>
      <c r="GYK387" s="5"/>
      <c r="GYL387" s="5"/>
      <c r="GYM387" s="5"/>
      <c r="GYN387" s="5"/>
      <c r="GYO387" s="5"/>
      <c r="GYP387" s="5"/>
      <c r="GYQ387" s="5"/>
      <c r="GYR387" s="5"/>
      <c r="GYS387" s="5"/>
      <c r="GYT387" s="5"/>
      <c r="GYU387" s="5"/>
      <c r="GYV387" s="5"/>
      <c r="GYW387" s="5"/>
      <c r="GYX387" s="5"/>
      <c r="GYY387" s="5"/>
      <c r="GYZ387" s="5"/>
      <c r="GZA387" s="5"/>
      <c r="GZB387" s="5"/>
      <c r="GZC387" s="5"/>
      <c r="GZD387" s="5"/>
      <c r="GZE387" s="5"/>
      <c r="GZF387" s="5"/>
      <c r="GZG387" s="5"/>
      <c r="GZH387" s="5"/>
      <c r="GZI387" s="5"/>
      <c r="GZJ387" s="5"/>
      <c r="GZK387" s="5"/>
      <c r="GZL387" s="5"/>
      <c r="GZM387" s="5"/>
      <c r="GZN387" s="5"/>
      <c r="GZO387" s="5"/>
      <c r="GZP387" s="5"/>
      <c r="GZQ387" s="5"/>
      <c r="GZR387" s="5"/>
      <c r="GZS387" s="5"/>
      <c r="GZT387" s="5"/>
      <c r="GZU387" s="5"/>
      <c r="GZV387" s="5"/>
      <c r="GZW387" s="5"/>
      <c r="GZX387" s="5"/>
      <c r="GZY387" s="5"/>
      <c r="GZZ387" s="5"/>
      <c r="HAA387" s="5"/>
      <c r="HAB387" s="5"/>
      <c r="HAC387" s="5"/>
      <c r="HAD387" s="5"/>
      <c r="HAE387" s="5"/>
      <c r="HAF387" s="5"/>
      <c r="HAG387" s="5"/>
      <c r="HAH387" s="5"/>
      <c r="HAI387" s="5"/>
      <c r="HAJ387" s="5"/>
      <c r="HAK387" s="5"/>
      <c r="HAL387" s="5"/>
      <c r="HAM387" s="5"/>
      <c r="HAN387" s="5"/>
      <c r="HAO387" s="5"/>
      <c r="HAP387" s="5"/>
      <c r="HAQ387" s="5"/>
      <c r="HAR387" s="5"/>
      <c r="HAS387" s="5"/>
      <c r="HAT387" s="5"/>
      <c r="HAU387" s="5"/>
      <c r="HAV387" s="5"/>
      <c r="HAW387" s="5"/>
      <c r="HAX387" s="5"/>
      <c r="HAY387" s="5"/>
      <c r="HAZ387" s="5"/>
      <c r="HBA387" s="5"/>
      <c r="HBB387" s="5"/>
      <c r="HBC387" s="5"/>
      <c r="HBD387" s="5"/>
      <c r="HBE387" s="5"/>
      <c r="HBF387" s="5"/>
      <c r="HBG387" s="5"/>
      <c r="HBH387" s="5"/>
      <c r="HBI387" s="5"/>
      <c r="HBJ387" s="5"/>
      <c r="HBK387" s="5"/>
      <c r="HBL387" s="5"/>
      <c r="HBM387" s="5"/>
      <c r="HBN387" s="5"/>
      <c r="HBO387" s="5"/>
      <c r="HBP387" s="5"/>
      <c r="HBQ387" s="5"/>
      <c r="HBR387" s="5"/>
      <c r="HBS387" s="5"/>
      <c r="HBT387" s="5"/>
      <c r="HBU387" s="5"/>
      <c r="HBV387" s="5"/>
      <c r="HBW387" s="5"/>
      <c r="HBX387" s="5"/>
      <c r="HBY387" s="5"/>
      <c r="HBZ387" s="5"/>
      <c r="HCA387" s="5"/>
      <c r="HCB387" s="5"/>
      <c r="HCC387" s="5"/>
      <c r="HCD387" s="5"/>
      <c r="HCE387" s="5"/>
      <c r="HCF387" s="5"/>
      <c r="HCG387" s="5"/>
      <c r="HCH387" s="5"/>
      <c r="HCI387" s="5"/>
      <c r="HCJ387" s="5"/>
      <c r="HCK387" s="5"/>
      <c r="HCL387" s="5"/>
      <c r="HCM387" s="5"/>
      <c r="HCN387" s="5"/>
      <c r="HCO387" s="5"/>
      <c r="HCP387" s="5"/>
      <c r="HCQ387" s="5"/>
      <c r="HCR387" s="5"/>
      <c r="HCS387" s="5"/>
      <c r="HCT387" s="5"/>
      <c r="HCU387" s="5"/>
      <c r="HCV387" s="5"/>
      <c r="HCW387" s="5"/>
      <c r="HCX387" s="5"/>
      <c r="HCY387" s="5"/>
      <c r="HCZ387" s="5"/>
      <c r="HDA387" s="5"/>
      <c r="HDB387" s="5"/>
      <c r="HDC387" s="5"/>
      <c r="HDD387" s="5"/>
      <c r="HDE387" s="5"/>
      <c r="HDF387" s="5"/>
      <c r="HDG387" s="5"/>
      <c r="HDH387" s="5"/>
      <c r="HDI387" s="5"/>
      <c r="HDJ387" s="5"/>
      <c r="HDK387" s="5"/>
      <c r="HDL387" s="5"/>
      <c r="HDM387" s="5"/>
      <c r="HDN387" s="5"/>
      <c r="HDO387" s="5"/>
      <c r="HDP387" s="5"/>
      <c r="HDQ387" s="5"/>
      <c r="HDR387" s="5"/>
      <c r="HDS387" s="5"/>
      <c r="HDT387" s="5"/>
      <c r="HDU387" s="5"/>
      <c r="HDV387" s="5"/>
      <c r="HDW387" s="5"/>
      <c r="HDX387" s="5"/>
      <c r="HDY387" s="5"/>
      <c r="HDZ387" s="5"/>
      <c r="HEA387" s="5"/>
      <c r="HEB387" s="5"/>
      <c r="HEC387" s="5"/>
      <c r="HED387" s="5"/>
      <c r="HEE387" s="5"/>
      <c r="HEF387" s="5"/>
      <c r="HEG387" s="5"/>
      <c r="HEH387" s="5"/>
      <c r="HEI387" s="5"/>
      <c r="HEJ387" s="5"/>
      <c r="HEK387" s="5"/>
      <c r="HEL387" s="5"/>
      <c r="HEM387" s="5"/>
      <c r="HEN387" s="5"/>
      <c r="HEO387" s="5"/>
      <c r="HEP387" s="5"/>
      <c r="HEQ387" s="5"/>
      <c r="HER387" s="5"/>
      <c r="HES387" s="5"/>
      <c r="HET387" s="5"/>
      <c r="HEU387" s="5"/>
      <c r="HEV387" s="5"/>
      <c r="HEW387" s="5"/>
      <c r="HEX387" s="5"/>
      <c r="HEY387" s="5"/>
      <c r="HEZ387" s="5"/>
      <c r="HFA387" s="5"/>
      <c r="HFB387" s="5"/>
      <c r="HFC387" s="5"/>
      <c r="HFD387" s="5"/>
      <c r="HFE387" s="5"/>
      <c r="HFF387" s="5"/>
      <c r="HFG387" s="5"/>
      <c r="HFH387" s="5"/>
      <c r="HFI387" s="5"/>
      <c r="HFJ387" s="5"/>
      <c r="HFK387" s="5"/>
      <c r="HFL387" s="5"/>
      <c r="HFM387" s="5"/>
      <c r="HFN387" s="5"/>
      <c r="HFO387" s="5"/>
      <c r="HFP387" s="5"/>
      <c r="HFQ387" s="5"/>
      <c r="HFR387" s="5"/>
      <c r="HFS387" s="5"/>
      <c r="HFT387" s="5"/>
      <c r="HFU387" s="5"/>
      <c r="HFV387" s="5"/>
      <c r="HFW387" s="5"/>
      <c r="HFX387" s="5"/>
      <c r="HFY387" s="5"/>
      <c r="HFZ387" s="5"/>
      <c r="HGA387" s="5"/>
      <c r="HGB387" s="5"/>
      <c r="HGC387" s="5"/>
      <c r="HGD387" s="5"/>
      <c r="HGE387" s="5"/>
      <c r="HGF387" s="5"/>
      <c r="HGG387" s="5"/>
      <c r="HGH387" s="5"/>
      <c r="HGI387" s="5"/>
      <c r="HGJ387" s="5"/>
      <c r="HGK387" s="5"/>
      <c r="HGL387" s="5"/>
      <c r="HGM387" s="5"/>
      <c r="HGN387" s="5"/>
      <c r="HGO387" s="5"/>
      <c r="HGP387" s="5"/>
      <c r="HGQ387" s="5"/>
      <c r="HGR387" s="5"/>
      <c r="HGS387" s="5"/>
      <c r="HGT387" s="5"/>
      <c r="HGU387" s="5"/>
      <c r="HGV387" s="5"/>
      <c r="HGW387" s="5"/>
      <c r="HGX387" s="5"/>
      <c r="HGY387" s="5"/>
      <c r="HGZ387" s="5"/>
      <c r="HHA387" s="5"/>
      <c r="HHB387" s="5"/>
      <c r="HHC387" s="5"/>
      <c r="HHD387" s="5"/>
      <c r="HHE387" s="5"/>
      <c r="HHF387" s="5"/>
      <c r="HHG387" s="5"/>
      <c r="HHH387" s="5"/>
      <c r="HHI387" s="5"/>
      <c r="HHJ387" s="5"/>
      <c r="HHK387" s="5"/>
      <c r="HHL387" s="5"/>
      <c r="HHM387" s="5"/>
      <c r="HHN387" s="5"/>
      <c r="HHO387" s="5"/>
      <c r="HHP387" s="5"/>
      <c r="HHQ387" s="5"/>
      <c r="HHR387" s="5"/>
      <c r="HHS387" s="5"/>
      <c r="HHT387" s="5"/>
      <c r="HHU387" s="5"/>
      <c r="HHV387" s="5"/>
      <c r="HHW387" s="5"/>
      <c r="HHX387" s="5"/>
      <c r="HHY387" s="5"/>
      <c r="HHZ387" s="5"/>
      <c r="HIA387" s="5"/>
      <c r="HIB387" s="5"/>
      <c r="HIC387" s="5"/>
      <c r="HID387" s="5"/>
      <c r="HIE387" s="5"/>
      <c r="HIF387" s="5"/>
      <c r="HIG387" s="5"/>
      <c r="HIH387" s="5"/>
      <c r="HII387" s="5"/>
      <c r="HIJ387" s="5"/>
      <c r="HIK387" s="5"/>
      <c r="HIL387" s="5"/>
      <c r="HIM387" s="5"/>
      <c r="HIN387" s="5"/>
      <c r="HIO387" s="5"/>
      <c r="HIP387" s="5"/>
      <c r="HIQ387" s="5"/>
      <c r="HIR387" s="5"/>
      <c r="HIS387" s="5"/>
      <c r="HIT387" s="5"/>
      <c r="HIU387" s="5"/>
      <c r="HIV387" s="5"/>
      <c r="HIW387" s="5"/>
      <c r="HIX387" s="5"/>
      <c r="HIY387" s="5"/>
      <c r="HIZ387" s="5"/>
      <c r="HJA387" s="5"/>
      <c r="HJB387" s="5"/>
      <c r="HJC387" s="5"/>
      <c r="HJD387" s="5"/>
      <c r="HJE387" s="5"/>
      <c r="HJF387" s="5"/>
      <c r="HJG387" s="5"/>
      <c r="HJH387" s="5"/>
      <c r="HJI387" s="5"/>
      <c r="HJJ387" s="5"/>
      <c r="HJK387" s="5"/>
      <c r="HJL387" s="5"/>
      <c r="HJM387" s="5"/>
      <c r="HJN387" s="5"/>
      <c r="HJO387" s="5"/>
      <c r="HJP387" s="5"/>
      <c r="HJQ387" s="5"/>
      <c r="HJR387" s="5"/>
      <c r="HJS387" s="5"/>
      <c r="HJT387" s="5"/>
      <c r="HJU387" s="5"/>
      <c r="HJV387" s="5"/>
      <c r="HJW387" s="5"/>
      <c r="HJX387" s="5"/>
      <c r="HJY387" s="5"/>
      <c r="HJZ387" s="5"/>
      <c r="HKA387" s="5"/>
      <c r="HKB387" s="5"/>
      <c r="HKC387" s="5"/>
      <c r="HKD387" s="5"/>
      <c r="HKE387" s="5"/>
      <c r="HKF387" s="5"/>
      <c r="HKG387" s="5"/>
      <c r="HKH387" s="5"/>
      <c r="HKI387" s="5"/>
      <c r="HKJ387" s="5"/>
      <c r="HKK387" s="5"/>
      <c r="HKL387" s="5"/>
      <c r="HKM387" s="5"/>
      <c r="HKN387" s="5"/>
      <c r="HKO387" s="5"/>
      <c r="HKP387" s="5"/>
      <c r="HKQ387" s="5"/>
      <c r="HKR387" s="5"/>
      <c r="HKS387" s="5"/>
      <c r="HKT387" s="5"/>
      <c r="HKU387" s="5"/>
      <c r="HKV387" s="5"/>
      <c r="HKW387" s="5"/>
      <c r="HKX387" s="5"/>
      <c r="HKY387" s="5"/>
      <c r="HKZ387" s="5"/>
      <c r="HLA387" s="5"/>
      <c r="HLB387" s="5"/>
      <c r="HLC387" s="5"/>
      <c r="HLD387" s="5"/>
      <c r="HLE387" s="5"/>
      <c r="HLF387" s="5"/>
      <c r="HLG387" s="5"/>
      <c r="HLH387" s="5"/>
      <c r="HLI387" s="5"/>
      <c r="HLJ387" s="5"/>
      <c r="HLK387" s="5"/>
      <c r="HLL387" s="5"/>
      <c r="HLM387" s="5"/>
      <c r="HLN387" s="5"/>
      <c r="HLO387" s="5"/>
      <c r="HLP387" s="5"/>
      <c r="HLQ387" s="5"/>
      <c r="HLR387" s="5"/>
      <c r="HLS387" s="5"/>
      <c r="HLT387" s="5"/>
      <c r="HLU387" s="5"/>
      <c r="HLV387" s="5"/>
      <c r="HLW387" s="5"/>
      <c r="HLX387" s="5"/>
      <c r="HLY387" s="5"/>
      <c r="HLZ387" s="5"/>
      <c r="HMA387" s="5"/>
      <c r="HMB387" s="5"/>
      <c r="HMC387" s="5"/>
      <c r="HMD387" s="5"/>
      <c r="HME387" s="5"/>
      <c r="HMF387" s="5"/>
      <c r="HMG387" s="5"/>
      <c r="HMH387" s="5"/>
      <c r="HMI387" s="5"/>
      <c r="HMJ387" s="5"/>
      <c r="HMK387" s="5"/>
      <c r="HML387" s="5"/>
      <c r="HMM387" s="5"/>
      <c r="HMN387" s="5"/>
      <c r="HMO387" s="5"/>
      <c r="HMP387" s="5"/>
      <c r="HMQ387" s="5"/>
      <c r="HMR387" s="5"/>
      <c r="HMS387" s="5"/>
      <c r="HMT387" s="5"/>
      <c r="HMU387" s="5"/>
      <c r="HMV387" s="5"/>
      <c r="HMW387" s="5"/>
      <c r="HMX387" s="5"/>
      <c r="HMY387" s="5"/>
      <c r="HMZ387" s="5"/>
      <c r="HNA387" s="5"/>
      <c r="HNB387" s="5"/>
      <c r="HNC387" s="5"/>
      <c r="HND387" s="5"/>
      <c r="HNE387" s="5"/>
      <c r="HNF387" s="5"/>
      <c r="HNG387" s="5"/>
      <c r="HNH387" s="5"/>
      <c r="HNI387" s="5"/>
      <c r="HNJ387" s="5"/>
      <c r="HNK387" s="5"/>
      <c r="HNL387" s="5"/>
      <c r="HNM387" s="5"/>
      <c r="HNN387" s="5"/>
      <c r="HNO387" s="5"/>
      <c r="HNP387" s="5"/>
      <c r="HNQ387" s="5"/>
      <c r="HNR387" s="5"/>
      <c r="HNS387" s="5"/>
      <c r="HNT387" s="5"/>
      <c r="HNU387" s="5"/>
      <c r="HNV387" s="5"/>
      <c r="HNW387" s="5"/>
      <c r="HNX387" s="5"/>
      <c r="HNY387" s="5"/>
      <c r="HNZ387" s="5"/>
      <c r="HOA387" s="5"/>
      <c r="HOB387" s="5"/>
      <c r="HOC387" s="5"/>
      <c r="HOD387" s="5"/>
      <c r="HOE387" s="5"/>
      <c r="HOF387" s="5"/>
      <c r="HOG387" s="5"/>
      <c r="HOH387" s="5"/>
      <c r="HOI387" s="5"/>
      <c r="HOJ387" s="5"/>
      <c r="HOK387" s="5"/>
      <c r="HOL387" s="5"/>
      <c r="HOM387" s="5"/>
      <c r="HON387" s="5"/>
      <c r="HOO387" s="5"/>
      <c r="HOP387" s="5"/>
      <c r="HOQ387" s="5"/>
      <c r="HOR387" s="5"/>
      <c r="HOS387" s="5"/>
      <c r="HOT387" s="5"/>
      <c r="HOU387" s="5"/>
      <c r="HOV387" s="5"/>
      <c r="HOW387" s="5"/>
      <c r="HOX387" s="5"/>
      <c r="HOY387" s="5"/>
      <c r="HOZ387" s="5"/>
      <c r="HPA387" s="5"/>
      <c r="HPB387" s="5"/>
      <c r="HPC387" s="5"/>
      <c r="HPD387" s="5"/>
      <c r="HPE387" s="5"/>
      <c r="HPF387" s="5"/>
      <c r="HPG387" s="5"/>
      <c r="HPH387" s="5"/>
      <c r="HPI387" s="5"/>
      <c r="HPJ387" s="5"/>
      <c r="HPK387" s="5"/>
      <c r="HPL387" s="5"/>
      <c r="HPM387" s="5"/>
      <c r="HPN387" s="5"/>
      <c r="HPO387" s="5"/>
      <c r="HPP387" s="5"/>
      <c r="HPQ387" s="5"/>
      <c r="HPR387" s="5"/>
      <c r="HPS387" s="5"/>
      <c r="HPT387" s="5"/>
      <c r="HPU387" s="5"/>
      <c r="HPV387" s="5"/>
      <c r="HPW387" s="5"/>
      <c r="HPX387" s="5"/>
      <c r="HPY387" s="5"/>
      <c r="HPZ387" s="5"/>
      <c r="HQA387" s="5"/>
      <c r="HQB387" s="5"/>
      <c r="HQC387" s="5"/>
      <c r="HQD387" s="5"/>
      <c r="HQE387" s="5"/>
      <c r="HQF387" s="5"/>
      <c r="HQG387" s="5"/>
      <c r="HQH387" s="5"/>
      <c r="HQI387" s="5"/>
      <c r="HQJ387" s="5"/>
      <c r="HQK387" s="5"/>
      <c r="HQL387" s="5"/>
      <c r="HQM387" s="5"/>
      <c r="HQN387" s="5"/>
      <c r="HQO387" s="5"/>
      <c r="HQP387" s="5"/>
      <c r="HQQ387" s="5"/>
      <c r="HQR387" s="5"/>
      <c r="HQS387" s="5"/>
      <c r="HQT387" s="5"/>
      <c r="HQU387" s="5"/>
      <c r="HQV387" s="5"/>
      <c r="HQW387" s="5"/>
      <c r="HQX387" s="5"/>
      <c r="HQY387" s="5"/>
      <c r="HQZ387" s="5"/>
      <c r="HRA387" s="5"/>
      <c r="HRB387" s="5"/>
      <c r="HRC387" s="5"/>
      <c r="HRD387" s="5"/>
      <c r="HRE387" s="5"/>
      <c r="HRF387" s="5"/>
      <c r="HRG387" s="5"/>
      <c r="HRH387" s="5"/>
      <c r="HRI387" s="5"/>
      <c r="HRJ387" s="5"/>
      <c r="HRK387" s="5"/>
      <c r="HRL387" s="5"/>
      <c r="HRM387" s="5"/>
      <c r="HRN387" s="5"/>
      <c r="HRO387" s="5"/>
      <c r="HRP387" s="5"/>
      <c r="HRQ387" s="5"/>
      <c r="HRR387" s="5"/>
      <c r="HRS387" s="5"/>
      <c r="HRT387" s="5"/>
      <c r="HRU387" s="5"/>
      <c r="HRV387" s="5"/>
      <c r="HRW387" s="5"/>
      <c r="HRX387" s="5"/>
      <c r="HRY387" s="5"/>
      <c r="HRZ387" s="5"/>
      <c r="HSA387" s="5"/>
      <c r="HSB387" s="5"/>
      <c r="HSC387" s="5"/>
      <c r="HSD387" s="5"/>
      <c r="HSE387" s="5"/>
      <c r="HSF387" s="5"/>
      <c r="HSG387" s="5"/>
      <c r="HSH387" s="5"/>
      <c r="HSI387" s="5"/>
      <c r="HSJ387" s="5"/>
      <c r="HSK387" s="5"/>
      <c r="HSL387" s="5"/>
      <c r="HSM387" s="5"/>
      <c r="HSN387" s="5"/>
      <c r="HSO387" s="5"/>
      <c r="HSP387" s="5"/>
      <c r="HSQ387" s="5"/>
      <c r="HSR387" s="5"/>
      <c r="HSS387" s="5"/>
      <c r="HST387" s="5"/>
      <c r="HSU387" s="5"/>
      <c r="HSV387" s="5"/>
      <c r="HSW387" s="5"/>
      <c r="HSX387" s="5"/>
      <c r="HSY387" s="5"/>
      <c r="HSZ387" s="5"/>
      <c r="HTA387" s="5"/>
      <c r="HTB387" s="5"/>
      <c r="HTC387" s="5"/>
      <c r="HTD387" s="5"/>
      <c r="HTE387" s="5"/>
      <c r="HTF387" s="5"/>
      <c r="HTG387" s="5"/>
      <c r="HTH387" s="5"/>
      <c r="HTI387" s="5"/>
      <c r="HTJ387" s="5"/>
      <c r="HTK387" s="5"/>
      <c r="HTL387" s="5"/>
      <c r="HTM387" s="5"/>
      <c r="HTN387" s="5"/>
      <c r="HTO387" s="5"/>
      <c r="HTP387" s="5"/>
      <c r="HTQ387" s="5"/>
      <c r="HTR387" s="5"/>
      <c r="HTS387" s="5"/>
      <c r="HTT387" s="5"/>
      <c r="HTU387" s="5"/>
      <c r="HTV387" s="5"/>
      <c r="HTW387" s="5"/>
      <c r="HTX387" s="5"/>
      <c r="HTY387" s="5"/>
      <c r="HTZ387" s="5"/>
      <c r="HUA387" s="5"/>
      <c r="HUB387" s="5"/>
      <c r="HUC387" s="5"/>
      <c r="HUD387" s="5"/>
      <c r="HUE387" s="5"/>
      <c r="HUF387" s="5"/>
      <c r="HUG387" s="5"/>
      <c r="HUH387" s="5"/>
      <c r="HUI387" s="5"/>
      <c r="HUJ387" s="5"/>
      <c r="HUK387" s="5"/>
      <c r="HUL387" s="5"/>
      <c r="HUM387" s="5"/>
      <c r="HUN387" s="5"/>
      <c r="HUO387" s="5"/>
      <c r="HUP387" s="5"/>
      <c r="HUQ387" s="5"/>
      <c r="HUR387" s="5"/>
      <c r="HUS387" s="5"/>
      <c r="HUT387" s="5"/>
      <c r="HUU387" s="5"/>
      <c r="HUV387" s="5"/>
      <c r="HUW387" s="5"/>
      <c r="HUX387" s="5"/>
      <c r="HUY387" s="5"/>
      <c r="HUZ387" s="5"/>
      <c r="HVA387" s="5"/>
      <c r="HVB387" s="5"/>
      <c r="HVC387" s="5"/>
      <c r="HVD387" s="5"/>
      <c r="HVE387" s="5"/>
      <c r="HVF387" s="5"/>
      <c r="HVG387" s="5"/>
      <c r="HVH387" s="5"/>
      <c r="HVI387" s="5"/>
      <c r="HVJ387" s="5"/>
      <c r="HVK387" s="5"/>
      <c r="HVL387" s="5"/>
      <c r="HVM387" s="5"/>
      <c r="HVN387" s="5"/>
      <c r="HVO387" s="5"/>
      <c r="HVP387" s="5"/>
      <c r="HVQ387" s="5"/>
      <c r="HVR387" s="5"/>
      <c r="HVS387" s="5"/>
      <c r="HVT387" s="5"/>
      <c r="HVU387" s="5"/>
      <c r="HVV387" s="5"/>
      <c r="HVW387" s="5"/>
      <c r="HVX387" s="5"/>
      <c r="HVY387" s="5"/>
      <c r="HVZ387" s="5"/>
      <c r="HWA387" s="5"/>
      <c r="HWB387" s="5"/>
      <c r="HWC387" s="5"/>
      <c r="HWD387" s="5"/>
      <c r="HWE387" s="5"/>
      <c r="HWF387" s="5"/>
      <c r="HWG387" s="5"/>
      <c r="HWH387" s="5"/>
      <c r="HWI387" s="5"/>
      <c r="HWJ387" s="5"/>
      <c r="HWK387" s="5"/>
      <c r="HWL387" s="5"/>
      <c r="HWM387" s="5"/>
      <c r="HWN387" s="5"/>
      <c r="HWO387" s="5"/>
      <c r="HWP387" s="5"/>
      <c r="HWQ387" s="5"/>
      <c r="HWR387" s="5"/>
      <c r="HWS387" s="5"/>
      <c r="HWT387" s="5"/>
      <c r="HWU387" s="5"/>
      <c r="HWV387" s="5"/>
      <c r="HWW387" s="5"/>
      <c r="HWX387" s="5"/>
      <c r="HWY387" s="5"/>
      <c r="HWZ387" s="5"/>
      <c r="HXA387" s="5"/>
      <c r="HXB387" s="5"/>
      <c r="HXC387" s="5"/>
      <c r="HXD387" s="5"/>
      <c r="HXE387" s="5"/>
      <c r="HXF387" s="5"/>
      <c r="HXG387" s="5"/>
      <c r="HXH387" s="5"/>
      <c r="HXI387" s="5"/>
      <c r="HXJ387" s="5"/>
      <c r="HXK387" s="5"/>
      <c r="HXL387" s="5"/>
      <c r="HXM387" s="5"/>
      <c r="HXN387" s="5"/>
      <c r="HXO387" s="5"/>
      <c r="HXP387" s="5"/>
      <c r="HXQ387" s="5"/>
      <c r="HXR387" s="5"/>
      <c r="HXS387" s="5"/>
      <c r="HXT387" s="5"/>
      <c r="HXU387" s="5"/>
      <c r="HXV387" s="5"/>
      <c r="HXW387" s="5"/>
      <c r="HXX387" s="5"/>
      <c r="HXY387" s="5"/>
      <c r="HXZ387" s="5"/>
      <c r="HYA387" s="5"/>
      <c r="HYB387" s="5"/>
      <c r="HYC387" s="5"/>
      <c r="HYD387" s="5"/>
      <c r="HYE387" s="5"/>
      <c r="HYF387" s="5"/>
      <c r="HYG387" s="5"/>
      <c r="HYH387" s="5"/>
      <c r="HYI387" s="5"/>
      <c r="HYJ387" s="5"/>
      <c r="HYK387" s="5"/>
      <c r="HYL387" s="5"/>
      <c r="HYM387" s="5"/>
      <c r="HYN387" s="5"/>
      <c r="HYO387" s="5"/>
      <c r="HYP387" s="5"/>
      <c r="HYQ387" s="5"/>
      <c r="HYR387" s="5"/>
      <c r="HYS387" s="5"/>
      <c r="HYT387" s="5"/>
      <c r="HYU387" s="5"/>
      <c r="HYV387" s="5"/>
      <c r="HYW387" s="5"/>
      <c r="HYX387" s="5"/>
      <c r="HYY387" s="5"/>
      <c r="HYZ387" s="5"/>
      <c r="HZA387" s="5"/>
      <c r="HZB387" s="5"/>
      <c r="HZC387" s="5"/>
      <c r="HZD387" s="5"/>
      <c r="HZE387" s="5"/>
      <c r="HZF387" s="5"/>
      <c r="HZG387" s="5"/>
      <c r="HZH387" s="5"/>
      <c r="HZI387" s="5"/>
      <c r="HZJ387" s="5"/>
      <c r="HZK387" s="5"/>
      <c r="HZL387" s="5"/>
      <c r="HZM387" s="5"/>
      <c r="HZN387" s="5"/>
      <c r="HZO387" s="5"/>
      <c r="HZP387" s="5"/>
      <c r="HZQ387" s="5"/>
      <c r="HZR387" s="5"/>
      <c r="HZS387" s="5"/>
      <c r="HZT387" s="5"/>
      <c r="HZU387" s="5"/>
      <c r="HZV387" s="5"/>
      <c r="HZW387" s="5"/>
      <c r="HZX387" s="5"/>
      <c r="HZY387" s="5"/>
      <c r="HZZ387" s="5"/>
      <c r="IAA387" s="5"/>
      <c r="IAB387" s="5"/>
      <c r="IAC387" s="5"/>
      <c r="IAD387" s="5"/>
      <c r="IAE387" s="5"/>
      <c r="IAF387" s="5"/>
      <c r="IAG387" s="5"/>
      <c r="IAH387" s="5"/>
      <c r="IAI387" s="5"/>
      <c r="IAJ387" s="5"/>
      <c r="IAK387" s="5"/>
      <c r="IAL387" s="5"/>
      <c r="IAM387" s="5"/>
      <c r="IAN387" s="5"/>
      <c r="IAO387" s="5"/>
      <c r="IAP387" s="5"/>
      <c r="IAQ387" s="5"/>
      <c r="IAR387" s="5"/>
      <c r="IAS387" s="5"/>
      <c r="IAT387" s="5"/>
      <c r="IAU387" s="5"/>
      <c r="IAV387" s="5"/>
      <c r="IAW387" s="5"/>
      <c r="IAX387" s="5"/>
      <c r="IAY387" s="5"/>
      <c r="IAZ387" s="5"/>
      <c r="IBA387" s="5"/>
      <c r="IBB387" s="5"/>
      <c r="IBC387" s="5"/>
      <c r="IBD387" s="5"/>
      <c r="IBE387" s="5"/>
      <c r="IBF387" s="5"/>
      <c r="IBG387" s="5"/>
      <c r="IBH387" s="5"/>
      <c r="IBI387" s="5"/>
      <c r="IBJ387" s="5"/>
      <c r="IBK387" s="5"/>
      <c r="IBL387" s="5"/>
      <c r="IBM387" s="5"/>
      <c r="IBN387" s="5"/>
      <c r="IBO387" s="5"/>
      <c r="IBP387" s="5"/>
      <c r="IBQ387" s="5"/>
      <c r="IBR387" s="5"/>
      <c r="IBS387" s="5"/>
      <c r="IBT387" s="5"/>
      <c r="IBU387" s="5"/>
      <c r="IBV387" s="5"/>
      <c r="IBW387" s="5"/>
      <c r="IBX387" s="5"/>
      <c r="IBY387" s="5"/>
      <c r="IBZ387" s="5"/>
      <c r="ICA387" s="5"/>
      <c r="ICB387" s="5"/>
      <c r="ICC387" s="5"/>
      <c r="ICD387" s="5"/>
      <c r="ICE387" s="5"/>
      <c r="ICF387" s="5"/>
      <c r="ICG387" s="5"/>
      <c r="ICH387" s="5"/>
      <c r="ICI387" s="5"/>
      <c r="ICJ387" s="5"/>
      <c r="ICK387" s="5"/>
      <c r="ICL387" s="5"/>
      <c r="ICM387" s="5"/>
      <c r="ICN387" s="5"/>
      <c r="ICO387" s="5"/>
      <c r="ICP387" s="5"/>
      <c r="ICQ387" s="5"/>
      <c r="ICR387" s="5"/>
      <c r="ICS387" s="5"/>
      <c r="ICT387" s="5"/>
      <c r="ICU387" s="5"/>
      <c r="ICV387" s="5"/>
      <c r="ICW387" s="5"/>
      <c r="ICX387" s="5"/>
      <c r="ICY387" s="5"/>
      <c r="ICZ387" s="5"/>
      <c r="IDA387" s="5"/>
      <c r="IDB387" s="5"/>
      <c r="IDC387" s="5"/>
      <c r="IDD387" s="5"/>
      <c r="IDE387" s="5"/>
      <c r="IDF387" s="5"/>
      <c r="IDG387" s="5"/>
      <c r="IDH387" s="5"/>
      <c r="IDI387" s="5"/>
      <c r="IDJ387" s="5"/>
      <c r="IDK387" s="5"/>
      <c r="IDL387" s="5"/>
      <c r="IDM387" s="5"/>
      <c r="IDN387" s="5"/>
      <c r="IDO387" s="5"/>
      <c r="IDP387" s="5"/>
      <c r="IDQ387" s="5"/>
      <c r="IDR387" s="5"/>
      <c r="IDS387" s="5"/>
      <c r="IDT387" s="5"/>
      <c r="IDU387" s="5"/>
      <c r="IDV387" s="5"/>
      <c r="IDW387" s="5"/>
      <c r="IDX387" s="5"/>
      <c r="IDY387" s="5"/>
      <c r="IDZ387" s="5"/>
      <c r="IEA387" s="5"/>
      <c r="IEB387" s="5"/>
      <c r="IEC387" s="5"/>
      <c r="IED387" s="5"/>
      <c r="IEE387" s="5"/>
      <c r="IEF387" s="5"/>
      <c r="IEG387" s="5"/>
      <c r="IEH387" s="5"/>
      <c r="IEI387" s="5"/>
      <c r="IEJ387" s="5"/>
      <c r="IEK387" s="5"/>
      <c r="IEL387" s="5"/>
      <c r="IEM387" s="5"/>
      <c r="IEN387" s="5"/>
      <c r="IEO387" s="5"/>
      <c r="IEP387" s="5"/>
      <c r="IEQ387" s="5"/>
      <c r="IER387" s="5"/>
      <c r="IES387" s="5"/>
      <c r="IET387" s="5"/>
      <c r="IEU387" s="5"/>
      <c r="IEV387" s="5"/>
      <c r="IEW387" s="5"/>
      <c r="IEX387" s="5"/>
      <c r="IEY387" s="5"/>
      <c r="IEZ387" s="5"/>
      <c r="IFA387" s="5"/>
      <c r="IFB387" s="5"/>
      <c r="IFC387" s="5"/>
      <c r="IFD387" s="5"/>
      <c r="IFE387" s="5"/>
      <c r="IFF387" s="5"/>
      <c r="IFG387" s="5"/>
      <c r="IFH387" s="5"/>
      <c r="IFI387" s="5"/>
      <c r="IFJ387" s="5"/>
      <c r="IFK387" s="5"/>
      <c r="IFL387" s="5"/>
      <c r="IFM387" s="5"/>
      <c r="IFN387" s="5"/>
      <c r="IFO387" s="5"/>
      <c r="IFP387" s="5"/>
      <c r="IFQ387" s="5"/>
      <c r="IFR387" s="5"/>
      <c r="IFS387" s="5"/>
      <c r="IFT387" s="5"/>
      <c r="IFU387" s="5"/>
      <c r="IFV387" s="5"/>
      <c r="IFW387" s="5"/>
      <c r="IFX387" s="5"/>
      <c r="IFY387" s="5"/>
      <c r="IFZ387" s="5"/>
      <c r="IGA387" s="5"/>
      <c r="IGB387" s="5"/>
      <c r="IGC387" s="5"/>
      <c r="IGD387" s="5"/>
      <c r="IGE387" s="5"/>
      <c r="IGF387" s="5"/>
      <c r="IGG387" s="5"/>
      <c r="IGH387" s="5"/>
      <c r="IGI387" s="5"/>
      <c r="IGJ387" s="5"/>
      <c r="IGK387" s="5"/>
      <c r="IGL387" s="5"/>
      <c r="IGM387" s="5"/>
      <c r="IGN387" s="5"/>
      <c r="IGO387" s="5"/>
      <c r="IGP387" s="5"/>
      <c r="IGQ387" s="5"/>
      <c r="IGR387" s="5"/>
      <c r="IGS387" s="5"/>
      <c r="IGT387" s="5"/>
      <c r="IGU387" s="5"/>
      <c r="IGV387" s="5"/>
      <c r="IGW387" s="5"/>
      <c r="IGX387" s="5"/>
      <c r="IGY387" s="5"/>
      <c r="IGZ387" s="5"/>
      <c r="IHA387" s="5"/>
      <c r="IHB387" s="5"/>
      <c r="IHC387" s="5"/>
      <c r="IHD387" s="5"/>
      <c r="IHE387" s="5"/>
      <c r="IHF387" s="5"/>
      <c r="IHG387" s="5"/>
      <c r="IHH387" s="5"/>
      <c r="IHI387" s="5"/>
      <c r="IHJ387" s="5"/>
      <c r="IHK387" s="5"/>
      <c r="IHL387" s="5"/>
      <c r="IHM387" s="5"/>
      <c r="IHN387" s="5"/>
      <c r="IHO387" s="5"/>
      <c r="IHP387" s="5"/>
      <c r="IHQ387" s="5"/>
      <c r="IHR387" s="5"/>
      <c r="IHS387" s="5"/>
      <c r="IHT387" s="5"/>
      <c r="IHU387" s="5"/>
      <c r="IHV387" s="5"/>
      <c r="IHW387" s="5"/>
      <c r="IHX387" s="5"/>
      <c r="IHY387" s="5"/>
      <c r="IHZ387" s="5"/>
      <c r="IIA387" s="5"/>
      <c r="IIB387" s="5"/>
      <c r="IIC387" s="5"/>
      <c r="IID387" s="5"/>
      <c r="IIE387" s="5"/>
      <c r="IIF387" s="5"/>
      <c r="IIG387" s="5"/>
      <c r="IIH387" s="5"/>
      <c r="III387" s="5"/>
      <c r="IIJ387" s="5"/>
      <c r="IIK387" s="5"/>
      <c r="IIL387" s="5"/>
      <c r="IIM387" s="5"/>
      <c r="IIN387" s="5"/>
      <c r="IIO387" s="5"/>
      <c r="IIP387" s="5"/>
      <c r="IIQ387" s="5"/>
      <c r="IIR387" s="5"/>
      <c r="IIS387" s="5"/>
      <c r="IIT387" s="5"/>
      <c r="IIU387" s="5"/>
      <c r="IIV387" s="5"/>
      <c r="IIW387" s="5"/>
      <c r="IIX387" s="5"/>
      <c r="IIY387" s="5"/>
      <c r="IIZ387" s="5"/>
      <c r="IJA387" s="5"/>
      <c r="IJB387" s="5"/>
      <c r="IJC387" s="5"/>
      <c r="IJD387" s="5"/>
      <c r="IJE387" s="5"/>
      <c r="IJF387" s="5"/>
      <c r="IJG387" s="5"/>
      <c r="IJH387" s="5"/>
      <c r="IJI387" s="5"/>
      <c r="IJJ387" s="5"/>
      <c r="IJK387" s="5"/>
      <c r="IJL387" s="5"/>
      <c r="IJM387" s="5"/>
      <c r="IJN387" s="5"/>
      <c r="IJO387" s="5"/>
      <c r="IJP387" s="5"/>
      <c r="IJQ387" s="5"/>
      <c r="IJR387" s="5"/>
      <c r="IJS387" s="5"/>
      <c r="IJT387" s="5"/>
      <c r="IJU387" s="5"/>
      <c r="IJV387" s="5"/>
      <c r="IJW387" s="5"/>
      <c r="IJX387" s="5"/>
      <c r="IJY387" s="5"/>
      <c r="IJZ387" s="5"/>
      <c r="IKA387" s="5"/>
      <c r="IKB387" s="5"/>
      <c r="IKC387" s="5"/>
      <c r="IKD387" s="5"/>
      <c r="IKE387" s="5"/>
      <c r="IKF387" s="5"/>
      <c r="IKG387" s="5"/>
      <c r="IKH387" s="5"/>
      <c r="IKI387" s="5"/>
      <c r="IKJ387" s="5"/>
      <c r="IKK387" s="5"/>
      <c r="IKL387" s="5"/>
      <c r="IKM387" s="5"/>
      <c r="IKN387" s="5"/>
      <c r="IKO387" s="5"/>
      <c r="IKP387" s="5"/>
      <c r="IKQ387" s="5"/>
      <c r="IKR387" s="5"/>
      <c r="IKS387" s="5"/>
      <c r="IKT387" s="5"/>
      <c r="IKU387" s="5"/>
      <c r="IKV387" s="5"/>
      <c r="IKW387" s="5"/>
      <c r="IKX387" s="5"/>
      <c r="IKY387" s="5"/>
      <c r="IKZ387" s="5"/>
      <c r="ILA387" s="5"/>
      <c r="ILB387" s="5"/>
      <c r="ILC387" s="5"/>
      <c r="ILD387" s="5"/>
      <c r="ILE387" s="5"/>
      <c r="ILF387" s="5"/>
      <c r="ILG387" s="5"/>
      <c r="ILH387" s="5"/>
      <c r="ILI387" s="5"/>
      <c r="ILJ387" s="5"/>
      <c r="ILK387" s="5"/>
      <c r="ILL387" s="5"/>
      <c r="ILM387" s="5"/>
      <c r="ILN387" s="5"/>
      <c r="ILO387" s="5"/>
      <c r="ILP387" s="5"/>
      <c r="ILQ387" s="5"/>
      <c r="ILR387" s="5"/>
      <c r="ILS387" s="5"/>
      <c r="ILT387" s="5"/>
      <c r="ILU387" s="5"/>
      <c r="ILV387" s="5"/>
      <c r="ILW387" s="5"/>
      <c r="ILX387" s="5"/>
      <c r="ILY387" s="5"/>
      <c r="ILZ387" s="5"/>
      <c r="IMA387" s="5"/>
      <c r="IMB387" s="5"/>
      <c r="IMC387" s="5"/>
      <c r="IMD387" s="5"/>
      <c r="IME387" s="5"/>
      <c r="IMF387" s="5"/>
      <c r="IMG387" s="5"/>
      <c r="IMH387" s="5"/>
      <c r="IMI387" s="5"/>
      <c r="IMJ387" s="5"/>
      <c r="IMK387" s="5"/>
      <c r="IML387" s="5"/>
      <c r="IMM387" s="5"/>
      <c r="IMN387" s="5"/>
      <c r="IMO387" s="5"/>
      <c r="IMP387" s="5"/>
      <c r="IMQ387" s="5"/>
      <c r="IMR387" s="5"/>
      <c r="IMS387" s="5"/>
      <c r="IMT387" s="5"/>
      <c r="IMU387" s="5"/>
      <c r="IMV387" s="5"/>
      <c r="IMW387" s="5"/>
      <c r="IMX387" s="5"/>
      <c r="IMY387" s="5"/>
      <c r="IMZ387" s="5"/>
      <c r="INA387" s="5"/>
      <c r="INB387" s="5"/>
      <c r="INC387" s="5"/>
      <c r="IND387" s="5"/>
      <c r="INE387" s="5"/>
      <c r="INF387" s="5"/>
      <c r="ING387" s="5"/>
      <c r="INH387" s="5"/>
      <c r="INI387" s="5"/>
      <c r="INJ387" s="5"/>
      <c r="INK387" s="5"/>
      <c r="INL387" s="5"/>
      <c r="INM387" s="5"/>
      <c r="INN387" s="5"/>
      <c r="INO387" s="5"/>
      <c r="INP387" s="5"/>
      <c r="INQ387" s="5"/>
      <c r="INR387" s="5"/>
      <c r="INS387" s="5"/>
      <c r="INT387" s="5"/>
      <c r="INU387" s="5"/>
      <c r="INV387" s="5"/>
      <c r="INW387" s="5"/>
      <c r="INX387" s="5"/>
      <c r="INY387" s="5"/>
      <c r="INZ387" s="5"/>
      <c r="IOA387" s="5"/>
      <c r="IOB387" s="5"/>
      <c r="IOC387" s="5"/>
      <c r="IOD387" s="5"/>
      <c r="IOE387" s="5"/>
      <c r="IOF387" s="5"/>
      <c r="IOG387" s="5"/>
      <c r="IOH387" s="5"/>
      <c r="IOI387" s="5"/>
      <c r="IOJ387" s="5"/>
      <c r="IOK387" s="5"/>
      <c r="IOL387" s="5"/>
      <c r="IOM387" s="5"/>
      <c r="ION387" s="5"/>
      <c r="IOO387" s="5"/>
      <c r="IOP387" s="5"/>
      <c r="IOQ387" s="5"/>
      <c r="IOR387" s="5"/>
      <c r="IOS387" s="5"/>
      <c r="IOT387" s="5"/>
      <c r="IOU387" s="5"/>
      <c r="IOV387" s="5"/>
      <c r="IOW387" s="5"/>
      <c r="IOX387" s="5"/>
      <c r="IOY387" s="5"/>
      <c r="IOZ387" s="5"/>
      <c r="IPA387" s="5"/>
      <c r="IPB387" s="5"/>
      <c r="IPC387" s="5"/>
      <c r="IPD387" s="5"/>
      <c r="IPE387" s="5"/>
      <c r="IPF387" s="5"/>
      <c r="IPG387" s="5"/>
      <c r="IPH387" s="5"/>
      <c r="IPI387" s="5"/>
      <c r="IPJ387" s="5"/>
      <c r="IPK387" s="5"/>
      <c r="IPL387" s="5"/>
      <c r="IPM387" s="5"/>
      <c r="IPN387" s="5"/>
      <c r="IPO387" s="5"/>
      <c r="IPP387" s="5"/>
      <c r="IPQ387" s="5"/>
      <c r="IPR387" s="5"/>
      <c r="IPS387" s="5"/>
      <c r="IPT387" s="5"/>
      <c r="IPU387" s="5"/>
      <c r="IPV387" s="5"/>
      <c r="IPW387" s="5"/>
      <c r="IPX387" s="5"/>
      <c r="IPY387" s="5"/>
      <c r="IPZ387" s="5"/>
      <c r="IQA387" s="5"/>
      <c r="IQB387" s="5"/>
      <c r="IQC387" s="5"/>
      <c r="IQD387" s="5"/>
      <c r="IQE387" s="5"/>
      <c r="IQF387" s="5"/>
      <c r="IQG387" s="5"/>
      <c r="IQH387" s="5"/>
      <c r="IQI387" s="5"/>
      <c r="IQJ387" s="5"/>
      <c r="IQK387" s="5"/>
      <c r="IQL387" s="5"/>
      <c r="IQM387" s="5"/>
      <c r="IQN387" s="5"/>
      <c r="IQO387" s="5"/>
      <c r="IQP387" s="5"/>
      <c r="IQQ387" s="5"/>
      <c r="IQR387" s="5"/>
      <c r="IQS387" s="5"/>
      <c r="IQT387" s="5"/>
      <c r="IQU387" s="5"/>
      <c r="IQV387" s="5"/>
      <c r="IQW387" s="5"/>
      <c r="IQX387" s="5"/>
      <c r="IQY387" s="5"/>
      <c r="IQZ387" s="5"/>
      <c r="IRA387" s="5"/>
      <c r="IRB387" s="5"/>
      <c r="IRC387" s="5"/>
      <c r="IRD387" s="5"/>
      <c r="IRE387" s="5"/>
      <c r="IRF387" s="5"/>
      <c r="IRG387" s="5"/>
      <c r="IRH387" s="5"/>
      <c r="IRI387" s="5"/>
      <c r="IRJ387" s="5"/>
      <c r="IRK387" s="5"/>
      <c r="IRL387" s="5"/>
      <c r="IRM387" s="5"/>
      <c r="IRN387" s="5"/>
      <c r="IRO387" s="5"/>
      <c r="IRP387" s="5"/>
      <c r="IRQ387" s="5"/>
      <c r="IRR387" s="5"/>
      <c r="IRS387" s="5"/>
      <c r="IRT387" s="5"/>
      <c r="IRU387" s="5"/>
      <c r="IRV387" s="5"/>
      <c r="IRW387" s="5"/>
      <c r="IRX387" s="5"/>
      <c r="IRY387" s="5"/>
      <c r="IRZ387" s="5"/>
      <c r="ISA387" s="5"/>
      <c r="ISB387" s="5"/>
      <c r="ISC387" s="5"/>
      <c r="ISD387" s="5"/>
      <c r="ISE387" s="5"/>
      <c r="ISF387" s="5"/>
      <c r="ISG387" s="5"/>
      <c r="ISH387" s="5"/>
      <c r="ISI387" s="5"/>
      <c r="ISJ387" s="5"/>
      <c r="ISK387" s="5"/>
      <c r="ISL387" s="5"/>
      <c r="ISM387" s="5"/>
      <c r="ISN387" s="5"/>
      <c r="ISO387" s="5"/>
      <c r="ISP387" s="5"/>
      <c r="ISQ387" s="5"/>
      <c r="ISR387" s="5"/>
      <c r="ISS387" s="5"/>
      <c r="IST387" s="5"/>
      <c r="ISU387" s="5"/>
      <c r="ISV387" s="5"/>
      <c r="ISW387" s="5"/>
      <c r="ISX387" s="5"/>
      <c r="ISY387" s="5"/>
      <c r="ISZ387" s="5"/>
      <c r="ITA387" s="5"/>
      <c r="ITB387" s="5"/>
      <c r="ITC387" s="5"/>
      <c r="ITD387" s="5"/>
      <c r="ITE387" s="5"/>
      <c r="ITF387" s="5"/>
      <c r="ITG387" s="5"/>
      <c r="ITH387" s="5"/>
      <c r="ITI387" s="5"/>
      <c r="ITJ387" s="5"/>
      <c r="ITK387" s="5"/>
      <c r="ITL387" s="5"/>
      <c r="ITM387" s="5"/>
      <c r="ITN387" s="5"/>
      <c r="ITO387" s="5"/>
      <c r="ITP387" s="5"/>
      <c r="ITQ387" s="5"/>
      <c r="ITR387" s="5"/>
      <c r="ITS387" s="5"/>
      <c r="ITT387" s="5"/>
      <c r="ITU387" s="5"/>
      <c r="ITV387" s="5"/>
      <c r="ITW387" s="5"/>
      <c r="ITX387" s="5"/>
      <c r="ITY387" s="5"/>
      <c r="ITZ387" s="5"/>
      <c r="IUA387" s="5"/>
      <c r="IUB387" s="5"/>
      <c r="IUC387" s="5"/>
      <c r="IUD387" s="5"/>
      <c r="IUE387" s="5"/>
      <c r="IUF387" s="5"/>
      <c r="IUG387" s="5"/>
      <c r="IUH387" s="5"/>
      <c r="IUI387" s="5"/>
      <c r="IUJ387" s="5"/>
      <c r="IUK387" s="5"/>
      <c r="IUL387" s="5"/>
      <c r="IUM387" s="5"/>
      <c r="IUN387" s="5"/>
      <c r="IUO387" s="5"/>
      <c r="IUP387" s="5"/>
      <c r="IUQ387" s="5"/>
      <c r="IUR387" s="5"/>
      <c r="IUS387" s="5"/>
      <c r="IUT387" s="5"/>
      <c r="IUU387" s="5"/>
      <c r="IUV387" s="5"/>
      <c r="IUW387" s="5"/>
      <c r="IUX387" s="5"/>
      <c r="IUY387" s="5"/>
      <c r="IUZ387" s="5"/>
      <c r="IVA387" s="5"/>
      <c r="IVB387" s="5"/>
      <c r="IVC387" s="5"/>
      <c r="IVD387" s="5"/>
      <c r="IVE387" s="5"/>
      <c r="IVF387" s="5"/>
      <c r="IVG387" s="5"/>
      <c r="IVH387" s="5"/>
      <c r="IVI387" s="5"/>
      <c r="IVJ387" s="5"/>
      <c r="IVK387" s="5"/>
      <c r="IVL387" s="5"/>
      <c r="IVM387" s="5"/>
      <c r="IVN387" s="5"/>
      <c r="IVO387" s="5"/>
      <c r="IVP387" s="5"/>
      <c r="IVQ387" s="5"/>
      <c r="IVR387" s="5"/>
      <c r="IVS387" s="5"/>
      <c r="IVT387" s="5"/>
      <c r="IVU387" s="5"/>
      <c r="IVV387" s="5"/>
      <c r="IVW387" s="5"/>
      <c r="IVX387" s="5"/>
      <c r="IVY387" s="5"/>
      <c r="IVZ387" s="5"/>
      <c r="IWA387" s="5"/>
      <c r="IWB387" s="5"/>
      <c r="IWC387" s="5"/>
      <c r="IWD387" s="5"/>
      <c r="IWE387" s="5"/>
      <c r="IWF387" s="5"/>
      <c r="IWG387" s="5"/>
      <c r="IWH387" s="5"/>
      <c r="IWI387" s="5"/>
      <c r="IWJ387" s="5"/>
      <c r="IWK387" s="5"/>
      <c r="IWL387" s="5"/>
      <c r="IWM387" s="5"/>
      <c r="IWN387" s="5"/>
      <c r="IWO387" s="5"/>
      <c r="IWP387" s="5"/>
      <c r="IWQ387" s="5"/>
      <c r="IWR387" s="5"/>
      <c r="IWS387" s="5"/>
      <c r="IWT387" s="5"/>
      <c r="IWU387" s="5"/>
      <c r="IWV387" s="5"/>
      <c r="IWW387" s="5"/>
      <c r="IWX387" s="5"/>
      <c r="IWY387" s="5"/>
      <c r="IWZ387" s="5"/>
      <c r="IXA387" s="5"/>
      <c r="IXB387" s="5"/>
      <c r="IXC387" s="5"/>
      <c r="IXD387" s="5"/>
      <c r="IXE387" s="5"/>
      <c r="IXF387" s="5"/>
      <c r="IXG387" s="5"/>
      <c r="IXH387" s="5"/>
      <c r="IXI387" s="5"/>
      <c r="IXJ387" s="5"/>
      <c r="IXK387" s="5"/>
      <c r="IXL387" s="5"/>
      <c r="IXM387" s="5"/>
      <c r="IXN387" s="5"/>
      <c r="IXO387" s="5"/>
      <c r="IXP387" s="5"/>
      <c r="IXQ387" s="5"/>
      <c r="IXR387" s="5"/>
      <c r="IXS387" s="5"/>
      <c r="IXT387" s="5"/>
      <c r="IXU387" s="5"/>
      <c r="IXV387" s="5"/>
      <c r="IXW387" s="5"/>
      <c r="IXX387" s="5"/>
      <c r="IXY387" s="5"/>
      <c r="IXZ387" s="5"/>
      <c r="IYA387" s="5"/>
      <c r="IYB387" s="5"/>
      <c r="IYC387" s="5"/>
      <c r="IYD387" s="5"/>
      <c r="IYE387" s="5"/>
      <c r="IYF387" s="5"/>
      <c r="IYG387" s="5"/>
      <c r="IYH387" s="5"/>
      <c r="IYI387" s="5"/>
      <c r="IYJ387" s="5"/>
      <c r="IYK387" s="5"/>
      <c r="IYL387" s="5"/>
      <c r="IYM387" s="5"/>
      <c r="IYN387" s="5"/>
      <c r="IYO387" s="5"/>
      <c r="IYP387" s="5"/>
      <c r="IYQ387" s="5"/>
      <c r="IYR387" s="5"/>
      <c r="IYS387" s="5"/>
      <c r="IYT387" s="5"/>
      <c r="IYU387" s="5"/>
      <c r="IYV387" s="5"/>
      <c r="IYW387" s="5"/>
      <c r="IYX387" s="5"/>
      <c r="IYY387" s="5"/>
      <c r="IYZ387" s="5"/>
      <c r="IZA387" s="5"/>
      <c r="IZB387" s="5"/>
      <c r="IZC387" s="5"/>
      <c r="IZD387" s="5"/>
      <c r="IZE387" s="5"/>
      <c r="IZF387" s="5"/>
      <c r="IZG387" s="5"/>
      <c r="IZH387" s="5"/>
      <c r="IZI387" s="5"/>
      <c r="IZJ387" s="5"/>
      <c r="IZK387" s="5"/>
      <c r="IZL387" s="5"/>
      <c r="IZM387" s="5"/>
      <c r="IZN387" s="5"/>
      <c r="IZO387" s="5"/>
      <c r="IZP387" s="5"/>
      <c r="IZQ387" s="5"/>
      <c r="IZR387" s="5"/>
      <c r="IZS387" s="5"/>
      <c r="IZT387" s="5"/>
      <c r="IZU387" s="5"/>
      <c r="IZV387" s="5"/>
      <c r="IZW387" s="5"/>
      <c r="IZX387" s="5"/>
      <c r="IZY387" s="5"/>
      <c r="IZZ387" s="5"/>
      <c r="JAA387" s="5"/>
      <c r="JAB387" s="5"/>
      <c r="JAC387" s="5"/>
      <c r="JAD387" s="5"/>
      <c r="JAE387" s="5"/>
      <c r="JAF387" s="5"/>
      <c r="JAG387" s="5"/>
      <c r="JAH387" s="5"/>
      <c r="JAI387" s="5"/>
      <c r="JAJ387" s="5"/>
      <c r="JAK387" s="5"/>
      <c r="JAL387" s="5"/>
      <c r="JAM387" s="5"/>
      <c r="JAN387" s="5"/>
      <c r="JAO387" s="5"/>
      <c r="JAP387" s="5"/>
      <c r="JAQ387" s="5"/>
      <c r="JAR387" s="5"/>
      <c r="JAS387" s="5"/>
      <c r="JAT387" s="5"/>
      <c r="JAU387" s="5"/>
      <c r="JAV387" s="5"/>
      <c r="JAW387" s="5"/>
      <c r="JAX387" s="5"/>
      <c r="JAY387" s="5"/>
      <c r="JAZ387" s="5"/>
      <c r="JBA387" s="5"/>
      <c r="JBB387" s="5"/>
      <c r="JBC387" s="5"/>
      <c r="JBD387" s="5"/>
      <c r="JBE387" s="5"/>
      <c r="JBF387" s="5"/>
      <c r="JBG387" s="5"/>
      <c r="JBH387" s="5"/>
      <c r="JBI387" s="5"/>
      <c r="JBJ387" s="5"/>
      <c r="JBK387" s="5"/>
      <c r="JBL387" s="5"/>
      <c r="JBM387" s="5"/>
      <c r="JBN387" s="5"/>
      <c r="JBO387" s="5"/>
      <c r="JBP387" s="5"/>
      <c r="JBQ387" s="5"/>
      <c r="JBR387" s="5"/>
      <c r="JBS387" s="5"/>
      <c r="JBT387" s="5"/>
      <c r="JBU387" s="5"/>
      <c r="JBV387" s="5"/>
      <c r="JBW387" s="5"/>
      <c r="JBX387" s="5"/>
      <c r="JBY387" s="5"/>
      <c r="JBZ387" s="5"/>
      <c r="JCA387" s="5"/>
      <c r="JCB387" s="5"/>
      <c r="JCC387" s="5"/>
      <c r="JCD387" s="5"/>
      <c r="JCE387" s="5"/>
      <c r="JCF387" s="5"/>
      <c r="JCG387" s="5"/>
      <c r="JCH387" s="5"/>
      <c r="JCI387" s="5"/>
      <c r="JCJ387" s="5"/>
      <c r="JCK387" s="5"/>
      <c r="JCL387" s="5"/>
      <c r="JCM387" s="5"/>
      <c r="JCN387" s="5"/>
      <c r="JCO387" s="5"/>
      <c r="JCP387" s="5"/>
      <c r="JCQ387" s="5"/>
      <c r="JCR387" s="5"/>
      <c r="JCS387" s="5"/>
      <c r="JCT387" s="5"/>
      <c r="JCU387" s="5"/>
      <c r="JCV387" s="5"/>
      <c r="JCW387" s="5"/>
      <c r="JCX387" s="5"/>
      <c r="JCY387" s="5"/>
      <c r="JCZ387" s="5"/>
      <c r="JDA387" s="5"/>
      <c r="JDB387" s="5"/>
      <c r="JDC387" s="5"/>
      <c r="JDD387" s="5"/>
      <c r="JDE387" s="5"/>
      <c r="JDF387" s="5"/>
      <c r="JDG387" s="5"/>
      <c r="JDH387" s="5"/>
      <c r="JDI387" s="5"/>
      <c r="JDJ387" s="5"/>
      <c r="JDK387" s="5"/>
      <c r="JDL387" s="5"/>
      <c r="JDM387" s="5"/>
      <c r="JDN387" s="5"/>
      <c r="JDO387" s="5"/>
      <c r="JDP387" s="5"/>
      <c r="JDQ387" s="5"/>
      <c r="JDR387" s="5"/>
      <c r="JDS387" s="5"/>
      <c r="JDT387" s="5"/>
      <c r="JDU387" s="5"/>
      <c r="JDV387" s="5"/>
      <c r="JDW387" s="5"/>
      <c r="JDX387" s="5"/>
      <c r="JDY387" s="5"/>
      <c r="JDZ387" s="5"/>
      <c r="JEA387" s="5"/>
      <c r="JEB387" s="5"/>
      <c r="JEC387" s="5"/>
      <c r="JED387" s="5"/>
      <c r="JEE387" s="5"/>
      <c r="JEF387" s="5"/>
      <c r="JEG387" s="5"/>
      <c r="JEH387" s="5"/>
      <c r="JEI387" s="5"/>
      <c r="JEJ387" s="5"/>
      <c r="JEK387" s="5"/>
      <c r="JEL387" s="5"/>
      <c r="JEM387" s="5"/>
      <c r="JEN387" s="5"/>
      <c r="JEO387" s="5"/>
      <c r="JEP387" s="5"/>
      <c r="JEQ387" s="5"/>
      <c r="JER387" s="5"/>
      <c r="JES387" s="5"/>
      <c r="JET387" s="5"/>
      <c r="JEU387" s="5"/>
      <c r="JEV387" s="5"/>
      <c r="JEW387" s="5"/>
      <c r="JEX387" s="5"/>
      <c r="JEY387" s="5"/>
      <c r="JEZ387" s="5"/>
      <c r="JFA387" s="5"/>
      <c r="JFB387" s="5"/>
      <c r="JFC387" s="5"/>
      <c r="JFD387" s="5"/>
      <c r="JFE387" s="5"/>
      <c r="JFF387" s="5"/>
      <c r="JFG387" s="5"/>
      <c r="JFH387" s="5"/>
      <c r="JFI387" s="5"/>
      <c r="JFJ387" s="5"/>
      <c r="JFK387" s="5"/>
      <c r="JFL387" s="5"/>
      <c r="JFM387" s="5"/>
      <c r="JFN387" s="5"/>
      <c r="JFO387" s="5"/>
      <c r="JFP387" s="5"/>
      <c r="JFQ387" s="5"/>
      <c r="JFR387" s="5"/>
      <c r="JFS387" s="5"/>
      <c r="JFT387" s="5"/>
      <c r="JFU387" s="5"/>
      <c r="JFV387" s="5"/>
      <c r="JFW387" s="5"/>
      <c r="JFX387" s="5"/>
      <c r="JFY387" s="5"/>
      <c r="JFZ387" s="5"/>
      <c r="JGA387" s="5"/>
      <c r="JGB387" s="5"/>
      <c r="JGC387" s="5"/>
      <c r="JGD387" s="5"/>
      <c r="JGE387" s="5"/>
      <c r="JGF387" s="5"/>
      <c r="JGG387" s="5"/>
      <c r="JGH387" s="5"/>
      <c r="JGI387" s="5"/>
      <c r="JGJ387" s="5"/>
      <c r="JGK387" s="5"/>
      <c r="JGL387" s="5"/>
      <c r="JGM387" s="5"/>
      <c r="JGN387" s="5"/>
      <c r="JGO387" s="5"/>
      <c r="JGP387" s="5"/>
      <c r="JGQ387" s="5"/>
      <c r="JGR387" s="5"/>
      <c r="JGS387" s="5"/>
      <c r="JGT387" s="5"/>
      <c r="JGU387" s="5"/>
      <c r="JGV387" s="5"/>
      <c r="JGW387" s="5"/>
      <c r="JGX387" s="5"/>
      <c r="JGY387" s="5"/>
      <c r="JGZ387" s="5"/>
      <c r="JHA387" s="5"/>
      <c r="JHB387" s="5"/>
      <c r="JHC387" s="5"/>
      <c r="JHD387" s="5"/>
      <c r="JHE387" s="5"/>
      <c r="JHF387" s="5"/>
      <c r="JHG387" s="5"/>
      <c r="JHH387" s="5"/>
      <c r="JHI387" s="5"/>
      <c r="JHJ387" s="5"/>
      <c r="JHK387" s="5"/>
      <c r="JHL387" s="5"/>
      <c r="JHM387" s="5"/>
      <c r="JHN387" s="5"/>
      <c r="JHO387" s="5"/>
      <c r="JHP387" s="5"/>
      <c r="JHQ387" s="5"/>
      <c r="JHR387" s="5"/>
      <c r="JHS387" s="5"/>
      <c r="JHT387" s="5"/>
      <c r="JHU387" s="5"/>
      <c r="JHV387" s="5"/>
      <c r="JHW387" s="5"/>
      <c r="JHX387" s="5"/>
      <c r="JHY387" s="5"/>
      <c r="JHZ387" s="5"/>
      <c r="JIA387" s="5"/>
      <c r="JIB387" s="5"/>
      <c r="JIC387" s="5"/>
      <c r="JID387" s="5"/>
      <c r="JIE387" s="5"/>
      <c r="JIF387" s="5"/>
      <c r="JIG387" s="5"/>
      <c r="JIH387" s="5"/>
      <c r="JII387" s="5"/>
      <c r="JIJ387" s="5"/>
      <c r="JIK387" s="5"/>
      <c r="JIL387" s="5"/>
      <c r="JIM387" s="5"/>
      <c r="JIN387" s="5"/>
      <c r="JIO387" s="5"/>
      <c r="JIP387" s="5"/>
      <c r="JIQ387" s="5"/>
      <c r="JIR387" s="5"/>
      <c r="JIS387" s="5"/>
      <c r="JIT387" s="5"/>
      <c r="JIU387" s="5"/>
      <c r="JIV387" s="5"/>
      <c r="JIW387" s="5"/>
      <c r="JIX387" s="5"/>
      <c r="JIY387" s="5"/>
      <c r="JIZ387" s="5"/>
      <c r="JJA387" s="5"/>
      <c r="JJB387" s="5"/>
      <c r="JJC387" s="5"/>
      <c r="JJD387" s="5"/>
      <c r="JJE387" s="5"/>
      <c r="JJF387" s="5"/>
      <c r="JJG387" s="5"/>
      <c r="JJH387" s="5"/>
      <c r="JJI387" s="5"/>
      <c r="JJJ387" s="5"/>
      <c r="JJK387" s="5"/>
      <c r="JJL387" s="5"/>
      <c r="JJM387" s="5"/>
      <c r="JJN387" s="5"/>
      <c r="JJO387" s="5"/>
      <c r="JJP387" s="5"/>
      <c r="JJQ387" s="5"/>
      <c r="JJR387" s="5"/>
      <c r="JJS387" s="5"/>
      <c r="JJT387" s="5"/>
      <c r="JJU387" s="5"/>
      <c r="JJV387" s="5"/>
      <c r="JJW387" s="5"/>
      <c r="JJX387" s="5"/>
      <c r="JJY387" s="5"/>
      <c r="JJZ387" s="5"/>
      <c r="JKA387" s="5"/>
      <c r="JKB387" s="5"/>
      <c r="JKC387" s="5"/>
      <c r="JKD387" s="5"/>
      <c r="JKE387" s="5"/>
      <c r="JKF387" s="5"/>
      <c r="JKG387" s="5"/>
      <c r="JKH387" s="5"/>
      <c r="JKI387" s="5"/>
      <c r="JKJ387" s="5"/>
      <c r="JKK387" s="5"/>
      <c r="JKL387" s="5"/>
      <c r="JKM387" s="5"/>
      <c r="JKN387" s="5"/>
      <c r="JKO387" s="5"/>
      <c r="JKP387" s="5"/>
      <c r="JKQ387" s="5"/>
      <c r="JKR387" s="5"/>
      <c r="JKS387" s="5"/>
      <c r="JKT387" s="5"/>
      <c r="JKU387" s="5"/>
      <c r="JKV387" s="5"/>
      <c r="JKW387" s="5"/>
      <c r="JKX387" s="5"/>
      <c r="JKY387" s="5"/>
      <c r="JKZ387" s="5"/>
      <c r="JLA387" s="5"/>
      <c r="JLB387" s="5"/>
      <c r="JLC387" s="5"/>
      <c r="JLD387" s="5"/>
      <c r="JLE387" s="5"/>
      <c r="JLF387" s="5"/>
      <c r="JLG387" s="5"/>
      <c r="JLH387" s="5"/>
      <c r="JLI387" s="5"/>
      <c r="JLJ387" s="5"/>
      <c r="JLK387" s="5"/>
      <c r="JLL387" s="5"/>
      <c r="JLM387" s="5"/>
      <c r="JLN387" s="5"/>
      <c r="JLO387" s="5"/>
      <c r="JLP387" s="5"/>
      <c r="JLQ387" s="5"/>
      <c r="JLR387" s="5"/>
      <c r="JLS387" s="5"/>
      <c r="JLT387" s="5"/>
      <c r="JLU387" s="5"/>
      <c r="JLV387" s="5"/>
      <c r="JLW387" s="5"/>
      <c r="JLX387" s="5"/>
      <c r="JLY387" s="5"/>
      <c r="JLZ387" s="5"/>
      <c r="JMA387" s="5"/>
      <c r="JMB387" s="5"/>
      <c r="JMC387" s="5"/>
      <c r="JMD387" s="5"/>
      <c r="JME387" s="5"/>
      <c r="JMF387" s="5"/>
      <c r="JMG387" s="5"/>
      <c r="JMH387" s="5"/>
      <c r="JMI387" s="5"/>
      <c r="JMJ387" s="5"/>
      <c r="JMK387" s="5"/>
      <c r="JML387" s="5"/>
      <c r="JMM387" s="5"/>
      <c r="JMN387" s="5"/>
      <c r="JMO387" s="5"/>
      <c r="JMP387" s="5"/>
      <c r="JMQ387" s="5"/>
      <c r="JMR387" s="5"/>
      <c r="JMS387" s="5"/>
      <c r="JMT387" s="5"/>
      <c r="JMU387" s="5"/>
      <c r="JMV387" s="5"/>
      <c r="JMW387" s="5"/>
      <c r="JMX387" s="5"/>
      <c r="JMY387" s="5"/>
      <c r="JMZ387" s="5"/>
      <c r="JNA387" s="5"/>
      <c r="JNB387" s="5"/>
      <c r="JNC387" s="5"/>
      <c r="JND387" s="5"/>
      <c r="JNE387" s="5"/>
      <c r="JNF387" s="5"/>
      <c r="JNG387" s="5"/>
      <c r="JNH387" s="5"/>
      <c r="JNI387" s="5"/>
      <c r="JNJ387" s="5"/>
      <c r="JNK387" s="5"/>
      <c r="JNL387" s="5"/>
      <c r="JNM387" s="5"/>
      <c r="JNN387" s="5"/>
      <c r="JNO387" s="5"/>
      <c r="JNP387" s="5"/>
      <c r="JNQ387" s="5"/>
      <c r="JNR387" s="5"/>
      <c r="JNS387" s="5"/>
      <c r="JNT387" s="5"/>
      <c r="JNU387" s="5"/>
      <c r="JNV387" s="5"/>
      <c r="JNW387" s="5"/>
      <c r="JNX387" s="5"/>
      <c r="JNY387" s="5"/>
      <c r="JNZ387" s="5"/>
      <c r="JOA387" s="5"/>
      <c r="JOB387" s="5"/>
      <c r="JOC387" s="5"/>
      <c r="JOD387" s="5"/>
      <c r="JOE387" s="5"/>
      <c r="JOF387" s="5"/>
      <c r="JOG387" s="5"/>
      <c r="JOH387" s="5"/>
      <c r="JOI387" s="5"/>
      <c r="JOJ387" s="5"/>
      <c r="JOK387" s="5"/>
      <c r="JOL387" s="5"/>
      <c r="JOM387" s="5"/>
      <c r="JON387" s="5"/>
      <c r="JOO387" s="5"/>
      <c r="JOP387" s="5"/>
      <c r="JOQ387" s="5"/>
      <c r="JOR387" s="5"/>
      <c r="JOS387" s="5"/>
      <c r="JOT387" s="5"/>
      <c r="JOU387" s="5"/>
      <c r="JOV387" s="5"/>
      <c r="JOW387" s="5"/>
      <c r="JOX387" s="5"/>
      <c r="JOY387" s="5"/>
      <c r="JOZ387" s="5"/>
      <c r="JPA387" s="5"/>
      <c r="JPB387" s="5"/>
      <c r="JPC387" s="5"/>
      <c r="JPD387" s="5"/>
      <c r="JPE387" s="5"/>
      <c r="JPF387" s="5"/>
      <c r="JPG387" s="5"/>
      <c r="JPH387" s="5"/>
      <c r="JPI387" s="5"/>
      <c r="JPJ387" s="5"/>
      <c r="JPK387" s="5"/>
      <c r="JPL387" s="5"/>
      <c r="JPM387" s="5"/>
      <c r="JPN387" s="5"/>
      <c r="JPO387" s="5"/>
      <c r="JPP387" s="5"/>
      <c r="JPQ387" s="5"/>
      <c r="JPR387" s="5"/>
      <c r="JPS387" s="5"/>
      <c r="JPT387" s="5"/>
      <c r="JPU387" s="5"/>
      <c r="JPV387" s="5"/>
      <c r="JPW387" s="5"/>
      <c r="JPX387" s="5"/>
      <c r="JPY387" s="5"/>
      <c r="JPZ387" s="5"/>
      <c r="JQA387" s="5"/>
      <c r="JQB387" s="5"/>
      <c r="JQC387" s="5"/>
      <c r="JQD387" s="5"/>
      <c r="JQE387" s="5"/>
      <c r="JQF387" s="5"/>
      <c r="JQG387" s="5"/>
      <c r="JQH387" s="5"/>
      <c r="JQI387" s="5"/>
      <c r="JQJ387" s="5"/>
      <c r="JQK387" s="5"/>
      <c r="JQL387" s="5"/>
      <c r="JQM387" s="5"/>
      <c r="JQN387" s="5"/>
      <c r="JQO387" s="5"/>
      <c r="JQP387" s="5"/>
      <c r="JQQ387" s="5"/>
      <c r="JQR387" s="5"/>
      <c r="JQS387" s="5"/>
      <c r="JQT387" s="5"/>
      <c r="JQU387" s="5"/>
      <c r="JQV387" s="5"/>
      <c r="JQW387" s="5"/>
      <c r="JQX387" s="5"/>
      <c r="JQY387" s="5"/>
      <c r="JQZ387" s="5"/>
      <c r="JRA387" s="5"/>
      <c r="JRB387" s="5"/>
      <c r="JRC387" s="5"/>
      <c r="JRD387" s="5"/>
      <c r="JRE387" s="5"/>
      <c r="JRF387" s="5"/>
      <c r="JRG387" s="5"/>
      <c r="JRH387" s="5"/>
      <c r="JRI387" s="5"/>
      <c r="JRJ387" s="5"/>
      <c r="JRK387" s="5"/>
      <c r="JRL387" s="5"/>
      <c r="JRM387" s="5"/>
      <c r="JRN387" s="5"/>
      <c r="JRO387" s="5"/>
      <c r="JRP387" s="5"/>
      <c r="JRQ387" s="5"/>
      <c r="JRR387" s="5"/>
      <c r="JRS387" s="5"/>
      <c r="JRT387" s="5"/>
      <c r="JRU387" s="5"/>
      <c r="JRV387" s="5"/>
      <c r="JRW387" s="5"/>
      <c r="JRX387" s="5"/>
      <c r="JRY387" s="5"/>
      <c r="JRZ387" s="5"/>
      <c r="JSA387" s="5"/>
      <c r="JSB387" s="5"/>
      <c r="JSC387" s="5"/>
      <c r="JSD387" s="5"/>
      <c r="JSE387" s="5"/>
      <c r="JSF387" s="5"/>
      <c r="JSG387" s="5"/>
      <c r="JSH387" s="5"/>
      <c r="JSI387" s="5"/>
      <c r="JSJ387" s="5"/>
      <c r="JSK387" s="5"/>
      <c r="JSL387" s="5"/>
      <c r="JSM387" s="5"/>
      <c r="JSN387" s="5"/>
      <c r="JSO387" s="5"/>
      <c r="JSP387" s="5"/>
      <c r="JSQ387" s="5"/>
      <c r="JSR387" s="5"/>
      <c r="JSS387" s="5"/>
      <c r="JST387" s="5"/>
      <c r="JSU387" s="5"/>
      <c r="JSV387" s="5"/>
      <c r="JSW387" s="5"/>
      <c r="JSX387" s="5"/>
      <c r="JSY387" s="5"/>
      <c r="JSZ387" s="5"/>
      <c r="JTA387" s="5"/>
      <c r="JTB387" s="5"/>
      <c r="JTC387" s="5"/>
      <c r="JTD387" s="5"/>
      <c r="JTE387" s="5"/>
      <c r="JTF387" s="5"/>
      <c r="JTG387" s="5"/>
      <c r="JTH387" s="5"/>
      <c r="JTI387" s="5"/>
      <c r="JTJ387" s="5"/>
      <c r="JTK387" s="5"/>
      <c r="JTL387" s="5"/>
      <c r="JTM387" s="5"/>
      <c r="JTN387" s="5"/>
      <c r="JTO387" s="5"/>
      <c r="JTP387" s="5"/>
      <c r="JTQ387" s="5"/>
      <c r="JTR387" s="5"/>
      <c r="JTS387" s="5"/>
      <c r="JTT387" s="5"/>
      <c r="JTU387" s="5"/>
      <c r="JTV387" s="5"/>
      <c r="JTW387" s="5"/>
      <c r="JTX387" s="5"/>
      <c r="JTY387" s="5"/>
      <c r="JTZ387" s="5"/>
      <c r="JUA387" s="5"/>
      <c r="JUB387" s="5"/>
      <c r="JUC387" s="5"/>
      <c r="JUD387" s="5"/>
      <c r="JUE387" s="5"/>
      <c r="JUF387" s="5"/>
      <c r="JUG387" s="5"/>
      <c r="JUH387" s="5"/>
      <c r="JUI387" s="5"/>
      <c r="JUJ387" s="5"/>
      <c r="JUK387" s="5"/>
      <c r="JUL387" s="5"/>
      <c r="JUM387" s="5"/>
      <c r="JUN387" s="5"/>
      <c r="JUO387" s="5"/>
      <c r="JUP387" s="5"/>
      <c r="JUQ387" s="5"/>
      <c r="JUR387" s="5"/>
      <c r="JUS387" s="5"/>
      <c r="JUT387" s="5"/>
      <c r="JUU387" s="5"/>
      <c r="JUV387" s="5"/>
      <c r="JUW387" s="5"/>
      <c r="JUX387" s="5"/>
      <c r="JUY387" s="5"/>
      <c r="JUZ387" s="5"/>
      <c r="JVA387" s="5"/>
      <c r="JVB387" s="5"/>
      <c r="JVC387" s="5"/>
      <c r="JVD387" s="5"/>
      <c r="JVE387" s="5"/>
      <c r="JVF387" s="5"/>
      <c r="JVG387" s="5"/>
      <c r="JVH387" s="5"/>
      <c r="JVI387" s="5"/>
      <c r="JVJ387" s="5"/>
      <c r="JVK387" s="5"/>
      <c r="JVL387" s="5"/>
      <c r="JVM387" s="5"/>
      <c r="JVN387" s="5"/>
      <c r="JVO387" s="5"/>
      <c r="JVP387" s="5"/>
      <c r="JVQ387" s="5"/>
      <c r="JVR387" s="5"/>
      <c r="JVS387" s="5"/>
      <c r="JVT387" s="5"/>
      <c r="JVU387" s="5"/>
      <c r="JVV387" s="5"/>
      <c r="JVW387" s="5"/>
      <c r="JVX387" s="5"/>
      <c r="JVY387" s="5"/>
      <c r="JVZ387" s="5"/>
      <c r="JWA387" s="5"/>
      <c r="JWB387" s="5"/>
      <c r="JWC387" s="5"/>
      <c r="JWD387" s="5"/>
      <c r="JWE387" s="5"/>
      <c r="JWF387" s="5"/>
      <c r="JWG387" s="5"/>
      <c r="JWH387" s="5"/>
      <c r="JWI387" s="5"/>
      <c r="JWJ387" s="5"/>
      <c r="JWK387" s="5"/>
      <c r="JWL387" s="5"/>
      <c r="JWM387" s="5"/>
      <c r="JWN387" s="5"/>
      <c r="JWO387" s="5"/>
      <c r="JWP387" s="5"/>
      <c r="JWQ387" s="5"/>
      <c r="JWR387" s="5"/>
      <c r="JWS387" s="5"/>
      <c r="JWT387" s="5"/>
      <c r="JWU387" s="5"/>
      <c r="JWV387" s="5"/>
      <c r="JWW387" s="5"/>
      <c r="JWX387" s="5"/>
      <c r="JWY387" s="5"/>
      <c r="JWZ387" s="5"/>
      <c r="JXA387" s="5"/>
      <c r="JXB387" s="5"/>
      <c r="JXC387" s="5"/>
      <c r="JXD387" s="5"/>
      <c r="JXE387" s="5"/>
      <c r="JXF387" s="5"/>
      <c r="JXG387" s="5"/>
      <c r="JXH387" s="5"/>
      <c r="JXI387" s="5"/>
      <c r="JXJ387" s="5"/>
      <c r="JXK387" s="5"/>
      <c r="JXL387" s="5"/>
      <c r="JXM387" s="5"/>
      <c r="JXN387" s="5"/>
      <c r="JXO387" s="5"/>
      <c r="JXP387" s="5"/>
      <c r="JXQ387" s="5"/>
      <c r="JXR387" s="5"/>
      <c r="JXS387" s="5"/>
      <c r="JXT387" s="5"/>
      <c r="JXU387" s="5"/>
      <c r="JXV387" s="5"/>
      <c r="JXW387" s="5"/>
      <c r="JXX387" s="5"/>
      <c r="JXY387" s="5"/>
      <c r="JXZ387" s="5"/>
      <c r="JYA387" s="5"/>
      <c r="JYB387" s="5"/>
      <c r="JYC387" s="5"/>
      <c r="JYD387" s="5"/>
      <c r="JYE387" s="5"/>
      <c r="JYF387" s="5"/>
      <c r="JYG387" s="5"/>
      <c r="JYH387" s="5"/>
      <c r="JYI387" s="5"/>
      <c r="JYJ387" s="5"/>
      <c r="JYK387" s="5"/>
      <c r="JYL387" s="5"/>
      <c r="JYM387" s="5"/>
      <c r="JYN387" s="5"/>
      <c r="JYO387" s="5"/>
      <c r="JYP387" s="5"/>
      <c r="JYQ387" s="5"/>
      <c r="JYR387" s="5"/>
      <c r="JYS387" s="5"/>
      <c r="JYT387" s="5"/>
      <c r="JYU387" s="5"/>
      <c r="JYV387" s="5"/>
      <c r="JYW387" s="5"/>
      <c r="JYX387" s="5"/>
      <c r="JYY387" s="5"/>
      <c r="JYZ387" s="5"/>
      <c r="JZA387" s="5"/>
      <c r="JZB387" s="5"/>
      <c r="JZC387" s="5"/>
      <c r="JZD387" s="5"/>
      <c r="JZE387" s="5"/>
      <c r="JZF387" s="5"/>
      <c r="JZG387" s="5"/>
      <c r="JZH387" s="5"/>
      <c r="JZI387" s="5"/>
      <c r="JZJ387" s="5"/>
      <c r="JZK387" s="5"/>
      <c r="JZL387" s="5"/>
      <c r="JZM387" s="5"/>
      <c r="JZN387" s="5"/>
      <c r="JZO387" s="5"/>
      <c r="JZP387" s="5"/>
      <c r="JZQ387" s="5"/>
      <c r="JZR387" s="5"/>
      <c r="JZS387" s="5"/>
      <c r="JZT387" s="5"/>
      <c r="JZU387" s="5"/>
      <c r="JZV387" s="5"/>
      <c r="JZW387" s="5"/>
      <c r="JZX387" s="5"/>
      <c r="JZY387" s="5"/>
      <c r="JZZ387" s="5"/>
      <c r="KAA387" s="5"/>
      <c r="KAB387" s="5"/>
      <c r="KAC387" s="5"/>
      <c r="KAD387" s="5"/>
      <c r="KAE387" s="5"/>
      <c r="KAF387" s="5"/>
      <c r="KAG387" s="5"/>
      <c r="KAH387" s="5"/>
      <c r="KAI387" s="5"/>
      <c r="KAJ387" s="5"/>
      <c r="KAK387" s="5"/>
      <c r="KAL387" s="5"/>
      <c r="KAM387" s="5"/>
      <c r="KAN387" s="5"/>
      <c r="KAO387" s="5"/>
      <c r="KAP387" s="5"/>
      <c r="KAQ387" s="5"/>
      <c r="KAR387" s="5"/>
      <c r="KAS387" s="5"/>
      <c r="KAT387" s="5"/>
      <c r="KAU387" s="5"/>
      <c r="KAV387" s="5"/>
      <c r="KAW387" s="5"/>
      <c r="KAX387" s="5"/>
      <c r="KAY387" s="5"/>
      <c r="KAZ387" s="5"/>
      <c r="KBA387" s="5"/>
      <c r="KBB387" s="5"/>
      <c r="KBC387" s="5"/>
      <c r="KBD387" s="5"/>
      <c r="KBE387" s="5"/>
      <c r="KBF387" s="5"/>
      <c r="KBG387" s="5"/>
      <c r="KBH387" s="5"/>
      <c r="KBI387" s="5"/>
      <c r="KBJ387" s="5"/>
      <c r="KBK387" s="5"/>
      <c r="KBL387" s="5"/>
      <c r="KBM387" s="5"/>
      <c r="KBN387" s="5"/>
      <c r="KBO387" s="5"/>
      <c r="KBP387" s="5"/>
      <c r="KBQ387" s="5"/>
      <c r="KBR387" s="5"/>
      <c r="KBS387" s="5"/>
      <c r="KBT387" s="5"/>
      <c r="KBU387" s="5"/>
      <c r="KBV387" s="5"/>
      <c r="KBW387" s="5"/>
      <c r="KBX387" s="5"/>
      <c r="KBY387" s="5"/>
      <c r="KBZ387" s="5"/>
      <c r="KCA387" s="5"/>
      <c r="KCB387" s="5"/>
      <c r="KCC387" s="5"/>
      <c r="KCD387" s="5"/>
      <c r="KCE387" s="5"/>
      <c r="KCF387" s="5"/>
      <c r="KCG387" s="5"/>
      <c r="KCH387" s="5"/>
      <c r="KCI387" s="5"/>
      <c r="KCJ387" s="5"/>
      <c r="KCK387" s="5"/>
      <c r="KCL387" s="5"/>
      <c r="KCM387" s="5"/>
      <c r="KCN387" s="5"/>
      <c r="KCO387" s="5"/>
      <c r="KCP387" s="5"/>
      <c r="KCQ387" s="5"/>
      <c r="KCR387" s="5"/>
      <c r="KCS387" s="5"/>
      <c r="KCT387" s="5"/>
      <c r="KCU387" s="5"/>
      <c r="KCV387" s="5"/>
      <c r="KCW387" s="5"/>
      <c r="KCX387" s="5"/>
      <c r="KCY387" s="5"/>
      <c r="KCZ387" s="5"/>
      <c r="KDA387" s="5"/>
      <c r="KDB387" s="5"/>
      <c r="KDC387" s="5"/>
      <c r="KDD387" s="5"/>
      <c r="KDE387" s="5"/>
      <c r="KDF387" s="5"/>
      <c r="KDG387" s="5"/>
      <c r="KDH387" s="5"/>
      <c r="KDI387" s="5"/>
      <c r="KDJ387" s="5"/>
      <c r="KDK387" s="5"/>
      <c r="KDL387" s="5"/>
      <c r="KDM387" s="5"/>
      <c r="KDN387" s="5"/>
      <c r="KDO387" s="5"/>
      <c r="KDP387" s="5"/>
      <c r="KDQ387" s="5"/>
      <c r="KDR387" s="5"/>
      <c r="KDS387" s="5"/>
      <c r="KDT387" s="5"/>
      <c r="KDU387" s="5"/>
      <c r="KDV387" s="5"/>
      <c r="KDW387" s="5"/>
      <c r="KDX387" s="5"/>
      <c r="KDY387" s="5"/>
      <c r="KDZ387" s="5"/>
      <c r="KEA387" s="5"/>
      <c r="KEB387" s="5"/>
      <c r="KEC387" s="5"/>
      <c r="KED387" s="5"/>
      <c r="KEE387" s="5"/>
      <c r="KEF387" s="5"/>
      <c r="KEG387" s="5"/>
      <c r="KEH387" s="5"/>
      <c r="KEI387" s="5"/>
      <c r="KEJ387" s="5"/>
      <c r="KEK387" s="5"/>
      <c r="KEL387" s="5"/>
      <c r="KEM387" s="5"/>
      <c r="KEN387" s="5"/>
      <c r="KEO387" s="5"/>
      <c r="KEP387" s="5"/>
      <c r="KEQ387" s="5"/>
      <c r="KER387" s="5"/>
      <c r="KES387" s="5"/>
      <c r="KET387" s="5"/>
      <c r="KEU387" s="5"/>
      <c r="KEV387" s="5"/>
      <c r="KEW387" s="5"/>
      <c r="KEX387" s="5"/>
      <c r="KEY387" s="5"/>
      <c r="KEZ387" s="5"/>
      <c r="KFA387" s="5"/>
      <c r="KFB387" s="5"/>
      <c r="KFC387" s="5"/>
      <c r="KFD387" s="5"/>
      <c r="KFE387" s="5"/>
      <c r="KFF387" s="5"/>
      <c r="KFG387" s="5"/>
      <c r="KFH387" s="5"/>
      <c r="KFI387" s="5"/>
      <c r="KFJ387" s="5"/>
      <c r="KFK387" s="5"/>
      <c r="KFL387" s="5"/>
      <c r="KFM387" s="5"/>
      <c r="KFN387" s="5"/>
      <c r="KFO387" s="5"/>
      <c r="KFP387" s="5"/>
      <c r="KFQ387" s="5"/>
      <c r="KFR387" s="5"/>
      <c r="KFS387" s="5"/>
      <c r="KFT387" s="5"/>
      <c r="KFU387" s="5"/>
      <c r="KFV387" s="5"/>
      <c r="KFW387" s="5"/>
      <c r="KFX387" s="5"/>
      <c r="KFY387" s="5"/>
      <c r="KFZ387" s="5"/>
      <c r="KGA387" s="5"/>
      <c r="KGB387" s="5"/>
      <c r="KGC387" s="5"/>
      <c r="KGD387" s="5"/>
      <c r="KGE387" s="5"/>
      <c r="KGF387" s="5"/>
      <c r="KGG387" s="5"/>
      <c r="KGH387" s="5"/>
      <c r="KGI387" s="5"/>
      <c r="KGJ387" s="5"/>
      <c r="KGK387" s="5"/>
      <c r="KGL387" s="5"/>
      <c r="KGM387" s="5"/>
      <c r="KGN387" s="5"/>
      <c r="KGO387" s="5"/>
      <c r="KGP387" s="5"/>
      <c r="KGQ387" s="5"/>
      <c r="KGR387" s="5"/>
      <c r="KGS387" s="5"/>
      <c r="KGT387" s="5"/>
      <c r="KGU387" s="5"/>
      <c r="KGV387" s="5"/>
      <c r="KGW387" s="5"/>
      <c r="KGX387" s="5"/>
      <c r="KGY387" s="5"/>
      <c r="KGZ387" s="5"/>
      <c r="KHA387" s="5"/>
      <c r="KHB387" s="5"/>
      <c r="KHC387" s="5"/>
      <c r="KHD387" s="5"/>
      <c r="KHE387" s="5"/>
      <c r="KHF387" s="5"/>
      <c r="KHG387" s="5"/>
      <c r="KHH387" s="5"/>
      <c r="KHI387" s="5"/>
      <c r="KHJ387" s="5"/>
      <c r="KHK387" s="5"/>
      <c r="KHL387" s="5"/>
      <c r="KHM387" s="5"/>
      <c r="KHN387" s="5"/>
      <c r="KHO387" s="5"/>
      <c r="KHP387" s="5"/>
      <c r="KHQ387" s="5"/>
      <c r="KHR387" s="5"/>
      <c r="KHS387" s="5"/>
      <c r="KHT387" s="5"/>
      <c r="KHU387" s="5"/>
      <c r="KHV387" s="5"/>
      <c r="KHW387" s="5"/>
      <c r="KHX387" s="5"/>
      <c r="KHY387" s="5"/>
      <c r="KHZ387" s="5"/>
      <c r="KIA387" s="5"/>
      <c r="KIB387" s="5"/>
      <c r="KIC387" s="5"/>
      <c r="KID387" s="5"/>
      <c r="KIE387" s="5"/>
      <c r="KIF387" s="5"/>
      <c r="KIG387" s="5"/>
      <c r="KIH387" s="5"/>
      <c r="KII387" s="5"/>
      <c r="KIJ387" s="5"/>
      <c r="KIK387" s="5"/>
      <c r="KIL387" s="5"/>
      <c r="KIM387" s="5"/>
      <c r="KIN387" s="5"/>
      <c r="KIO387" s="5"/>
      <c r="KIP387" s="5"/>
      <c r="KIQ387" s="5"/>
      <c r="KIR387" s="5"/>
      <c r="KIS387" s="5"/>
      <c r="KIT387" s="5"/>
      <c r="KIU387" s="5"/>
      <c r="KIV387" s="5"/>
      <c r="KIW387" s="5"/>
      <c r="KIX387" s="5"/>
      <c r="KIY387" s="5"/>
      <c r="KIZ387" s="5"/>
      <c r="KJA387" s="5"/>
      <c r="KJB387" s="5"/>
      <c r="KJC387" s="5"/>
      <c r="KJD387" s="5"/>
      <c r="KJE387" s="5"/>
      <c r="KJF387" s="5"/>
      <c r="KJG387" s="5"/>
      <c r="KJH387" s="5"/>
      <c r="KJI387" s="5"/>
      <c r="KJJ387" s="5"/>
      <c r="KJK387" s="5"/>
      <c r="KJL387" s="5"/>
      <c r="KJM387" s="5"/>
      <c r="KJN387" s="5"/>
      <c r="KJO387" s="5"/>
      <c r="KJP387" s="5"/>
      <c r="KJQ387" s="5"/>
      <c r="KJR387" s="5"/>
      <c r="KJS387" s="5"/>
      <c r="KJT387" s="5"/>
      <c r="KJU387" s="5"/>
      <c r="KJV387" s="5"/>
      <c r="KJW387" s="5"/>
      <c r="KJX387" s="5"/>
      <c r="KJY387" s="5"/>
      <c r="KJZ387" s="5"/>
      <c r="KKA387" s="5"/>
      <c r="KKB387" s="5"/>
      <c r="KKC387" s="5"/>
      <c r="KKD387" s="5"/>
      <c r="KKE387" s="5"/>
      <c r="KKF387" s="5"/>
      <c r="KKG387" s="5"/>
      <c r="KKH387" s="5"/>
      <c r="KKI387" s="5"/>
      <c r="KKJ387" s="5"/>
      <c r="KKK387" s="5"/>
      <c r="KKL387" s="5"/>
      <c r="KKM387" s="5"/>
      <c r="KKN387" s="5"/>
      <c r="KKO387" s="5"/>
      <c r="KKP387" s="5"/>
      <c r="KKQ387" s="5"/>
      <c r="KKR387" s="5"/>
      <c r="KKS387" s="5"/>
      <c r="KKT387" s="5"/>
      <c r="KKU387" s="5"/>
      <c r="KKV387" s="5"/>
      <c r="KKW387" s="5"/>
      <c r="KKX387" s="5"/>
      <c r="KKY387" s="5"/>
      <c r="KKZ387" s="5"/>
      <c r="KLA387" s="5"/>
      <c r="KLB387" s="5"/>
      <c r="KLC387" s="5"/>
      <c r="KLD387" s="5"/>
      <c r="KLE387" s="5"/>
      <c r="KLF387" s="5"/>
      <c r="KLG387" s="5"/>
      <c r="KLH387" s="5"/>
      <c r="KLI387" s="5"/>
      <c r="KLJ387" s="5"/>
      <c r="KLK387" s="5"/>
      <c r="KLL387" s="5"/>
      <c r="KLM387" s="5"/>
      <c r="KLN387" s="5"/>
      <c r="KLO387" s="5"/>
      <c r="KLP387" s="5"/>
      <c r="KLQ387" s="5"/>
      <c r="KLR387" s="5"/>
      <c r="KLS387" s="5"/>
      <c r="KLT387" s="5"/>
      <c r="KLU387" s="5"/>
      <c r="KLV387" s="5"/>
      <c r="KLW387" s="5"/>
      <c r="KLX387" s="5"/>
      <c r="KLY387" s="5"/>
      <c r="KLZ387" s="5"/>
      <c r="KMA387" s="5"/>
      <c r="KMB387" s="5"/>
      <c r="KMC387" s="5"/>
      <c r="KMD387" s="5"/>
      <c r="KME387" s="5"/>
      <c r="KMF387" s="5"/>
      <c r="KMG387" s="5"/>
      <c r="KMH387" s="5"/>
      <c r="KMI387" s="5"/>
      <c r="KMJ387" s="5"/>
      <c r="KMK387" s="5"/>
      <c r="KML387" s="5"/>
      <c r="KMM387" s="5"/>
      <c r="KMN387" s="5"/>
      <c r="KMO387" s="5"/>
      <c r="KMP387" s="5"/>
      <c r="KMQ387" s="5"/>
      <c r="KMR387" s="5"/>
      <c r="KMS387" s="5"/>
      <c r="KMT387" s="5"/>
      <c r="KMU387" s="5"/>
      <c r="KMV387" s="5"/>
      <c r="KMW387" s="5"/>
      <c r="KMX387" s="5"/>
      <c r="KMY387" s="5"/>
      <c r="KMZ387" s="5"/>
      <c r="KNA387" s="5"/>
      <c r="KNB387" s="5"/>
      <c r="KNC387" s="5"/>
      <c r="KND387" s="5"/>
      <c r="KNE387" s="5"/>
      <c r="KNF387" s="5"/>
      <c r="KNG387" s="5"/>
      <c r="KNH387" s="5"/>
      <c r="KNI387" s="5"/>
      <c r="KNJ387" s="5"/>
      <c r="KNK387" s="5"/>
      <c r="KNL387" s="5"/>
      <c r="KNM387" s="5"/>
      <c r="KNN387" s="5"/>
      <c r="KNO387" s="5"/>
      <c r="KNP387" s="5"/>
      <c r="KNQ387" s="5"/>
      <c r="KNR387" s="5"/>
      <c r="KNS387" s="5"/>
      <c r="KNT387" s="5"/>
      <c r="KNU387" s="5"/>
      <c r="KNV387" s="5"/>
      <c r="KNW387" s="5"/>
      <c r="KNX387" s="5"/>
      <c r="KNY387" s="5"/>
      <c r="KNZ387" s="5"/>
      <c r="KOA387" s="5"/>
      <c r="KOB387" s="5"/>
      <c r="KOC387" s="5"/>
      <c r="KOD387" s="5"/>
      <c r="KOE387" s="5"/>
      <c r="KOF387" s="5"/>
      <c r="KOG387" s="5"/>
      <c r="KOH387" s="5"/>
      <c r="KOI387" s="5"/>
      <c r="KOJ387" s="5"/>
      <c r="KOK387" s="5"/>
      <c r="KOL387" s="5"/>
      <c r="KOM387" s="5"/>
      <c r="KON387" s="5"/>
      <c r="KOO387" s="5"/>
      <c r="KOP387" s="5"/>
      <c r="KOQ387" s="5"/>
      <c r="KOR387" s="5"/>
      <c r="KOS387" s="5"/>
      <c r="KOT387" s="5"/>
      <c r="KOU387" s="5"/>
      <c r="KOV387" s="5"/>
      <c r="KOW387" s="5"/>
      <c r="KOX387" s="5"/>
      <c r="KOY387" s="5"/>
      <c r="KOZ387" s="5"/>
      <c r="KPA387" s="5"/>
      <c r="KPB387" s="5"/>
      <c r="KPC387" s="5"/>
      <c r="KPD387" s="5"/>
      <c r="KPE387" s="5"/>
      <c r="KPF387" s="5"/>
      <c r="KPG387" s="5"/>
      <c r="KPH387" s="5"/>
      <c r="KPI387" s="5"/>
      <c r="KPJ387" s="5"/>
      <c r="KPK387" s="5"/>
      <c r="KPL387" s="5"/>
      <c r="KPM387" s="5"/>
      <c r="KPN387" s="5"/>
      <c r="KPO387" s="5"/>
      <c r="KPP387" s="5"/>
      <c r="KPQ387" s="5"/>
      <c r="KPR387" s="5"/>
      <c r="KPS387" s="5"/>
      <c r="KPT387" s="5"/>
      <c r="KPU387" s="5"/>
      <c r="KPV387" s="5"/>
      <c r="KPW387" s="5"/>
      <c r="KPX387" s="5"/>
      <c r="KPY387" s="5"/>
      <c r="KPZ387" s="5"/>
      <c r="KQA387" s="5"/>
      <c r="KQB387" s="5"/>
      <c r="KQC387" s="5"/>
      <c r="KQD387" s="5"/>
      <c r="KQE387" s="5"/>
      <c r="KQF387" s="5"/>
      <c r="KQG387" s="5"/>
      <c r="KQH387" s="5"/>
      <c r="KQI387" s="5"/>
      <c r="KQJ387" s="5"/>
      <c r="KQK387" s="5"/>
      <c r="KQL387" s="5"/>
      <c r="KQM387" s="5"/>
      <c r="KQN387" s="5"/>
      <c r="KQO387" s="5"/>
      <c r="KQP387" s="5"/>
      <c r="KQQ387" s="5"/>
      <c r="KQR387" s="5"/>
      <c r="KQS387" s="5"/>
      <c r="KQT387" s="5"/>
      <c r="KQU387" s="5"/>
      <c r="KQV387" s="5"/>
      <c r="KQW387" s="5"/>
      <c r="KQX387" s="5"/>
      <c r="KQY387" s="5"/>
      <c r="KQZ387" s="5"/>
      <c r="KRA387" s="5"/>
      <c r="KRB387" s="5"/>
      <c r="KRC387" s="5"/>
      <c r="KRD387" s="5"/>
      <c r="KRE387" s="5"/>
      <c r="KRF387" s="5"/>
      <c r="KRG387" s="5"/>
      <c r="KRH387" s="5"/>
      <c r="KRI387" s="5"/>
      <c r="KRJ387" s="5"/>
      <c r="KRK387" s="5"/>
      <c r="KRL387" s="5"/>
      <c r="KRM387" s="5"/>
      <c r="KRN387" s="5"/>
      <c r="KRO387" s="5"/>
      <c r="KRP387" s="5"/>
      <c r="KRQ387" s="5"/>
      <c r="KRR387" s="5"/>
      <c r="KRS387" s="5"/>
      <c r="KRT387" s="5"/>
      <c r="KRU387" s="5"/>
      <c r="KRV387" s="5"/>
      <c r="KRW387" s="5"/>
      <c r="KRX387" s="5"/>
      <c r="KRY387" s="5"/>
      <c r="KRZ387" s="5"/>
      <c r="KSA387" s="5"/>
      <c r="KSB387" s="5"/>
      <c r="KSC387" s="5"/>
      <c r="KSD387" s="5"/>
      <c r="KSE387" s="5"/>
      <c r="KSF387" s="5"/>
      <c r="KSG387" s="5"/>
      <c r="KSH387" s="5"/>
      <c r="KSI387" s="5"/>
      <c r="KSJ387" s="5"/>
      <c r="KSK387" s="5"/>
      <c r="KSL387" s="5"/>
      <c r="KSM387" s="5"/>
      <c r="KSN387" s="5"/>
      <c r="KSO387" s="5"/>
      <c r="KSP387" s="5"/>
      <c r="KSQ387" s="5"/>
      <c r="KSR387" s="5"/>
      <c r="KSS387" s="5"/>
      <c r="KST387" s="5"/>
      <c r="KSU387" s="5"/>
      <c r="KSV387" s="5"/>
      <c r="KSW387" s="5"/>
      <c r="KSX387" s="5"/>
      <c r="KSY387" s="5"/>
      <c r="KSZ387" s="5"/>
      <c r="KTA387" s="5"/>
      <c r="KTB387" s="5"/>
      <c r="KTC387" s="5"/>
      <c r="KTD387" s="5"/>
      <c r="KTE387" s="5"/>
      <c r="KTF387" s="5"/>
      <c r="KTG387" s="5"/>
      <c r="KTH387" s="5"/>
      <c r="KTI387" s="5"/>
      <c r="KTJ387" s="5"/>
      <c r="KTK387" s="5"/>
      <c r="KTL387" s="5"/>
      <c r="KTM387" s="5"/>
      <c r="KTN387" s="5"/>
      <c r="KTO387" s="5"/>
      <c r="KTP387" s="5"/>
      <c r="KTQ387" s="5"/>
      <c r="KTR387" s="5"/>
      <c r="KTS387" s="5"/>
      <c r="KTT387" s="5"/>
      <c r="KTU387" s="5"/>
      <c r="KTV387" s="5"/>
      <c r="KTW387" s="5"/>
      <c r="KTX387" s="5"/>
      <c r="KTY387" s="5"/>
      <c r="KTZ387" s="5"/>
      <c r="KUA387" s="5"/>
      <c r="KUB387" s="5"/>
      <c r="KUC387" s="5"/>
      <c r="KUD387" s="5"/>
      <c r="KUE387" s="5"/>
      <c r="KUF387" s="5"/>
      <c r="KUG387" s="5"/>
      <c r="KUH387" s="5"/>
      <c r="KUI387" s="5"/>
      <c r="KUJ387" s="5"/>
      <c r="KUK387" s="5"/>
      <c r="KUL387" s="5"/>
      <c r="KUM387" s="5"/>
      <c r="KUN387" s="5"/>
      <c r="KUO387" s="5"/>
      <c r="KUP387" s="5"/>
      <c r="KUQ387" s="5"/>
      <c r="KUR387" s="5"/>
      <c r="KUS387" s="5"/>
      <c r="KUT387" s="5"/>
      <c r="KUU387" s="5"/>
      <c r="KUV387" s="5"/>
      <c r="KUW387" s="5"/>
      <c r="KUX387" s="5"/>
      <c r="KUY387" s="5"/>
      <c r="KUZ387" s="5"/>
      <c r="KVA387" s="5"/>
      <c r="KVB387" s="5"/>
      <c r="KVC387" s="5"/>
      <c r="KVD387" s="5"/>
      <c r="KVE387" s="5"/>
      <c r="KVF387" s="5"/>
      <c r="KVG387" s="5"/>
      <c r="KVH387" s="5"/>
      <c r="KVI387" s="5"/>
      <c r="KVJ387" s="5"/>
      <c r="KVK387" s="5"/>
      <c r="KVL387" s="5"/>
      <c r="KVM387" s="5"/>
      <c r="KVN387" s="5"/>
      <c r="KVO387" s="5"/>
      <c r="KVP387" s="5"/>
      <c r="KVQ387" s="5"/>
      <c r="KVR387" s="5"/>
      <c r="KVS387" s="5"/>
      <c r="KVT387" s="5"/>
      <c r="KVU387" s="5"/>
      <c r="KVV387" s="5"/>
      <c r="KVW387" s="5"/>
      <c r="KVX387" s="5"/>
      <c r="KVY387" s="5"/>
      <c r="KVZ387" s="5"/>
      <c r="KWA387" s="5"/>
      <c r="KWB387" s="5"/>
      <c r="KWC387" s="5"/>
      <c r="KWD387" s="5"/>
      <c r="KWE387" s="5"/>
      <c r="KWF387" s="5"/>
      <c r="KWG387" s="5"/>
      <c r="KWH387" s="5"/>
      <c r="KWI387" s="5"/>
      <c r="KWJ387" s="5"/>
      <c r="KWK387" s="5"/>
      <c r="KWL387" s="5"/>
      <c r="KWM387" s="5"/>
      <c r="KWN387" s="5"/>
      <c r="KWO387" s="5"/>
      <c r="KWP387" s="5"/>
      <c r="KWQ387" s="5"/>
      <c r="KWR387" s="5"/>
      <c r="KWS387" s="5"/>
      <c r="KWT387" s="5"/>
      <c r="KWU387" s="5"/>
      <c r="KWV387" s="5"/>
      <c r="KWW387" s="5"/>
      <c r="KWX387" s="5"/>
      <c r="KWY387" s="5"/>
      <c r="KWZ387" s="5"/>
      <c r="KXA387" s="5"/>
      <c r="KXB387" s="5"/>
      <c r="KXC387" s="5"/>
      <c r="KXD387" s="5"/>
      <c r="KXE387" s="5"/>
      <c r="KXF387" s="5"/>
      <c r="KXG387" s="5"/>
      <c r="KXH387" s="5"/>
      <c r="KXI387" s="5"/>
      <c r="KXJ387" s="5"/>
      <c r="KXK387" s="5"/>
      <c r="KXL387" s="5"/>
      <c r="KXM387" s="5"/>
      <c r="KXN387" s="5"/>
      <c r="KXO387" s="5"/>
      <c r="KXP387" s="5"/>
      <c r="KXQ387" s="5"/>
      <c r="KXR387" s="5"/>
      <c r="KXS387" s="5"/>
      <c r="KXT387" s="5"/>
      <c r="KXU387" s="5"/>
      <c r="KXV387" s="5"/>
      <c r="KXW387" s="5"/>
      <c r="KXX387" s="5"/>
      <c r="KXY387" s="5"/>
      <c r="KXZ387" s="5"/>
      <c r="KYA387" s="5"/>
      <c r="KYB387" s="5"/>
      <c r="KYC387" s="5"/>
      <c r="KYD387" s="5"/>
      <c r="KYE387" s="5"/>
      <c r="KYF387" s="5"/>
      <c r="KYG387" s="5"/>
      <c r="KYH387" s="5"/>
      <c r="KYI387" s="5"/>
      <c r="KYJ387" s="5"/>
      <c r="KYK387" s="5"/>
      <c r="KYL387" s="5"/>
      <c r="KYM387" s="5"/>
      <c r="KYN387" s="5"/>
      <c r="KYO387" s="5"/>
      <c r="KYP387" s="5"/>
      <c r="KYQ387" s="5"/>
      <c r="KYR387" s="5"/>
      <c r="KYS387" s="5"/>
      <c r="KYT387" s="5"/>
      <c r="KYU387" s="5"/>
      <c r="KYV387" s="5"/>
      <c r="KYW387" s="5"/>
      <c r="KYX387" s="5"/>
      <c r="KYY387" s="5"/>
      <c r="KYZ387" s="5"/>
      <c r="KZA387" s="5"/>
      <c r="KZB387" s="5"/>
      <c r="KZC387" s="5"/>
      <c r="KZD387" s="5"/>
      <c r="KZE387" s="5"/>
      <c r="KZF387" s="5"/>
      <c r="KZG387" s="5"/>
      <c r="KZH387" s="5"/>
      <c r="KZI387" s="5"/>
      <c r="KZJ387" s="5"/>
      <c r="KZK387" s="5"/>
      <c r="KZL387" s="5"/>
      <c r="KZM387" s="5"/>
      <c r="KZN387" s="5"/>
      <c r="KZO387" s="5"/>
      <c r="KZP387" s="5"/>
      <c r="KZQ387" s="5"/>
      <c r="KZR387" s="5"/>
      <c r="KZS387" s="5"/>
      <c r="KZT387" s="5"/>
      <c r="KZU387" s="5"/>
      <c r="KZV387" s="5"/>
      <c r="KZW387" s="5"/>
      <c r="KZX387" s="5"/>
      <c r="KZY387" s="5"/>
      <c r="KZZ387" s="5"/>
      <c r="LAA387" s="5"/>
      <c r="LAB387" s="5"/>
      <c r="LAC387" s="5"/>
      <c r="LAD387" s="5"/>
      <c r="LAE387" s="5"/>
      <c r="LAF387" s="5"/>
      <c r="LAG387" s="5"/>
      <c r="LAH387" s="5"/>
      <c r="LAI387" s="5"/>
      <c r="LAJ387" s="5"/>
      <c r="LAK387" s="5"/>
      <c r="LAL387" s="5"/>
      <c r="LAM387" s="5"/>
      <c r="LAN387" s="5"/>
      <c r="LAO387" s="5"/>
      <c r="LAP387" s="5"/>
      <c r="LAQ387" s="5"/>
      <c r="LAR387" s="5"/>
      <c r="LAS387" s="5"/>
      <c r="LAT387" s="5"/>
      <c r="LAU387" s="5"/>
      <c r="LAV387" s="5"/>
      <c r="LAW387" s="5"/>
      <c r="LAX387" s="5"/>
      <c r="LAY387" s="5"/>
      <c r="LAZ387" s="5"/>
      <c r="LBA387" s="5"/>
      <c r="LBB387" s="5"/>
      <c r="LBC387" s="5"/>
      <c r="LBD387" s="5"/>
      <c r="LBE387" s="5"/>
      <c r="LBF387" s="5"/>
      <c r="LBG387" s="5"/>
      <c r="LBH387" s="5"/>
      <c r="LBI387" s="5"/>
      <c r="LBJ387" s="5"/>
      <c r="LBK387" s="5"/>
      <c r="LBL387" s="5"/>
      <c r="LBM387" s="5"/>
      <c r="LBN387" s="5"/>
      <c r="LBO387" s="5"/>
      <c r="LBP387" s="5"/>
      <c r="LBQ387" s="5"/>
      <c r="LBR387" s="5"/>
      <c r="LBS387" s="5"/>
      <c r="LBT387" s="5"/>
      <c r="LBU387" s="5"/>
      <c r="LBV387" s="5"/>
      <c r="LBW387" s="5"/>
      <c r="LBX387" s="5"/>
      <c r="LBY387" s="5"/>
      <c r="LBZ387" s="5"/>
      <c r="LCA387" s="5"/>
      <c r="LCB387" s="5"/>
      <c r="LCC387" s="5"/>
      <c r="LCD387" s="5"/>
      <c r="LCE387" s="5"/>
      <c r="LCF387" s="5"/>
      <c r="LCG387" s="5"/>
      <c r="LCH387" s="5"/>
      <c r="LCI387" s="5"/>
      <c r="LCJ387" s="5"/>
      <c r="LCK387" s="5"/>
      <c r="LCL387" s="5"/>
      <c r="LCM387" s="5"/>
      <c r="LCN387" s="5"/>
      <c r="LCO387" s="5"/>
      <c r="LCP387" s="5"/>
      <c r="LCQ387" s="5"/>
      <c r="LCR387" s="5"/>
      <c r="LCS387" s="5"/>
      <c r="LCT387" s="5"/>
      <c r="LCU387" s="5"/>
      <c r="LCV387" s="5"/>
      <c r="LCW387" s="5"/>
      <c r="LCX387" s="5"/>
      <c r="LCY387" s="5"/>
      <c r="LCZ387" s="5"/>
      <c r="LDA387" s="5"/>
      <c r="LDB387" s="5"/>
      <c r="LDC387" s="5"/>
      <c r="LDD387" s="5"/>
      <c r="LDE387" s="5"/>
      <c r="LDF387" s="5"/>
      <c r="LDG387" s="5"/>
      <c r="LDH387" s="5"/>
      <c r="LDI387" s="5"/>
      <c r="LDJ387" s="5"/>
      <c r="LDK387" s="5"/>
      <c r="LDL387" s="5"/>
      <c r="LDM387" s="5"/>
      <c r="LDN387" s="5"/>
      <c r="LDO387" s="5"/>
      <c r="LDP387" s="5"/>
      <c r="LDQ387" s="5"/>
      <c r="LDR387" s="5"/>
      <c r="LDS387" s="5"/>
      <c r="LDT387" s="5"/>
      <c r="LDU387" s="5"/>
      <c r="LDV387" s="5"/>
      <c r="LDW387" s="5"/>
      <c r="LDX387" s="5"/>
      <c r="LDY387" s="5"/>
      <c r="LDZ387" s="5"/>
      <c r="LEA387" s="5"/>
      <c r="LEB387" s="5"/>
      <c r="LEC387" s="5"/>
      <c r="LED387" s="5"/>
      <c r="LEE387" s="5"/>
      <c r="LEF387" s="5"/>
      <c r="LEG387" s="5"/>
      <c r="LEH387" s="5"/>
      <c r="LEI387" s="5"/>
      <c r="LEJ387" s="5"/>
      <c r="LEK387" s="5"/>
      <c r="LEL387" s="5"/>
      <c r="LEM387" s="5"/>
      <c r="LEN387" s="5"/>
      <c r="LEO387" s="5"/>
      <c r="LEP387" s="5"/>
      <c r="LEQ387" s="5"/>
      <c r="LER387" s="5"/>
      <c r="LES387" s="5"/>
      <c r="LET387" s="5"/>
      <c r="LEU387" s="5"/>
      <c r="LEV387" s="5"/>
      <c r="LEW387" s="5"/>
      <c r="LEX387" s="5"/>
      <c r="LEY387" s="5"/>
      <c r="LEZ387" s="5"/>
      <c r="LFA387" s="5"/>
      <c r="LFB387" s="5"/>
      <c r="LFC387" s="5"/>
      <c r="LFD387" s="5"/>
      <c r="LFE387" s="5"/>
      <c r="LFF387" s="5"/>
      <c r="LFG387" s="5"/>
      <c r="LFH387" s="5"/>
      <c r="LFI387" s="5"/>
      <c r="LFJ387" s="5"/>
      <c r="LFK387" s="5"/>
      <c r="LFL387" s="5"/>
      <c r="LFM387" s="5"/>
      <c r="LFN387" s="5"/>
      <c r="LFO387" s="5"/>
      <c r="LFP387" s="5"/>
      <c r="LFQ387" s="5"/>
      <c r="LFR387" s="5"/>
      <c r="LFS387" s="5"/>
      <c r="LFT387" s="5"/>
      <c r="LFU387" s="5"/>
      <c r="LFV387" s="5"/>
      <c r="LFW387" s="5"/>
      <c r="LFX387" s="5"/>
      <c r="LFY387" s="5"/>
      <c r="LFZ387" s="5"/>
      <c r="LGA387" s="5"/>
      <c r="LGB387" s="5"/>
      <c r="LGC387" s="5"/>
      <c r="LGD387" s="5"/>
      <c r="LGE387" s="5"/>
      <c r="LGF387" s="5"/>
      <c r="LGG387" s="5"/>
      <c r="LGH387" s="5"/>
      <c r="LGI387" s="5"/>
      <c r="LGJ387" s="5"/>
      <c r="LGK387" s="5"/>
      <c r="LGL387" s="5"/>
      <c r="LGM387" s="5"/>
      <c r="LGN387" s="5"/>
      <c r="LGO387" s="5"/>
      <c r="LGP387" s="5"/>
      <c r="LGQ387" s="5"/>
      <c r="LGR387" s="5"/>
      <c r="LGS387" s="5"/>
      <c r="LGT387" s="5"/>
      <c r="LGU387" s="5"/>
      <c r="LGV387" s="5"/>
      <c r="LGW387" s="5"/>
      <c r="LGX387" s="5"/>
      <c r="LGY387" s="5"/>
      <c r="LGZ387" s="5"/>
      <c r="LHA387" s="5"/>
      <c r="LHB387" s="5"/>
      <c r="LHC387" s="5"/>
      <c r="LHD387" s="5"/>
      <c r="LHE387" s="5"/>
      <c r="LHF387" s="5"/>
      <c r="LHG387" s="5"/>
      <c r="LHH387" s="5"/>
      <c r="LHI387" s="5"/>
      <c r="LHJ387" s="5"/>
      <c r="LHK387" s="5"/>
      <c r="LHL387" s="5"/>
      <c r="LHM387" s="5"/>
      <c r="LHN387" s="5"/>
      <c r="LHO387" s="5"/>
      <c r="LHP387" s="5"/>
      <c r="LHQ387" s="5"/>
      <c r="LHR387" s="5"/>
      <c r="LHS387" s="5"/>
      <c r="LHT387" s="5"/>
      <c r="LHU387" s="5"/>
      <c r="LHV387" s="5"/>
      <c r="LHW387" s="5"/>
      <c r="LHX387" s="5"/>
      <c r="LHY387" s="5"/>
      <c r="LHZ387" s="5"/>
      <c r="LIA387" s="5"/>
      <c r="LIB387" s="5"/>
      <c r="LIC387" s="5"/>
      <c r="LID387" s="5"/>
      <c r="LIE387" s="5"/>
      <c r="LIF387" s="5"/>
      <c r="LIG387" s="5"/>
      <c r="LIH387" s="5"/>
      <c r="LII387" s="5"/>
      <c r="LIJ387" s="5"/>
      <c r="LIK387" s="5"/>
      <c r="LIL387" s="5"/>
      <c r="LIM387" s="5"/>
      <c r="LIN387" s="5"/>
      <c r="LIO387" s="5"/>
      <c r="LIP387" s="5"/>
      <c r="LIQ387" s="5"/>
      <c r="LIR387" s="5"/>
      <c r="LIS387" s="5"/>
      <c r="LIT387" s="5"/>
      <c r="LIU387" s="5"/>
      <c r="LIV387" s="5"/>
      <c r="LIW387" s="5"/>
      <c r="LIX387" s="5"/>
      <c r="LIY387" s="5"/>
      <c r="LIZ387" s="5"/>
      <c r="LJA387" s="5"/>
      <c r="LJB387" s="5"/>
      <c r="LJC387" s="5"/>
      <c r="LJD387" s="5"/>
      <c r="LJE387" s="5"/>
      <c r="LJF387" s="5"/>
      <c r="LJG387" s="5"/>
      <c r="LJH387" s="5"/>
      <c r="LJI387" s="5"/>
      <c r="LJJ387" s="5"/>
      <c r="LJK387" s="5"/>
      <c r="LJL387" s="5"/>
      <c r="LJM387" s="5"/>
      <c r="LJN387" s="5"/>
      <c r="LJO387" s="5"/>
      <c r="LJP387" s="5"/>
      <c r="LJQ387" s="5"/>
      <c r="LJR387" s="5"/>
      <c r="LJS387" s="5"/>
      <c r="LJT387" s="5"/>
      <c r="LJU387" s="5"/>
      <c r="LJV387" s="5"/>
      <c r="LJW387" s="5"/>
      <c r="LJX387" s="5"/>
      <c r="LJY387" s="5"/>
      <c r="LJZ387" s="5"/>
      <c r="LKA387" s="5"/>
      <c r="LKB387" s="5"/>
      <c r="LKC387" s="5"/>
      <c r="LKD387" s="5"/>
      <c r="LKE387" s="5"/>
      <c r="LKF387" s="5"/>
      <c r="LKG387" s="5"/>
      <c r="LKH387" s="5"/>
      <c r="LKI387" s="5"/>
      <c r="LKJ387" s="5"/>
      <c r="LKK387" s="5"/>
      <c r="LKL387" s="5"/>
      <c r="LKM387" s="5"/>
      <c r="LKN387" s="5"/>
      <c r="LKO387" s="5"/>
      <c r="LKP387" s="5"/>
      <c r="LKQ387" s="5"/>
      <c r="LKR387" s="5"/>
      <c r="LKS387" s="5"/>
      <c r="LKT387" s="5"/>
      <c r="LKU387" s="5"/>
      <c r="LKV387" s="5"/>
      <c r="LKW387" s="5"/>
      <c r="LKX387" s="5"/>
      <c r="LKY387" s="5"/>
      <c r="LKZ387" s="5"/>
      <c r="LLA387" s="5"/>
      <c r="LLB387" s="5"/>
      <c r="LLC387" s="5"/>
      <c r="LLD387" s="5"/>
      <c r="LLE387" s="5"/>
      <c r="LLF387" s="5"/>
      <c r="LLG387" s="5"/>
      <c r="LLH387" s="5"/>
      <c r="LLI387" s="5"/>
      <c r="LLJ387" s="5"/>
      <c r="LLK387" s="5"/>
      <c r="LLL387" s="5"/>
      <c r="LLM387" s="5"/>
      <c r="LLN387" s="5"/>
      <c r="LLO387" s="5"/>
      <c r="LLP387" s="5"/>
      <c r="LLQ387" s="5"/>
      <c r="LLR387" s="5"/>
      <c r="LLS387" s="5"/>
      <c r="LLT387" s="5"/>
      <c r="LLU387" s="5"/>
      <c r="LLV387" s="5"/>
      <c r="LLW387" s="5"/>
      <c r="LLX387" s="5"/>
      <c r="LLY387" s="5"/>
      <c r="LLZ387" s="5"/>
      <c r="LMA387" s="5"/>
      <c r="LMB387" s="5"/>
      <c r="LMC387" s="5"/>
      <c r="LMD387" s="5"/>
      <c r="LME387" s="5"/>
      <c r="LMF387" s="5"/>
      <c r="LMG387" s="5"/>
      <c r="LMH387" s="5"/>
      <c r="LMI387" s="5"/>
      <c r="LMJ387" s="5"/>
      <c r="LMK387" s="5"/>
      <c r="LML387" s="5"/>
      <c r="LMM387" s="5"/>
      <c r="LMN387" s="5"/>
      <c r="LMO387" s="5"/>
      <c r="LMP387" s="5"/>
      <c r="LMQ387" s="5"/>
      <c r="LMR387" s="5"/>
      <c r="LMS387" s="5"/>
      <c r="LMT387" s="5"/>
      <c r="LMU387" s="5"/>
      <c r="LMV387" s="5"/>
      <c r="LMW387" s="5"/>
      <c r="LMX387" s="5"/>
      <c r="LMY387" s="5"/>
      <c r="LMZ387" s="5"/>
      <c r="LNA387" s="5"/>
      <c r="LNB387" s="5"/>
      <c r="LNC387" s="5"/>
      <c r="LND387" s="5"/>
      <c r="LNE387" s="5"/>
      <c r="LNF387" s="5"/>
      <c r="LNG387" s="5"/>
      <c r="LNH387" s="5"/>
      <c r="LNI387" s="5"/>
      <c r="LNJ387" s="5"/>
      <c r="LNK387" s="5"/>
      <c r="LNL387" s="5"/>
      <c r="LNM387" s="5"/>
      <c r="LNN387" s="5"/>
      <c r="LNO387" s="5"/>
      <c r="LNP387" s="5"/>
      <c r="LNQ387" s="5"/>
      <c r="LNR387" s="5"/>
      <c r="LNS387" s="5"/>
      <c r="LNT387" s="5"/>
      <c r="LNU387" s="5"/>
      <c r="LNV387" s="5"/>
      <c r="LNW387" s="5"/>
      <c r="LNX387" s="5"/>
      <c r="LNY387" s="5"/>
      <c r="LNZ387" s="5"/>
      <c r="LOA387" s="5"/>
      <c r="LOB387" s="5"/>
      <c r="LOC387" s="5"/>
      <c r="LOD387" s="5"/>
      <c r="LOE387" s="5"/>
      <c r="LOF387" s="5"/>
      <c r="LOG387" s="5"/>
      <c r="LOH387" s="5"/>
      <c r="LOI387" s="5"/>
      <c r="LOJ387" s="5"/>
      <c r="LOK387" s="5"/>
      <c r="LOL387" s="5"/>
      <c r="LOM387" s="5"/>
      <c r="LON387" s="5"/>
      <c r="LOO387" s="5"/>
      <c r="LOP387" s="5"/>
      <c r="LOQ387" s="5"/>
      <c r="LOR387" s="5"/>
      <c r="LOS387" s="5"/>
      <c r="LOT387" s="5"/>
      <c r="LOU387" s="5"/>
      <c r="LOV387" s="5"/>
      <c r="LOW387" s="5"/>
      <c r="LOX387" s="5"/>
      <c r="LOY387" s="5"/>
      <c r="LOZ387" s="5"/>
      <c r="LPA387" s="5"/>
      <c r="LPB387" s="5"/>
      <c r="LPC387" s="5"/>
      <c r="LPD387" s="5"/>
      <c r="LPE387" s="5"/>
      <c r="LPF387" s="5"/>
      <c r="LPG387" s="5"/>
      <c r="LPH387" s="5"/>
      <c r="LPI387" s="5"/>
      <c r="LPJ387" s="5"/>
      <c r="LPK387" s="5"/>
      <c r="LPL387" s="5"/>
      <c r="LPM387" s="5"/>
      <c r="LPN387" s="5"/>
      <c r="LPO387" s="5"/>
      <c r="LPP387" s="5"/>
      <c r="LPQ387" s="5"/>
      <c r="LPR387" s="5"/>
      <c r="LPS387" s="5"/>
      <c r="LPT387" s="5"/>
      <c r="LPU387" s="5"/>
      <c r="LPV387" s="5"/>
      <c r="LPW387" s="5"/>
      <c r="LPX387" s="5"/>
      <c r="LPY387" s="5"/>
      <c r="LPZ387" s="5"/>
      <c r="LQA387" s="5"/>
      <c r="LQB387" s="5"/>
      <c r="LQC387" s="5"/>
      <c r="LQD387" s="5"/>
      <c r="LQE387" s="5"/>
      <c r="LQF387" s="5"/>
      <c r="LQG387" s="5"/>
      <c r="LQH387" s="5"/>
      <c r="LQI387" s="5"/>
      <c r="LQJ387" s="5"/>
      <c r="LQK387" s="5"/>
      <c r="LQL387" s="5"/>
      <c r="LQM387" s="5"/>
      <c r="LQN387" s="5"/>
      <c r="LQO387" s="5"/>
      <c r="LQP387" s="5"/>
      <c r="LQQ387" s="5"/>
      <c r="LQR387" s="5"/>
      <c r="LQS387" s="5"/>
      <c r="LQT387" s="5"/>
      <c r="LQU387" s="5"/>
      <c r="LQV387" s="5"/>
      <c r="LQW387" s="5"/>
      <c r="LQX387" s="5"/>
      <c r="LQY387" s="5"/>
      <c r="LQZ387" s="5"/>
      <c r="LRA387" s="5"/>
      <c r="LRB387" s="5"/>
      <c r="LRC387" s="5"/>
      <c r="LRD387" s="5"/>
      <c r="LRE387" s="5"/>
      <c r="LRF387" s="5"/>
      <c r="LRG387" s="5"/>
      <c r="LRH387" s="5"/>
      <c r="LRI387" s="5"/>
      <c r="LRJ387" s="5"/>
      <c r="LRK387" s="5"/>
      <c r="LRL387" s="5"/>
      <c r="LRM387" s="5"/>
      <c r="LRN387" s="5"/>
      <c r="LRO387" s="5"/>
      <c r="LRP387" s="5"/>
      <c r="LRQ387" s="5"/>
      <c r="LRR387" s="5"/>
      <c r="LRS387" s="5"/>
      <c r="LRT387" s="5"/>
      <c r="LRU387" s="5"/>
      <c r="LRV387" s="5"/>
      <c r="LRW387" s="5"/>
      <c r="LRX387" s="5"/>
      <c r="LRY387" s="5"/>
      <c r="LRZ387" s="5"/>
      <c r="LSA387" s="5"/>
      <c r="LSB387" s="5"/>
      <c r="LSC387" s="5"/>
      <c r="LSD387" s="5"/>
      <c r="LSE387" s="5"/>
      <c r="LSF387" s="5"/>
      <c r="LSG387" s="5"/>
      <c r="LSH387" s="5"/>
      <c r="LSI387" s="5"/>
      <c r="LSJ387" s="5"/>
      <c r="LSK387" s="5"/>
      <c r="LSL387" s="5"/>
      <c r="LSM387" s="5"/>
      <c r="LSN387" s="5"/>
      <c r="LSO387" s="5"/>
      <c r="LSP387" s="5"/>
      <c r="LSQ387" s="5"/>
      <c r="LSR387" s="5"/>
      <c r="LSS387" s="5"/>
      <c r="LST387" s="5"/>
      <c r="LSU387" s="5"/>
      <c r="LSV387" s="5"/>
      <c r="LSW387" s="5"/>
      <c r="LSX387" s="5"/>
      <c r="LSY387" s="5"/>
      <c r="LSZ387" s="5"/>
      <c r="LTA387" s="5"/>
      <c r="LTB387" s="5"/>
      <c r="LTC387" s="5"/>
      <c r="LTD387" s="5"/>
      <c r="LTE387" s="5"/>
      <c r="LTF387" s="5"/>
      <c r="LTG387" s="5"/>
      <c r="LTH387" s="5"/>
      <c r="LTI387" s="5"/>
      <c r="LTJ387" s="5"/>
      <c r="LTK387" s="5"/>
      <c r="LTL387" s="5"/>
      <c r="LTM387" s="5"/>
      <c r="LTN387" s="5"/>
      <c r="LTO387" s="5"/>
      <c r="LTP387" s="5"/>
      <c r="LTQ387" s="5"/>
      <c r="LTR387" s="5"/>
      <c r="LTS387" s="5"/>
      <c r="LTT387" s="5"/>
      <c r="LTU387" s="5"/>
      <c r="LTV387" s="5"/>
      <c r="LTW387" s="5"/>
      <c r="LTX387" s="5"/>
      <c r="LTY387" s="5"/>
      <c r="LTZ387" s="5"/>
      <c r="LUA387" s="5"/>
      <c r="LUB387" s="5"/>
      <c r="LUC387" s="5"/>
      <c r="LUD387" s="5"/>
      <c r="LUE387" s="5"/>
      <c r="LUF387" s="5"/>
      <c r="LUG387" s="5"/>
      <c r="LUH387" s="5"/>
      <c r="LUI387" s="5"/>
      <c r="LUJ387" s="5"/>
      <c r="LUK387" s="5"/>
      <c r="LUL387" s="5"/>
      <c r="LUM387" s="5"/>
      <c r="LUN387" s="5"/>
      <c r="LUO387" s="5"/>
      <c r="LUP387" s="5"/>
      <c r="LUQ387" s="5"/>
      <c r="LUR387" s="5"/>
      <c r="LUS387" s="5"/>
      <c r="LUT387" s="5"/>
      <c r="LUU387" s="5"/>
      <c r="LUV387" s="5"/>
      <c r="LUW387" s="5"/>
      <c r="LUX387" s="5"/>
      <c r="LUY387" s="5"/>
      <c r="LUZ387" s="5"/>
      <c r="LVA387" s="5"/>
      <c r="LVB387" s="5"/>
      <c r="LVC387" s="5"/>
      <c r="LVD387" s="5"/>
      <c r="LVE387" s="5"/>
      <c r="LVF387" s="5"/>
      <c r="LVG387" s="5"/>
      <c r="LVH387" s="5"/>
      <c r="LVI387" s="5"/>
      <c r="LVJ387" s="5"/>
      <c r="LVK387" s="5"/>
      <c r="LVL387" s="5"/>
      <c r="LVM387" s="5"/>
      <c r="LVN387" s="5"/>
      <c r="LVO387" s="5"/>
      <c r="LVP387" s="5"/>
      <c r="LVQ387" s="5"/>
      <c r="LVR387" s="5"/>
      <c r="LVS387" s="5"/>
      <c r="LVT387" s="5"/>
      <c r="LVU387" s="5"/>
      <c r="LVV387" s="5"/>
      <c r="LVW387" s="5"/>
      <c r="LVX387" s="5"/>
      <c r="LVY387" s="5"/>
      <c r="LVZ387" s="5"/>
      <c r="LWA387" s="5"/>
      <c r="LWB387" s="5"/>
      <c r="LWC387" s="5"/>
      <c r="LWD387" s="5"/>
      <c r="LWE387" s="5"/>
      <c r="LWF387" s="5"/>
      <c r="LWG387" s="5"/>
      <c r="LWH387" s="5"/>
      <c r="LWI387" s="5"/>
      <c r="LWJ387" s="5"/>
      <c r="LWK387" s="5"/>
      <c r="LWL387" s="5"/>
      <c r="LWM387" s="5"/>
      <c r="LWN387" s="5"/>
      <c r="LWO387" s="5"/>
      <c r="LWP387" s="5"/>
      <c r="LWQ387" s="5"/>
      <c r="LWR387" s="5"/>
      <c r="LWS387" s="5"/>
      <c r="LWT387" s="5"/>
      <c r="LWU387" s="5"/>
      <c r="LWV387" s="5"/>
      <c r="LWW387" s="5"/>
      <c r="LWX387" s="5"/>
      <c r="LWY387" s="5"/>
      <c r="LWZ387" s="5"/>
      <c r="LXA387" s="5"/>
      <c r="LXB387" s="5"/>
      <c r="LXC387" s="5"/>
      <c r="LXD387" s="5"/>
      <c r="LXE387" s="5"/>
      <c r="LXF387" s="5"/>
      <c r="LXG387" s="5"/>
      <c r="LXH387" s="5"/>
      <c r="LXI387" s="5"/>
      <c r="LXJ387" s="5"/>
      <c r="LXK387" s="5"/>
      <c r="LXL387" s="5"/>
      <c r="LXM387" s="5"/>
      <c r="LXN387" s="5"/>
      <c r="LXO387" s="5"/>
      <c r="LXP387" s="5"/>
      <c r="LXQ387" s="5"/>
      <c r="LXR387" s="5"/>
      <c r="LXS387" s="5"/>
      <c r="LXT387" s="5"/>
      <c r="LXU387" s="5"/>
      <c r="LXV387" s="5"/>
      <c r="LXW387" s="5"/>
      <c r="LXX387" s="5"/>
      <c r="LXY387" s="5"/>
      <c r="LXZ387" s="5"/>
      <c r="LYA387" s="5"/>
      <c r="LYB387" s="5"/>
      <c r="LYC387" s="5"/>
      <c r="LYD387" s="5"/>
      <c r="LYE387" s="5"/>
      <c r="LYF387" s="5"/>
      <c r="LYG387" s="5"/>
      <c r="LYH387" s="5"/>
      <c r="LYI387" s="5"/>
      <c r="LYJ387" s="5"/>
      <c r="LYK387" s="5"/>
      <c r="LYL387" s="5"/>
      <c r="LYM387" s="5"/>
      <c r="LYN387" s="5"/>
      <c r="LYO387" s="5"/>
      <c r="LYP387" s="5"/>
      <c r="LYQ387" s="5"/>
      <c r="LYR387" s="5"/>
      <c r="LYS387" s="5"/>
      <c r="LYT387" s="5"/>
      <c r="LYU387" s="5"/>
      <c r="LYV387" s="5"/>
      <c r="LYW387" s="5"/>
      <c r="LYX387" s="5"/>
      <c r="LYY387" s="5"/>
      <c r="LYZ387" s="5"/>
      <c r="LZA387" s="5"/>
      <c r="LZB387" s="5"/>
      <c r="LZC387" s="5"/>
      <c r="LZD387" s="5"/>
      <c r="LZE387" s="5"/>
      <c r="LZF387" s="5"/>
      <c r="LZG387" s="5"/>
      <c r="LZH387" s="5"/>
      <c r="LZI387" s="5"/>
      <c r="LZJ387" s="5"/>
      <c r="LZK387" s="5"/>
      <c r="LZL387" s="5"/>
      <c r="LZM387" s="5"/>
      <c r="LZN387" s="5"/>
      <c r="LZO387" s="5"/>
      <c r="LZP387" s="5"/>
      <c r="LZQ387" s="5"/>
      <c r="LZR387" s="5"/>
      <c r="LZS387" s="5"/>
      <c r="LZT387" s="5"/>
      <c r="LZU387" s="5"/>
      <c r="LZV387" s="5"/>
      <c r="LZW387" s="5"/>
      <c r="LZX387" s="5"/>
      <c r="LZY387" s="5"/>
      <c r="LZZ387" s="5"/>
      <c r="MAA387" s="5"/>
      <c r="MAB387" s="5"/>
      <c r="MAC387" s="5"/>
      <c r="MAD387" s="5"/>
      <c r="MAE387" s="5"/>
      <c r="MAF387" s="5"/>
      <c r="MAG387" s="5"/>
      <c r="MAH387" s="5"/>
      <c r="MAI387" s="5"/>
      <c r="MAJ387" s="5"/>
      <c r="MAK387" s="5"/>
      <c r="MAL387" s="5"/>
      <c r="MAM387" s="5"/>
      <c r="MAN387" s="5"/>
      <c r="MAO387" s="5"/>
      <c r="MAP387" s="5"/>
      <c r="MAQ387" s="5"/>
      <c r="MAR387" s="5"/>
      <c r="MAS387" s="5"/>
      <c r="MAT387" s="5"/>
      <c r="MAU387" s="5"/>
      <c r="MAV387" s="5"/>
      <c r="MAW387" s="5"/>
      <c r="MAX387" s="5"/>
      <c r="MAY387" s="5"/>
      <c r="MAZ387" s="5"/>
      <c r="MBA387" s="5"/>
      <c r="MBB387" s="5"/>
      <c r="MBC387" s="5"/>
      <c r="MBD387" s="5"/>
      <c r="MBE387" s="5"/>
      <c r="MBF387" s="5"/>
      <c r="MBG387" s="5"/>
      <c r="MBH387" s="5"/>
      <c r="MBI387" s="5"/>
      <c r="MBJ387" s="5"/>
      <c r="MBK387" s="5"/>
      <c r="MBL387" s="5"/>
      <c r="MBM387" s="5"/>
      <c r="MBN387" s="5"/>
      <c r="MBO387" s="5"/>
      <c r="MBP387" s="5"/>
      <c r="MBQ387" s="5"/>
      <c r="MBR387" s="5"/>
      <c r="MBS387" s="5"/>
      <c r="MBT387" s="5"/>
      <c r="MBU387" s="5"/>
      <c r="MBV387" s="5"/>
      <c r="MBW387" s="5"/>
      <c r="MBX387" s="5"/>
      <c r="MBY387" s="5"/>
      <c r="MBZ387" s="5"/>
      <c r="MCA387" s="5"/>
      <c r="MCB387" s="5"/>
      <c r="MCC387" s="5"/>
      <c r="MCD387" s="5"/>
      <c r="MCE387" s="5"/>
      <c r="MCF387" s="5"/>
      <c r="MCG387" s="5"/>
      <c r="MCH387" s="5"/>
      <c r="MCI387" s="5"/>
      <c r="MCJ387" s="5"/>
      <c r="MCK387" s="5"/>
      <c r="MCL387" s="5"/>
      <c r="MCM387" s="5"/>
      <c r="MCN387" s="5"/>
      <c r="MCO387" s="5"/>
      <c r="MCP387" s="5"/>
      <c r="MCQ387" s="5"/>
      <c r="MCR387" s="5"/>
      <c r="MCS387" s="5"/>
      <c r="MCT387" s="5"/>
      <c r="MCU387" s="5"/>
      <c r="MCV387" s="5"/>
      <c r="MCW387" s="5"/>
      <c r="MCX387" s="5"/>
      <c r="MCY387" s="5"/>
      <c r="MCZ387" s="5"/>
      <c r="MDA387" s="5"/>
      <c r="MDB387" s="5"/>
      <c r="MDC387" s="5"/>
      <c r="MDD387" s="5"/>
      <c r="MDE387" s="5"/>
      <c r="MDF387" s="5"/>
      <c r="MDG387" s="5"/>
      <c r="MDH387" s="5"/>
      <c r="MDI387" s="5"/>
      <c r="MDJ387" s="5"/>
      <c r="MDK387" s="5"/>
      <c r="MDL387" s="5"/>
      <c r="MDM387" s="5"/>
      <c r="MDN387" s="5"/>
      <c r="MDO387" s="5"/>
      <c r="MDP387" s="5"/>
      <c r="MDQ387" s="5"/>
      <c r="MDR387" s="5"/>
      <c r="MDS387" s="5"/>
      <c r="MDT387" s="5"/>
      <c r="MDU387" s="5"/>
      <c r="MDV387" s="5"/>
      <c r="MDW387" s="5"/>
      <c r="MDX387" s="5"/>
      <c r="MDY387" s="5"/>
      <c r="MDZ387" s="5"/>
      <c r="MEA387" s="5"/>
      <c r="MEB387" s="5"/>
      <c r="MEC387" s="5"/>
      <c r="MED387" s="5"/>
      <c r="MEE387" s="5"/>
      <c r="MEF387" s="5"/>
      <c r="MEG387" s="5"/>
      <c r="MEH387" s="5"/>
      <c r="MEI387" s="5"/>
      <c r="MEJ387" s="5"/>
      <c r="MEK387" s="5"/>
      <c r="MEL387" s="5"/>
      <c r="MEM387" s="5"/>
      <c r="MEN387" s="5"/>
      <c r="MEO387" s="5"/>
      <c r="MEP387" s="5"/>
      <c r="MEQ387" s="5"/>
      <c r="MER387" s="5"/>
      <c r="MES387" s="5"/>
      <c r="MET387" s="5"/>
      <c r="MEU387" s="5"/>
      <c r="MEV387" s="5"/>
      <c r="MEW387" s="5"/>
      <c r="MEX387" s="5"/>
      <c r="MEY387" s="5"/>
      <c r="MEZ387" s="5"/>
      <c r="MFA387" s="5"/>
      <c r="MFB387" s="5"/>
      <c r="MFC387" s="5"/>
      <c r="MFD387" s="5"/>
      <c r="MFE387" s="5"/>
      <c r="MFF387" s="5"/>
      <c r="MFG387" s="5"/>
      <c r="MFH387" s="5"/>
      <c r="MFI387" s="5"/>
      <c r="MFJ387" s="5"/>
      <c r="MFK387" s="5"/>
      <c r="MFL387" s="5"/>
      <c r="MFM387" s="5"/>
      <c r="MFN387" s="5"/>
      <c r="MFO387" s="5"/>
      <c r="MFP387" s="5"/>
      <c r="MFQ387" s="5"/>
      <c r="MFR387" s="5"/>
      <c r="MFS387" s="5"/>
      <c r="MFT387" s="5"/>
      <c r="MFU387" s="5"/>
      <c r="MFV387" s="5"/>
      <c r="MFW387" s="5"/>
      <c r="MFX387" s="5"/>
      <c r="MFY387" s="5"/>
      <c r="MFZ387" s="5"/>
      <c r="MGA387" s="5"/>
      <c r="MGB387" s="5"/>
      <c r="MGC387" s="5"/>
      <c r="MGD387" s="5"/>
      <c r="MGE387" s="5"/>
      <c r="MGF387" s="5"/>
      <c r="MGG387" s="5"/>
      <c r="MGH387" s="5"/>
      <c r="MGI387" s="5"/>
      <c r="MGJ387" s="5"/>
      <c r="MGK387" s="5"/>
      <c r="MGL387" s="5"/>
      <c r="MGM387" s="5"/>
      <c r="MGN387" s="5"/>
      <c r="MGO387" s="5"/>
      <c r="MGP387" s="5"/>
      <c r="MGQ387" s="5"/>
      <c r="MGR387" s="5"/>
      <c r="MGS387" s="5"/>
      <c r="MGT387" s="5"/>
      <c r="MGU387" s="5"/>
      <c r="MGV387" s="5"/>
      <c r="MGW387" s="5"/>
      <c r="MGX387" s="5"/>
      <c r="MGY387" s="5"/>
      <c r="MGZ387" s="5"/>
      <c r="MHA387" s="5"/>
      <c r="MHB387" s="5"/>
      <c r="MHC387" s="5"/>
      <c r="MHD387" s="5"/>
      <c r="MHE387" s="5"/>
      <c r="MHF387" s="5"/>
      <c r="MHG387" s="5"/>
      <c r="MHH387" s="5"/>
      <c r="MHI387" s="5"/>
      <c r="MHJ387" s="5"/>
      <c r="MHK387" s="5"/>
      <c r="MHL387" s="5"/>
      <c r="MHM387" s="5"/>
      <c r="MHN387" s="5"/>
      <c r="MHO387" s="5"/>
      <c r="MHP387" s="5"/>
      <c r="MHQ387" s="5"/>
      <c r="MHR387" s="5"/>
      <c r="MHS387" s="5"/>
      <c r="MHT387" s="5"/>
      <c r="MHU387" s="5"/>
      <c r="MHV387" s="5"/>
      <c r="MHW387" s="5"/>
      <c r="MHX387" s="5"/>
      <c r="MHY387" s="5"/>
      <c r="MHZ387" s="5"/>
      <c r="MIA387" s="5"/>
      <c r="MIB387" s="5"/>
      <c r="MIC387" s="5"/>
      <c r="MID387" s="5"/>
      <c r="MIE387" s="5"/>
      <c r="MIF387" s="5"/>
      <c r="MIG387" s="5"/>
      <c r="MIH387" s="5"/>
      <c r="MII387" s="5"/>
      <c r="MIJ387" s="5"/>
      <c r="MIK387" s="5"/>
      <c r="MIL387" s="5"/>
      <c r="MIM387" s="5"/>
      <c r="MIN387" s="5"/>
      <c r="MIO387" s="5"/>
      <c r="MIP387" s="5"/>
      <c r="MIQ387" s="5"/>
      <c r="MIR387" s="5"/>
      <c r="MIS387" s="5"/>
      <c r="MIT387" s="5"/>
      <c r="MIU387" s="5"/>
      <c r="MIV387" s="5"/>
      <c r="MIW387" s="5"/>
      <c r="MIX387" s="5"/>
      <c r="MIY387" s="5"/>
      <c r="MIZ387" s="5"/>
      <c r="MJA387" s="5"/>
      <c r="MJB387" s="5"/>
      <c r="MJC387" s="5"/>
      <c r="MJD387" s="5"/>
      <c r="MJE387" s="5"/>
      <c r="MJF387" s="5"/>
      <c r="MJG387" s="5"/>
      <c r="MJH387" s="5"/>
      <c r="MJI387" s="5"/>
      <c r="MJJ387" s="5"/>
      <c r="MJK387" s="5"/>
      <c r="MJL387" s="5"/>
      <c r="MJM387" s="5"/>
      <c r="MJN387" s="5"/>
      <c r="MJO387" s="5"/>
      <c r="MJP387" s="5"/>
      <c r="MJQ387" s="5"/>
      <c r="MJR387" s="5"/>
      <c r="MJS387" s="5"/>
      <c r="MJT387" s="5"/>
      <c r="MJU387" s="5"/>
      <c r="MJV387" s="5"/>
      <c r="MJW387" s="5"/>
      <c r="MJX387" s="5"/>
      <c r="MJY387" s="5"/>
      <c r="MJZ387" s="5"/>
      <c r="MKA387" s="5"/>
      <c r="MKB387" s="5"/>
      <c r="MKC387" s="5"/>
      <c r="MKD387" s="5"/>
      <c r="MKE387" s="5"/>
      <c r="MKF387" s="5"/>
      <c r="MKG387" s="5"/>
      <c r="MKH387" s="5"/>
      <c r="MKI387" s="5"/>
      <c r="MKJ387" s="5"/>
      <c r="MKK387" s="5"/>
      <c r="MKL387" s="5"/>
      <c r="MKM387" s="5"/>
      <c r="MKN387" s="5"/>
      <c r="MKO387" s="5"/>
      <c r="MKP387" s="5"/>
      <c r="MKQ387" s="5"/>
      <c r="MKR387" s="5"/>
      <c r="MKS387" s="5"/>
      <c r="MKT387" s="5"/>
      <c r="MKU387" s="5"/>
      <c r="MKV387" s="5"/>
      <c r="MKW387" s="5"/>
      <c r="MKX387" s="5"/>
      <c r="MKY387" s="5"/>
      <c r="MKZ387" s="5"/>
      <c r="MLA387" s="5"/>
      <c r="MLB387" s="5"/>
      <c r="MLC387" s="5"/>
      <c r="MLD387" s="5"/>
      <c r="MLE387" s="5"/>
      <c r="MLF387" s="5"/>
      <c r="MLG387" s="5"/>
      <c r="MLH387" s="5"/>
      <c r="MLI387" s="5"/>
      <c r="MLJ387" s="5"/>
      <c r="MLK387" s="5"/>
      <c r="MLL387" s="5"/>
      <c r="MLM387" s="5"/>
      <c r="MLN387" s="5"/>
      <c r="MLO387" s="5"/>
      <c r="MLP387" s="5"/>
      <c r="MLQ387" s="5"/>
      <c r="MLR387" s="5"/>
      <c r="MLS387" s="5"/>
      <c r="MLT387" s="5"/>
      <c r="MLU387" s="5"/>
      <c r="MLV387" s="5"/>
      <c r="MLW387" s="5"/>
      <c r="MLX387" s="5"/>
      <c r="MLY387" s="5"/>
      <c r="MLZ387" s="5"/>
      <c r="MMA387" s="5"/>
      <c r="MMB387" s="5"/>
      <c r="MMC387" s="5"/>
      <c r="MMD387" s="5"/>
      <c r="MME387" s="5"/>
      <c r="MMF387" s="5"/>
      <c r="MMG387" s="5"/>
      <c r="MMH387" s="5"/>
      <c r="MMI387" s="5"/>
      <c r="MMJ387" s="5"/>
      <c r="MMK387" s="5"/>
      <c r="MML387" s="5"/>
      <c r="MMM387" s="5"/>
      <c r="MMN387" s="5"/>
      <c r="MMO387" s="5"/>
      <c r="MMP387" s="5"/>
      <c r="MMQ387" s="5"/>
      <c r="MMR387" s="5"/>
      <c r="MMS387" s="5"/>
      <c r="MMT387" s="5"/>
      <c r="MMU387" s="5"/>
      <c r="MMV387" s="5"/>
      <c r="MMW387" s="5"/>
      <c r="MMX387" s="5"/>
      <c r="MMY387" s="5"/>
      <c r="MMZ387" s="5"/>
      <c r="MNA387" s="5"/>
      <c r="MNB387" s="5"/>
      <c r="MNC387" s="5"/>
      <c r="MND387" s="5"/>
      <c r="MNE387" s="5"/>
      <c r="MNF387" s="5"/>
      <c r="MNG387" s="5"/>
      <c r="MNH387" s="5"/>
      <c r="MNI387" s="5"/>
      <c r="MNJ387" s="5"/>
      <c r="MNK387" s="5"/>
      <c r="MNL387" s="5"/>
      <c r="MNM387" s="5"/>
      <c r="MNN387" s="5"/>
      <c r="MNO387" s="5"/>
      <c r="MNP387" s="5"/>
      <c r="MNQ387" s="5"/>
      <c r="MNR387" s="5"/>
      <c r="MNS387" s="5"/>
      <c r="MNT387" s="5"/>
      <c r="MNU387" s="5"/>
      <c r="MNV387" s="5"/>
      <c r="MNW387" s="5"/>
      <c r="MNX387" s="5"/>
      <c r="MNY387" s="5"/>
      <c r="MNZ387" s="5"/>
      <c r="MOA387" s="5"/>
      <c r="MOB387" s="5"/>
      <c r="MOC387" s="5"/>
      <c r="MOD387" s="5"/>
      <c r="MOE387" s="5"/>
      <c r="MOF387" s="5"/>
      <c r="MOG387" s="5"/>
      <c r="MOH387" s="5"/>
      <c r="MOI387" s="5"/>
      <c r="MOJ387" s="5"/>
      <c r="MOK387" s="5"/>
      <c r="MOL387" s="5"/>
      <c r="MOM387" s="5"/>
      <c r="MON387" s="5"/>
      <c r="MOO387" s="5"/>
      <c r="MOP387" s="5"/>
      <c r="MOQ387" s="5"/>
      <c r="MOR387" s="5"/>
      <c r="MOS387" s="5"/>
      <c r="MOT387" s="5"/>
      <c r="MOU387" s="5"/>
      <c r="MOV387" s="5"/>
      <c r="MOW387" s="5"/>
      <c r="MOX387" s="5"/>
      <c r="MOY387" s="5"/>
      <c r="MOZ387" s="5"/>
      <c r="MPA387" s="5"/>
      <c r="MPB387" s="5"/>
      <c r="MPC387" s="5"/>
      <c r="MPD387" s="5"/>
      <c r="MPE387" s="5"/>
      <c r="MPF387" s="5"/>
      <c r="MPG387" s="5"/>
      <c r="MPH387" s="5"/>
      <c r="MPI387" s="5"/>
      <c r="MPJ387" s="5"/>
      <c r="MPK387" s="5"/>
      <c r="MPL387" s="5"/>
      <c r="MPM387" s="5"/>
      <c r="MPN387" s="5"/>
      <c r="MPO387" s="5"/>
      <c r="MPP387" s="5"/>
      <c r="MPQ387" s="5"/>
      <c r="MPR387" s="5"/>
      <c r="MPS387" s="5"/>
      <c r="MPT387" s="5"/>
      <c r="MPU387" s="5"/>
      <c r="MPV387" s="5"/>
      <c r="MPW387" s="5"/>
      <c r="MPX387" s="5"/>
      <c r="MPY387" s="5"/>
      <c r="MPZ387" s="5"/>
      <c r="MQA387" s="5"/>
      <c r="MQB387" s="5"/>
      <c r="MQC387" s="5"/>
      <c r="MQD387" s="5"/>
      <c r="MQE387" s="5"/>
      <c r="MQF387" s="5"/>
      <c r="MQG387" s="5"/>
      <c r="MQH387" s="5"/>
      <c r="MQI387" s="5"/>
      <c r="MQJ387" s="5"/>
      <c r="MQK387" s="5"/>
      <c r="MQL387" s="5"/>
      <c r="MQM387" s="5"/>
      <c r="MQN387" s="5"/>
      <c r="MQO387" s="5"/>
      <c r="MQP387" s="5"/>
      <c r="MQQ387" s="5"/>
      <c r="MQR387" s="5"/>
      <c r="MQS387" s="5"/>
      <c r="MQT387" s="5"/>
      <c r="MQU387" s="5"/>
      <c r="MQV387" s="5"/>
      <c r="MQW387" s="5"/>
      <c r="MQX387" s="5"/>
      <c r="MQY387" s="5"/>
      <c r="MQZ387" s="5"/>
      <c r="MRA387" s="5"/>
      <c r="MRB387" s="5"/>
      <c r="MRC387" s="5"/>
      <c r="MRD387" s="5"/>
      <c r="MRE387" s="5"/>
      <c r="MRF387" s="5"/>
      <c r="MRG387" s="5"/>
      <c r="MRH387" s="5"/>
      <c r="MRI387" s="5"/>
      <c r="MRJ387" s="5"/>
      <c r="MRK387" s="5"/>
      <c r="MRL387" s="5"/>
      <c r="MRM387" s="5"/>
      <c r="MRN387" s="5"/>
      <c r="MRO387" s="5"/>
      <c r="MRP387" s="5"/>
      <c r="MRQ387" s="5"/>
      <c r="MRR387" s="5"/>
      <c r="MRS387" s="5"/>
      <c r="MRT387" s="5"/>
      <c r="MRU387" s="5"/>
      <c r="MRV387" s="5"/>
      <c r="MRW387" s="5"/>
      <c r="MRX387" s="5"/>
      <c r="MRY387" s="5"/>
      <c r="MRZ387" s="5"/>
      <c r="MSA387" s="5"/>
      <c r="MSB387" s="5"/>
      <c r="MSC387" s="5"/>
      <c r="MSD387" s="5"/>
      <c r="MSE387" s="5"/>
      <c r="MSF387" s="5"/>
      <c r="MSG387" s="5"/>
      <c r="MSH387" s="5"/>
      <c r="MSI387" s="5"/>
      <c r="MSJ387" s="5"/>
      <c r="MSK387" s="5"/>
      <c r="MSL387" s="5"/>
      <c r="MSM387" s="5"/>
      <c r="MSN387" s="5"/>
      <c r="MSO387" s="5"/>
      <c r="MSP387" s="5"/>
      <c r="MSQ387" s="5"/>
      <c r="MSR387" s="5"/>
      <c r="MSS387" s="5"/>
      <c r="MST387" s="5"/>
      <c r="MSU387" s="5"/>
      <c r="MSV387" s="5"/>
      <c r="MSW387" s="5"/>
      <c r="MSX387" s="5"/>
      <c r="MSY387" s="5"/>
      <c r="MSZ387" s="5"/>
      <c r="MTA387" s="5"/>
      <c r="MTB387" s="5"/>
      <c r="MTC387" s="5"/>
      <c r="MTD387" s="5"/>
      <c r="MTE387" s="5"/>
      <c r="MTF387" s="5"/>
      <c r="MTG387" s="5"/>
      <c r="MTH387" s="5"/>
      <c r="MTI387" s="5"/>
      <c r="MTJ387" s="5"/>
      <c r="MTK387" s="5"/>
      <c r="MTL387" s="5"/>
      <c r="MTM387" s="5"/>
      <c r="MTN387" s="5"/>
      <c r="MTO387" s="5"/>
      <c r="MTP387" s="5"/>
      <c r="MTQ387" s="5"/>
      <c r="MTR387" s="5"/>
      <c r="MTS387" s="5"/>
      <c r="MTT387" s="5"/>
      <c r="MTU387" s="5"/>
      <c r="MTV387" s="5"/>
      <c r="MTW387" s="5"/>
      <c r="MTX387" s="5"/>
      <c r="MTY387" s="5"/>
      <c r="MTZ387" s="5"/>
      <c r="MUA387" s="5"/>
      <c r="MUB387" s="5"/>
      <c r="MUC387" s="5"/>
      <c r="MUD387" s="5"/>
      <c r="MUE387" s="5"/>
      <c r="MUF387" s="5"/>
      <c r="MUG387" s="5"/>
      <c r="MUH387" s="5"/>
      <c r="MUI387" s="5"/>
      <c r="MUJ387" s="5"/>
      <c r="MUK387" s="5"/>
      <c r="MUL387" s="5"/>
      <c r="MUM387" s="5"/>
      <c r="MUN387" s="5"/>
      <c r="MUO387" s="5"/>
      <c r="MUP387" s="5"/>
      <c r="MUQ387" s="5"/>
      <c r="MUR387" s="5"/>
      <c r="MUS387" s="5"/>
      <c r="MUT387" s="5"/>
      <c r="MUU387" s="5"/>
      <c r="MUV387" s="5"/>
      <c r="MUW387" s="5"/>
      <c r="MUX387" s="5"/>
      <c r="MUY387" s="5"/>
      <c r="MUZ387" s="5"/>
      <c r="MVA387" s="5"/>
      <c r="MVB387" s="5"/>
      <c r="MVC387" s="5"/>
      <c r="MVD387" s="5"/>
      <c r="MVE387" s="5"/>
      <c r="MVF387" s="5"/>
      <c r="MVG387" s="5"/>
      <c r="MVH387" s="5"/>
      <c r="MVI387" s="5"/>
      <c r="MVJ387" s="5"/>
      <c r="MVK387" s="5"/>
      <c r="MVL387" s="5"/>
      <c r="MVM387" s="5"/>
      <c r="MVN387" s="5"/>
      <c r="MVO387" s="5"/>
      <c r="MVP387" s="5"/>
      <c r="MVQ387" s="5"/>
      <c r="MVR387" s="5"/>
      <c r="MVS387" s="5"/>
      <c r="MVT387" s="5"/>
      <c r="MVU387" s="5"/>
      <c r="MVV387" s="5"/>
      <c r="MVW387" s="5"/>
      <c r="MVX387" s="5"/>
      <c r="MVY387" s="5"/>
      <c r="MVZ387" s="5"/>
      <c r="MWA387" s="5"/>
      <c r="MWB387" s="5"/>
      <c r="MWC387" s="5"/>
      <c r="MWD387" s="5"/>
      <c r="MWE387" s="5"/>
      <c r="MWF387" s="5"/>
      <c r="MWG387" s="5"/>
      <c r="MWH387" s="5"/>
      <c r="MWI387" s="5"/>
      <c r="MWJ387" s="5"/>
      <c r="MWK387" s="5"/>
      <c r="MWL387" s="5"/>
      <c r="MWM387" s="5"/>
      <c r="MWN387" s="5"/>
      <c r="MWO387" s="5"/>
      <c r="MWP387" s="5"/>
      <c r="MWQ387" s="5"/>
      <c r="MWR387" s="5"/>
      <c r="MWS387" s="5"/>
      <c r="MWT387" s="5"/>
      <c r="MWU387" s="5"/>
      <c r="MWV387" s="5"/>
      <c r="MWW387" s="5"/>
      <c r="MWX387" s="5"/>
      <c r="MWY387" s="5"/>
      <c r="MWZ387" s="5"/>
      <c r="MXA387" s="5"/>
      <c r="MXB387" s="5"/>
      <c r="MXC387" s="5"/>
      <c r="MXD387" s="5"/>
      <c r="MXE387" s="5"/>
      <c r="MXF387" s="5"/>
      <c r="MXG387" s="5"/>
      <c r="MXH387" s="5"/>
      <c r="MXI387" s="5"/>
      <c r="MXJ387" s="5"/>
      <c r="MXK387" s="5"/>
      <c r="MXL387" s="5"/>
      <c r="MXM387" s="5"/>
      <c r="MXN387" s="5"/>
      <c r="MXO387" s="5"/>
      <c r="MXP387" s="5"/>
      <c r="MXQ387" s="5"/>
      <c r="MXR387" s="5"/>
      <c r="MXS387" s="5"/>
      <c r="MXT387" s="5"/>
      <c r="MXU387" s="5"/>
      <c r="MXV387" s="5"/>
      <c r="MXW387" s="5"/>
      <c r="MXX387" s="5"/>
      <c r="MXY387" s="5"/>
      <c r="MXZ387" s="5"/>
      <c r="MYA387" s="5"/>
      <c r="MYB387" s="5"/>
      <c r="MYC387" s="5"/>
      <c r="MYD387" s="5"/>
      <c r="MYE387" s="5"/>
      <c r="MYF387" s="5"/>
      <c r="MYG387" s="5"/>
      <c r="MYH387" s="5"/>
      <c r="MYI387" s="5"/>
      <c r="MYJ387" s="5"/>
      <c r="MYK387" s="5"/>
      <c r="MYL387" s="5"/>
      <c r="MYM387" s="5"/>
      <c r="MYN387" s="5"/>
      <c r="MYO387" s="5"/>
      <c r="MYP387" s="5"/>
      <c r="MYQ387" s="5"/>
      <c r="MYR387" s="5"/>
      <c r="MYS387" s="5"/>
      <c r="MYT387" s="5"/>
      <c r="MYU387" s="5"/>
      <c r="MYV387" s="5"/>
      <c r="MYW387" s="5"/>
      <c r="MYX387" s="5"/>
      <c r="MYY387" s="5"/>
      <c r="MYZ387" s="5"/>
      <c r="MZA387" s="5"/>
      <c r="MZB387" s="5"/>
      <c r="MZC387" s="5"/>
      <c r="MZD387" s="5"/>
      <c r="MZE387" s="5"/>
      <c r="MZF387" s="5"/>
      <c r="MZG387" s="5"/>
      <c r="MZH387" s="5"/>
      <c r="MZI387" s="5"/>
      <c r="MZJ387" s="5"/>
      <c r="MZK387" s="5"/>
      <c r="MZL387" s="5"/>
      <c r="MZM387" s="5"/>
      <c r="MZN387" s="5"/>
      <c r="MZO387" s="5"/>
      <c r="MZP387" s="5"/>
      <c r="MZQ387" s="5"/>
      <c r="MZR387" s="5"/>
      <c r="MZS387" s="5"/>
      <c r="MZT387" s="5"/>
      <c r="MZU387" s="5"/>
      <c r="MZV387" s="5"/>
      <c r="MZW387" s="5"/>
      <c r="MZX387" s="5"/>
      <c r="MZY387" s="5"/>
      <c r="MZZ387" s="5"/>
      <c r="NAA387" s="5"/>
      <c r="NAB387" s="5"/>
      <c r="NAC387" s="5"/>
      <c r="NAD387" s="5"/>
      <c r="NAE387" s="5"/>
      <c r="NAF387" s="5"/>
      <c r="NAG387" s="5"/>
      <c r="NAH387" s="5"/>
      <c r="NAI387" s="5"/>
      <c r="NAJ387" s="5"/>
      <c r="NAK387" s="5"/>
      <c r="NAL387" s="5"/>
      <c r="NAM387" s="5"/>
      <c r="NAN387" s="5"/>
      <c r="NAO387" s="5"/>
      <c r="NAP387" s="5"/>
      <c r="NAQ387" s="5"/>
      <c r="NAR387" s="5"/>
      <c r="NAS387" s="5"/>
      <c r="NAT387" s="5"/>
      <c r="NAU387" s="5"/>
      <c r="NAV387" s="5"/>
      <c r="NAW387" s="5"/>
      <c r="NAX387" s="5"/>
      <c r="NAY387" s="5"/>
      <c r="NAZ387" s="5"/>
      <c r="NBA387" s="5"/>
      <c r="NBB387" s="5"/>
      <c r="NBC387" s="5"/>
      <c r="NBD387" s="5"/>
      <c r="NBE387" s="5"/>
      <c r="NBF387" s="5"/>
      <c r="NBG387" s="5"/>
      <c r="NBH387" s="5"/>
      <c r="NBI387" s="5"/>
      <c r="NBJ387" s="5"/>
      <c r="NBK387" s="5"/>
      <c r="NBL387" s="5"/>
      <c r="NBM387" s="5"/>
      <c r="NBN387" s="5"/>
      <c r="NBO387" s="5"/>
      <c r="NBP387" s="5"/>
      <c r="NBQ387" s="5"/>
      <c r="NBR387" s="5"/>
      <c r="NBS387" s="5"/>
      <c r="NBT387" s="5"/>
      <c r="NBU387" s="5"/>
      <c r="NBV387" s="5"/>
      <c r="NBW387" s="5"/>
      <c r="NBX387" s="5"/>
      <c r="NBY387" s="5"/>
      <c r="NBZ387" s="5"/>
      <c r="NCA387" s="5"/>
      <c r="NCB387" s="5"/>
      <c r="NCC387" s="5"/>
      <c r="NCD387" s="5"/>
      <c r="NCE387" s="5"/>
      <c r="NCF387" s="5"/>
      <c r="NCG387" s="5"/>
      <c r="NCH387" s="5"/>
      <c r="NCI387" s="5"/>
      <c r="NCJ387" s="5"/>
      <c r="NCK387" s="5"/>
      <c r="NCL387" s="5"/>
      <c r="NCM387" s="5"/>
      <c r="NCN387" s="5"/>
      <c r="NCO387" s="5"/>
      <c r="NCP387" s="5"/>
      <c r="NCQ387" s="5"/>
      <c r="NCR387" s="5"/>
      <c r="NCS387" s="5"/>
      <c r="NCT387" s="5"/>
      <c r="NCU387" s="5"/>
      <c r="NCV387" s="5"/>
      <c r="NCW387" s="5"/>
      <c r="NCX387" s="5"/>
      <c r="NCY387" s="5"/>
      <c r="NCZ387" s="5"/>
      <c r="NDA387" s="5"/>
      <c r="NDB387" s="5"/>
      <c r="NDC387" s="5"/>
      <c r="NDD387" s="5"/>
      <c r="NDE387" s="5"/>
      <c r="NDF387" s="5"/>
      <c r="NDG387" s="5"/>
      <c r="NDH387" s="5"/>
      <c r="NDI387" s="5"/>
      <c r="NDJ387" s="5"/>
      <c r="NDK387" s="5"/>
      <c r="NDL387" s="5"/>
      <c r="NDM387" s="5"/>
      <c r="NDN387" s="5"/>
      <c r="NDO387" s="5"/>
      <c r="NDP387" s="5"/>
      <c r="NDQ387" s="5"/>
      <c r="NDR387" s="5"/>
      <c r="NDS387" s="5"/>
      <c r="NDT387" s="5"/>
      <c r="NDU387" s="5"/>
      <c r="NDV387" s="5"/>
      <c r="NDW387" s="5"/>
      <c r="NDX387" s="5"/>
      <c r="NDY387" s="5"/>
      <c r="NDZ387" s="5"/>
      <c r="NEA387" s="5"/>
      <c r="NEB387" s="5"/>
      <c r="NEC387" s="5"/>
      <c r="NED387" s="5"/>
      <c r="NEE387" s="5"/>
      <c r="NEF387" s="5"/>
      <c r="NEG387" s="5"/>
      <c r="NEH387" s="5"/>
      <c r="NEI387" s="5"/>
      <c r="NEJ387" s="5"/>
      <c r="NEK387" s="5"/>
      <c r="NEL387" s="5"/>
      <c r="NEM387" s="5"/>
      <c r="NEN387" s="5"/>
      <c r="NEO387" s="5"/>
      <c r="NEP387" s="5"/>
      <c r="NEQ387" s="5"/>
      <c r="NER387" s="5"/>
      <c r="NES387" s="5"/>
      <c r="NET387" s="5"/>
      <c r="NEU387" s="5"/>
      <c r="NEV387" s="5"/>
      <c r="NEW387" s="5"/>
      <c r="NEX387" s="5"/>
      <c r="NEY387" s="5"/>
      <c r="NEZ387" s="5"/>
      <c r="NFA387" s="5"/>
      <c r="NFB387" s="5"/>
      <c r="NFC387" s="5"/>
      <c r="NFD387" s="5"/>
      <c r="NFE387" s="5"/>
      <c r="NFF387" s="5"/>
      <c r="NFG387" s="5"/>
      <c r="NFH387" s="5"/>
      <c r="NFI387" s="5"/>
      <c r="NFJ387" s="5"/>
      <c r="NFK387" s="5"/>
      <c r="NFL387" s="5"/>
      <c r="NFM387" s="5"/>
      <c r="NFN387" s="5"/>
      <c r="NFO387" s="5"/>
      <c r="NFP387" s="5"/>
      <c r="NFQ387" s="5"/>
      <c r="NFR387" s="5"/>
      <c r="NFS387" s="5"/>
      <c r="NFT387" s="5"/>
      <c r="NFU387" s="5"/>
      <c r="NFV387" s="5"/>
      <c r="NFW387" s="5"/>
      <c r="NFX387" s="5"/>
      <c r="NFY387" s="5"/>
      <c r="NFZ387" s="5"/>
      <c r="NGA387" s="5"/>
      <c r="NGB387" s="5"/>
      <c r="NGC387" s="5"/>
      <c r="NGD387" s="5"/>
      <c r="NGE387" s="5"/>
      <c r="NGF387" s="5"/>
      <c r="NGG387" s="5"/>
      <c r="NGH387" s="5"/>
      <c r="NGI387" s="5"/>
      <c r="NGJ387" s="5"/>
      <c r="NGK387" s="5"/>
      <c r="NGL387" s="5"/>
      <c r="NGM387" s="5"/>
      <c r="NGN387" s="5"/>
      <c r="NGO387" s="5"/>
      <c r="NGP387" s="5"/>
      <c r="NGQ387" s="5"/>
      <c r="NGR387" s="5"/>
      <c r="NGS387" s="5"/>
      <c r="NGT387" s="5"/>
      <c r="NGU387" s="5"/>
      <c r="NGV387" s="5"/>
      <c r="NGW387" s="5"/>
      <c r="NGX387" s="5"/>
      <c r="NGY387" s="5"/>
      <c r="NGZ387" s="5"/>
      <c r="NHA387" s="5"/>
      <c r="NHB387" s="5"/>
      <c r="NHC387" s="5"/>
      <c r="NHD387" s="5"/>
      <c r="NHE387" s="5"/>
      <c r="NHF387" s="5"/>
      <c r="NHG387" s="5"/>
      <c r="NHH387" s="5"/>
      <c r="NHI387" s="5"/>
      <c r="NHJ387" s="5"/>
      <c r="NHK387" s="5"/>
      <c r="NHL387" s="5"/>
      <c r="NHM387" s="5"/>
      <c r="NHN387" s="5"/>
      <c r="NHO387" s="5"/>
      <c r="NHP387" s="5"/>
      <c r="NHQ387" s="5"/>
      <c r="NHR387" s="5"/>
      <c r="NHS387" s="5"/>
      <c r="NHT387" s="5"/>
      <c r="NHU387" s="5"/>
      <c r="NHV387" s="5"/>
      <c r="NHW387" s="5"/>
      <c r="NHX387" s="5"/>
      <c r="NHY387" s="5"/>
      <c r="NHZ387" s="5"/>
      <c r="NIA387" s="5"/>
      <c r="NIB387" s="5"/>
      <c r="NIC387" s="5"/>
      <c r="NID387" s="5"/>
      <c r="NIE387" s="5"/>
      <c r="NIF387" s="5"/>
      <c r="NIG387" s="5"/>
      <c r="NIH387" s="5"/>
      <c r="NII387" s="5"/>
      <c r="NIJ387" s="5"/>
      <c r="NIK387" s="5"/>
      <c r="NIL387" s="5"/>
      <c r="NIM387" s="5"/>
      <c r="NIN387" s="5"/>
      <c r="NIO387" s="5"/>
      <c r="NIP387" s="5"/>
      <c r="NIQ387" s="5"/>
      <c r="NIR387" s="5"/>
      <c r="NIS387" s="5"/>
      <c r="NIT387" s="5"/>
      <c r="NIU387" s="5"/>
      <c r="NIV387" s="5"/>
      <c r="NIW387" s="5"/>
      <c r="NIX387" s="5"/>
      <c r="NIY387" s="5"/>
      <c r="NIZ387" s="5"/>
      <c r="NJA387" s="5"/>
      <c r="NJB387" s="5"/>
      <c r="NJC387" s="5"/>
      <c r="NJD387" s="5"/>
      <c r="NJE387" s="5"/>
      <c r="NJF387" s="5"/>
      <c r="NJG387" s="5"/>
      <c r="NJH387" s="5"/>
      <c r="NJI387" s="5"/>
      <c r="NJJ387" s="5"/>
      <c r="NJK387" s="5"/>
      <c r="NJL387" s="5"/>
      <c r="NJM387" s="5"/>
      <c r="NJN387" s="5"/>
      <c r="NJO387" s="5"/>
      <c r="NJP387" s="5"/>
      <c r="NJQ387" s="5"/>
      <c r="NJR387" s="5"/>
      <c r="NJS387" s="5"/>
      <c r="NJT387" s="5"/>
      <c r="NJU387" s="5"/>
      <c r="NJV387" s="5"/>
      <c r="NJW387" s="5"/>
      <c r="NJX387" s="5"/>
      <c r="NJY387" s="5"/>
      <c r="NJZ387" s="5"/>
      <c r="NKA387" s="5"/>
      <c r="NKB387" s="5"/>
      <c r="NKC387" s="5"/>
      <c r="NKD387" s="5"/>
      <c r="NKE387" s="5"/>
      <c r="NKF387" s="5"/>
      <c r="NKG387" s="5"/>
      <c r="NKH387" s="5"/>
      <c r="NKI387" s="5"/>
      <c r="NKJ387" s="5"/>
      <c r="NKK387" s="5"/>
      <c r="NKL387" s="5"/>
      <c r="NKM387" s="5"/>
      <c r="NKN387" s="5"/>
      <c r="NKO387" s="5"/>
      <c r="NKP387" s="5"/>
      <c r="NKQ387" s="5"/>
      <c r="NKR387" s="5"/>
      <c r="NKS387" s="5"/>
      <c r="NKT387" s="5"/>
      <c r="NKU387" s="5"/>
      <c r="NKV387" s="5"/>
      <c r="NKW387" s="5"/>
      <c r="NKX387" s="5"/>
      <c r="NKY387" s="5"/>
      <c r="NKZ387" s="5"/>
      <c r="NLA387" s="5"/>
      <c r="NLB387" s="5"/>
      <c r="NLC387" s="5"/>
      <c r="NLD387" s="5"/>
      <c r="NLE387" s="5"/>
      <c r="NLF387" s="5"/>
      <c r="NLG387" s="5"/>
      <c r="NLH387" s="5"/>
      <c r="NLI387" s="5"/>
      <c r="NLJ387" s="5"/>
      <c r="NLK387" s="5"/>
      <c r="NLL387" s="5"/>
      <c r="NLM387" s="5"/>
      <c r="NLN387" s="5"/>
      <c r="NLO387" s="5"/>
      <c r="NLP387" s="5"/>
      <c r="NLQ387" s="5"/>
      <c r="NLR387" s="5"/>
      <c r="NLS387" s="5"/>
      <c r="NLT387" s="5"/>
      <c r="NLU387" s="5"/>
      <c r="NLV387" s="5"/>
      <c r="NLW387" s="5"/>
      <c r="NLX387" s="5"/>
      <c r="NLY387" s="5"/>
      <c r="NLZ387" s="5"/>
      <c r="NMA387" s="5"/>
      <c r="NMB387" s="5"/>
      <c r="NMC387" s="5"/>
      <c r="NMD387" s="5"/>
      <c r="NME387" s="5"/>
      <c r="NMF387" s="5"/>
      <c r="NMG387" s="5"/>
      <c r="NMH387" s="5"/>
      <c r="NMI387" s="5"/>
      <c r="NMJ387" s="5"/>
      <c r="NMK387" s="5"/>
      <c r="NML387" s="5"/>
      <c r="NMM387" s="5"/>
      <c r="NMN387" s="5"/>
      <c r="NMO387" s="5"/>
      <c r="NMP387" s="5"/>
      <c r="NMQ387" s="5"/>
      <c r="NMR387" s="5"/>
      <c r="NMS387" s="5"/>
      <c r="NMT387" s="5"/>
      <c r="NMU387" s="5"/>
      <c r="NMV387" s="5"/>
      <c r="NMW387" s="5"/>
      <c r="NMX387" s="5"/>
      <c r="NMY387" s="5"/>
      <c r="NMZ387" s="5"/>
      <c r="NNA387" s="5"/>
      <c r="NNB387" s="5"/>
      <c r="NNC387" s="5"/>
      <c r="NND387" s="5"/>
      <c r="NNE387" s="5"/>
      <c r="NNF387" s="5"/>
      <c r="NNG387" s="5"/>
      <c r="NNH387" s="5"/>
      <c r="NNI387" s="5"/>
      <c r="NNJ387" s="5"/>
      <c r="NNK387" s="5"/>
      <c r="NNL387" s="5"/>
      <c r="NNM387" s="5"/>
      <c r="NNN387" s="5"/>
      <c r="NNO387" s="5"/>
      <c r="NNP387" s="5"/>
      <c r="NNQ387" s="5"/>
      <c r="NNR387" s="5"/>
      <c r="NNS387" s="5"/>
      <c r="NNT387" s="5"/>
      <c r="NNU387" s="5"/>
      <c r="NNV387" s="5"/>
      <c r="NNW387" s="5"/>
      <c r="NNX387" s="5"/>
      <c r="NNY387" s="5"/>
      <c r="NNZ387" s="5"/>
      <c r="NOA387" s="5"/>
      <c r="NOB387" s="5"/>
      <c r="NOC387" s="5"/>
      <c r="NOD387" s="5"/>
      <c r="NOE387" s="5"/>
      <c r="NOF387" s="5"/>
      <c r="NOG387" s="5"/>
      <c r="NOH387" s="5"/>
      <c r="NOI387" s="5"/>
      <c r="NOJ387" s="5"/>
      <c r="NOK387" s="5"/>
      <c r="NOL387" s="5"/>
      <c r="NOM387" s="5"/>
      <c r="NON387" s="5"/>
      <c r="NOO387" s="5"/>
      <c r="NOP387" s="5"/>
      <c r="NOQ387" s="5"/>
      <c r="NOR387" s="5"/>
      <c r="NOS387" s="5"/>
      <c r="NOT387" s="5"/>
      <c r="NOU387" s="5"/>
      <c r="NOV387" s="5"/>
      <c r="NOW387" s="5"/>
      <c r="NOX387" s="5"/>
      <c r="NOY387" s="5"/>
      <c r="NOZ387" s="5"/>
      <c r="NPA387" s="5"/>
      <c r="NPB387" s="5"/>
      <c r="NPC387" s="5"/>
      <c r="NPD387" s="5"/>
      <c r="NPE387" s="5"/>
      <c r="NPF387" s="5"/>
      <c r="NPG387" s="5"/>
      <c r="NPH387" s="5"/>
      <c r="NPI387" s="5"/>
      <c r="NPJ387" s="5"/>
      <c r="NPK387" s="5"/>
      <c r="NPL387" s="5"/>
      <c r="NPM387" s="5"/>
      <c r="NPN387" s="5"/>
      <c r="NPO387" s="5"/>
      <c r="NPP387" s="5"/>
      <c r="NPQ387" s="5"/>
      <c r="NPR387" s="5"/>
      <c r="NPS387" s="5"/>
      <c r="NPT387" s="5"/>
      <c r="NPU387" s="5"/>
      <c r="NPV387" s="5"/>
      <c r="NPW387" s="5"/>
      <c r="NPX387" s="5"/>
      <c r="NPY387" s="5"/>
      <c r="NPZ387" s="5"/>
      <c r="NQA387" s="5"/>
      <c r="NQB387" s="5"/>
      <c r="NQC387" s="5"/>
      <c r="NQD387" s="5"/>
      <c r="NQE387" s="5"/>
      <c r="NQF387" s="5"/>
      <c r="NQG387" s="5"/>
      <c r="NQH387" s="5"/>
      <c r="NQI387" s="5"/>
      <c r="NQJ387" s="5"/>
      <c r="NQK387" s="5"/>
      <c r="NQL387" s="5"/>
      <c r="NQM387" s="5"/>
      <c r="NQN387" s="5"/>
      <c r="NQO387" s="5"/>
      <c r="NQP387" s="5"/>
      <c r="NQQ387" s="5"/>
      <c r="NQR387" s="5"/>
      <c r="NQS387" s="5"/>
      <c r="NQT387" s="5"/>
      <c r="NQU387" s="5"/>
      <c r="NQV387" s="5"/>
      <c r="NQW387" s="5"/>
      <c r="NQX387" s="5"/>
      <c r="NQY387" s="5"/>
      <c r="NQZ387" s="5"/>
      <c r="NRA387" s="5"/>
      <c r="NRB387" s="5"/>
      <c r="NRC387" s="5"/>
      <c r="NRD387" s="5"/>
      <c r="NRE387" s="5"/>
      <c r="NRF387" s="5"/>
      <c r="NRG387" s="5"/>
      <c r="NRH387" s="5"/>
      <c r="NRI387" s="5"/>
      <c r="NRJ387" s="5"/>
      <c r="NRK387" s="5"/>
      <c r="NRL387" s="5"/>
      <c r="NRM387" s="5"/>
      <c r="NRN387" s="5"/>
      <c r="NRO387" s="5"/>
      <c r="NRP387" s="5"/>
      <c r="NRQ387" s="5"/>
      <c r="NRR387" s="5"/>
      <c r="NRS387" s="5"/>
      <c r="NRT387" s="5"/>
      <c r="NRU387" s="5"/>
      <c r="NRV387" s="5"/>
      <c r="NRW387" s="5"/>
      <c r="NRX387" s="5"/>
      <c r="NRY387" s="5"/>
      <c r="NRZ387" s="5"/>
      <c r="NSA387" s="5"/>
      <c r="NSB387" s="5"/>
      <c r="NSC387" s="5"/>
      <c r="NSD387" s="5"/>
      <c r="NSE387" s="5"/>
      <c r="NSF387" s="5"/>
      <c r="NSG387" s="5"/>
      <c r="NSH387" s="5"/>
      <c r="NSI387" s="5"/>
      <c r="NSJ387" s="5"/>
      <c r="NSK387" s="5"/>
      <c r="NSL387" s="5"/>
      <c r="NSM387" s="5"/>
      <c r="NSN387" s="5"/>
      <c r="NSO387" s="5"/>
      <c r="NSP387" s="5"/>
      <c r="NSQ387" s="5"/>
      <c r="NSR387" s="5"/>
      <c r="NSS387" s="5"/>
      <c r="NST387" s="5"/>
      <c r="NSU387" s="5"/>
      <c r="NSV387" s="5"/>
      <c r="NSW387" s="5"/>
      <c r="NSX387" s="5"/>
      <c r="NSY387" s="5"/>
      <c r="NSZ387" s="5"/>
      <c r="NTA387" s="5"/>
      <c r="NTB387" s="5"/>
      <c r="NTC387" s="5"/>
      <c r="NTD387" s="5"/>
      <c r="NTE387" s="5"/>
      <c r="NTF387" s="5"/>
      <c r="NTG387" s="5"/>
      <c r="NTH387" s="5"/>
      <c r="NTI387" s="5"/>
      <c r="NTJ387" s="5"/>
      <c r="NTK387" s="5"/>
      <c r="NTL387" s="5"/>
      <c r="NTM387" s="5"/>
      <c r="NTN387" s="5"/>
      <c r="NTO387" s="5"/>
      <c r="NTP387" s="5"/>
      <c r="NTQ387" s="5"/>
      <c r="NTR387" s="5"/>
      <c r="NTS387" s="5"/>
      <c r="NTT387" s="5"/>
      <c r="NTU387" s="5"/>
      <c r="NTV387" s="5"/>
      <c r="NTW387" s="5"/>
      <c r="NTX387" s="5"/>
      <c r="NTY387" s="5"/>
      <c r="NTZ387" s="5"/>
      <c r="NUA387" s="5"/>
      <c r="NUB387" s="5"/>
      <c r="NUC387" s="5"/>
      <c r="NUD387" s="5"/>
      <c r="NUE387" s="5"/>
      <c r="NUF387" s="5"/>
      <c r="NUG387" s="5"/>
      <c r="NUH387" s="5"/>
      <c r="NUI387" s="5"/>
      <c r="NUJ387" s="5"/>
      <c r="NUK387" s="5"/>
      <c r="NUL387" s="5"/>
      <c r="NUM387" s="5"/>
      <c r="NUN387" s="5"/>
      <c r="NUO387" s="5"/>
      <c r="NUP387" s="5"/>
      <c r="NUQ387" s="5"/>
      <c r="NUR387" s="5"/>
      <c r="NUS387" s="5"/>
      <c r="NUT387" s="5"/>
      <c r="NUU387" s="5"/>
      <c r="NUV387" s="5"/>
      <c r="NUW387" s="5"/>
      <c r="NUX387" s="5"/>
      <c r="NUY387" s="5"/>
      <c r="NUZ387" s="5"/>
      <c r="NVA387" s="5"/>
      <c r="NVB387" s="5"/>
      <c r="NVC387" s="5"/>
      <c r="NVD387" s="5"/>
      <c r="NVE387" s="5"/>
      <c r="NVF387" s="5"/>
      <c r="NVG387" s="5"/>
      <c r="NVH387" s="5"/>
      <c r="NVI387" s="5"/>
      <c r="NVJ387" s="5"/>
      <c r="NVK387" s="5"/>
      <c r="NVL387" s="5"/>
      <c r="NVM387" s="5"/>
      <c r="NVN387" s="5"/>
      <c r="NVO387" s="5"/>
      <c r="NVP387" s="5"/>
      <c r="NVQ387" s="5"/>
      <c r="NVR387" s="5"/>
      <c r="NVS387" s="5"/>
      <c r="NVT387" s="5"/>
      <c r="NVU387" s="5"/>
      <c r="NVV387" s="5"/>
      <c r="NVW387" s="5"/>
      <c r="NVX387" s="5"/>
      <c r="NVY387" s="5"/>
      <c r="NVZ387" s="5"/>
      <c r="NWA387" s="5"/>
      <c r="NWB387" s="5"/>
      <c r="NWC387" s="5"/>
      <c r="NWD387" s="5"/>
      <c r="NWE387" s="5"/>
      <c r="NWF387" s="5"/>
      <c r="NWG387" s="5"/>
      <c r="NWH387" s="5"/>
      <c r="NWI387" s="5"/>
      <c r="NWJ387" s="5"/>
      <c r="NWK387" s="5"/>
      <c r="NWL387" s="5"/>
      <c r="NWM387" s="5"/>
      <c r="NWN387" s="5"/>
      <c r="NWO387" s="5"/>
      <c r="NWP387" s="5"/>
      <c r="NWQ387" s="5"/>
      <c r="NWR387" s="5"/>
      <c r="NWS387" s="5"/>
      <c r="NWT387" s="5"/>
      <c r="NWU387" s="5"/>
      <c r="NWV387" s="5"/>
      <c r="NWW387" s="5"/>
      <c r="NWX387" s="5"/>
      <c r="NWY387" s="5"/>
      <c r="NWZ387" s="5"/>
      <c r="NXA387" s="5"/>
      <c r="NXB387" s="5"/>
      <c r="NXC387" s="5"/>
      <c r="NXD387" s="5"/>
      <c r="NXE387" s="5"/>
      <c r="NXF387" s="5"/>
      <c r="NXG387" s="5"/>
      <c r="NXH387" s="5"/>
      <c r="NXI387" s="5"/>
      <c r="NXJ387" s="5"/>
      <c r="NXK387" s="5"/>
      <c r="NXL387" s="5"/>
      <c r="NXM387" s="5"/>
      <c r="NXN387" s="5"/>
      <c r="NXO387" s="5"/>
      <c r="NXP387" s="5"/>
      <c r="NXQ387" s="5"/>
      <c r="NXR387" s="5"/>
      <c r="NXS387" s="5"/>
      <c r="NXT387" s="5"/>
      <c r="NXU387" s="5"/>
      <c r="NXV387" s="5"/>
      <c r="NXW387" s="5"/>
      <c r="NXX387" s="5"/>
      <c r="NXY387" s="5"/>
      <c r="NXZ387" s="5"/>
      <c r="NYA387" s="5"/>
      <c r="NYB387" s="5"/>
      <c r="NYC387" s="5"/>
      <c r="NYD387" s="5"/>
      <c r="NYE387" s="5"/>
      <c r="NYF387" s="5"/>
      <c r="NYG387" s="5"/>
      <c r="NYH387" s="5"/>
      <c r="NYI387" s="5"/>
      <c r="NYJ387" s="5"/>
      <c r="NYK387" s="5"/>
      <c r="NYL387" s="5"/>
      <c r="NYM387" s="5"/>
      <c r="NYN387" s="5"/>
      <c r="NYO387" s="5"/>
      <c r="NYP387" s="5"/>
      <c r="NYQ387" s="5"/>
      <c r="NYR387" s="5"/>
      <c r="NYS387" s="5"/>
      <c r="NYT387" s="5"/>
      <c r="NYU387" s="5"/>
      <c r="NYV387" s="5"/>
      <c r="NYW387" s="5"/>
      <c r="NYX387" s="5"/>
      <c r="NYY387" s="5"/>
      <c r="NYZ387" s="5"/>
      <c r="NZA387" s="5"/>
      <c r="NZB387" s="5"/>
      <c r="NZC387" s="5"/>
      <c r="NZD387" s="5"/>
      <c r="NZE387" s="5"/>
      <c r="NZF387" s="5"/>
      <c r="NZG387" s="5"/>
      <c r="NZH387" s="5"/>
      <c r="NZI387" s="5"/>
      <c r="NZJ387" s="5"/>
      <c r="NZK387" s="5"/>
      <c r="NZL387" s="5"/>
      <c r="NZM387" s="5"/>
      <c r="NZN387" s="5"/>
      <c r="NZO387" s="5"/>
      <c r="NZP387" s="5"/>
      <c r="NZQ387" s="5"/>
      <c r="NZR387" s="5"/>
      <c r="NZS387" s="5"/>
      <c r="NZT387" s="5"/>
      <c r="NZU387" s="5"/>
      <c r="NZV387" s="5"/>
      <c r="NZW387" s="5"/>
      <c r="NZX387" s="5"/>
      <c r="NZY387" s="5"/>
      <c r="NZZ387" s="5"/>
      <c r="OAA387" s="5"/>
      <c r="OAB387" s="5"/>
      <c r="OAC387" s="5"/>
      <c r="OAD387" s="5"/>
      <c r="OAE387" s="5"/>
      <c r="OAF387" s="5"/>
      <c r="OAG387" s="5"/>
      <c r="OAH387" s="5"/>
      <c r="OAI387" s="5"/>
      <c r="OAJ387" s="5"/>
      <c r="OAK387" s="5"/>
      <c r="OAL387" s="5"/>
      <c r="OAM387" s="5"/>
      <c r="OAN387" s="5"/>
      <c r="OAO387" s="5"/>
      <c r="OAP387" s="5"/>
      <c r="OAQ387" s="5"/>
      <c r="OAR387" s="5"/>
      <c r="OAS387" s="5"/>
      <c r="OAT387" s="5"/>
      <c r="OAU387" s="5"/>
      <c r="OAV387" s="5"/>
      <c r="OAW387" s="5"/>
      <c r="OAX387" s="5"/>
      <c r="OAY387" s="5"/>
      <c r="OAZ387" s="5"/>
      <c r="OBA387" s="5"/>
      <c r="OBB387" s="5"/>
      <c r="OBC387" s="5"/>
      <c r="OBD387" s="5"/>
      <c r="OBE387" s="5"/>
      <c r="OBF387" s="5"/>
      <c r="OBG387" s="5"/>
      <c r="OBH387" s="5"/>
      <c r="OBI387" s="5"/>
      <c r="OBJ387" s="5"/>
      <c r="OBK387" s="5"/>
      <c r="OBL387" s="5"/>
      <c r="OBM387" s="5"/>
      <c r="OBN387" s="5"/>
      <c r="OBO387" s="5"/>
      <c r="OBP387" s="5"/>
      <c r="OBQ387" s="5"/>
      <c r="OBR387" s="5"/>
      <c r="OBS387" s="5"/>
      <c r="OBT387" s="5"/>
      <c r="OBU387" s="5"/>
      <c r="OBV387" s="5"/>
      <c r="OBW387" s="5"/>
      <c r="OBX387" s="5"/>
      <c r="OBY387" s="5"/>
      <c r="OBZ387" s="5"/>
      <c r="OCA387" s="5"/>
      <c r="OCB387" s="5"/>
      <c r="OCC387" s="5"/>
      <c r="OCD387" s="5"/>
      <c r="OCE387" s="5"/>
      <c r="OCF387" s="5"/>
      <c r="OCG387" s="5"/>
      <c r="OCH387" s="5"/>
      <c r="OCI387" s="5"/>
      <c r="OCJ387" s="5"/>
      <c r="OCK387" s="5"/>
      <c r="OCL387" s="5"/>
      <c r="OCM387" s="5"/>
      <c r="OCN387" s="5"/>
      <c r="OCO387" s="5"/>
      <c r="OCP387" s="5"/>
      <c r="OCQ387" s="5"/>
      <c r="OCR387" s="5"/>
      <c r="OCS387" s="5"/>
      <c r="OCT387" s="5"/>
      <c r="OCU387" s="5"/>
      <c r="OCV387" s="5"/>
      <c r="OCW387" s="5"/>
      <c r="OCX387" s="5"/>
      <c r="OCY387" s="5"/>
      <c r="OCZ387" s="5"/>
      <c r="ODA387" s="5"/>
      <c r="ODB387" s="5"/>
      <c r="ODC387" s="5"/>
      <c r="ODD387" s="5"/>
      <c r="ODE387" s="5"/>
      <c r="ODF387" s="5"/>
      <c r="ODG387" s="5"/>
      <c r="ODH387" s="5"/>
      <c r="ODI387" s="5"/>
      <c r="ODJ387" s="5"/>
      <c r="ODK387" s="5"/>
      <c r="ODL387" s="5"/>
      <c r="ODM387" s="5"/>
      <c r="ODN387" s="5"/>
      <c r="ODO387" s="5"/>
      <c r="ODP387" s="5"/>
      <c r="ODQ387" s="5"/>
      <c r="ODR387" s="5"/>
      <c r="ODS387" s="5"/>
      <c r="ODT387" s="5"/>
      <c r="ODU387" s="5"/>
      <c r="ODV387" s="5"/>
      <c r="ODW387" s="5"/>
      <c r="ODX387" s="5"/>
      <c r="ODY387" s="5"/>
      <c r="ODZ387" s="5"/>
      <c r="OEA387" s="5"/>
      <c r="OEB387" s="5"/>
      <c r="OEC387" s="5"/>
      <c r="OED387" s="5"/>
      <c r="OEE387" s="5"/>
      <c r="OEF387" s="5"/>
      <c r="OEG387" s="5"/>
      <c r="OEH387" s="5"/>
      <c r="OEI387" s="5"/>
      <c r="OEJ387" s="5"/>
      <c r="OEK387" s="5"/>
      <c r="OEL387" s="5"/>
      <c r="OEM387" s="5"/>
      <c r="OEN387" s="5"/>
      <c r="OEO387" s="5"/>
      <c r="OEP387" s="5"/>
      <c r="OEQ387" s="5"/>
      <c r="OER387" s="5"/>
      <c r="OES387" s="5"/>
      <c r="OET387" s="5"/>
      <c r="OEU387" s="5"/>
      <c r="OEV387" s="5"/>
      <c r="OEW387" s="5"/>
      <c r="OEX387" s="5"/>
      <c r="OEY387" s="5"/>
      <c r="OEZ387" s="5"/>
      <c r="OFA387" s="5"/>
      <c r="OFB387" s="5"/>
      <c r="OFC387" s="5"/>
      <c r="OFD387" s="5"/>
      <c r="OFE387" s="5"/>
      <c r="OFF387" s="5"/>
      <c r="OFG387" s="5"/>
      <c r="OFH387" s="5"/>
      <c r="OFI387" s="5"/>
      <c r="OFJ387" s="5"/>
      <c r="OFK387" s="5"/>
      <c r="OFL387" s="5"/>
      <c r="OFM387" s="5"/>
      <c r="OFN387" s="5"/>
      <c r="OFO387" s="5"/>
      <c r="OFP387" s="5"/>
      <c r="OFQ387" s="5"/>
      <c r="OFR387" s="5"/>
      <c r="OFS387" s="5"/>
      <c r="OFT387" s="5"/>
      <c r="OFU387" s="5"/>
      <c r="OFV387" s="5"/>
      <c r="OFW387" s="5"/>
      <c r="OFX387" s="5"/>
      <c r="OFY387" s="5"/>
      <c r="OFZ387" s="5"/>
      <c r="OGA387" s="5"/>
      <c r="OGB387" s="5"/>
      <c r="OGC387" s="5"/>
      <c r="OGD387" s="5"/>
      <c r="OGE387" s="5"/>
      <c r="OGF387" s="5"/>
      <c r="OGG387" s="5"/>
      <c r="OGH387" s="5"/>
      <c r="OGI387" s="5"/>
      <c r="OGJ387" s="5"/>
      <c r="OGK387" s="5"/>
      <c r="OGL387" s="5"/>
      <c r="OGM387" s="5"/>
      <c r="OGN387" s="5"/>
      <c r="OGO387" s="5"/>
      <c r="OGP387" s="5"/>
      <c r="OGQ387" s="5"/>
      <c r="OGR387" s="5"/>
      <c r="OGS387" s="5"/>
      <c r="OGT387" s="5"/>
      <c r="OGU387" s="5"/>
      <c r="OGV387" s="5"/>
      <c r="OGW387" s="5"/>
      <c r="OGX387" s="5"/>
      <c r="OGY387" s="5"/>
      <c r="OGZ387" s="5"/>
      <c r="OHA387" s="5"/>
      <c r="OHB387" s="5"/>
      <c r="OHC387" s="5"/>
      <c r="OHD387" s="5"/>
      <c r="OHE387" s="5"/>
      <c r="OHF387" s="5"/>
      <c r="OHG387" s="5"/>
      <c r="OHH387" s="5"/>
      <c r="OHI387" s="5"/>
      <c r="OHJ387" s="5"/>
      <c r="OHK387" s="5"/>
      <c r="OHL387" s="5"/>
      <c r="OHM387" s="5"/>
      <c r="OHN387" s="5"/>
      <c r="OHO387" s="5"/>
      <c r="OHP387" s="5"/>
      <c r="OHQ387" s="5"/>
      <c r="OHR387" s="5"/>
      <c r="OHS387" s="5"/>
      <c r="OHT387" s="5"/>
      <c r="OHU387" s="5"/>
      <c r="OHV387" s="5"/>
      <c r="OHW387" s="5"/>
      <c r="OHX387" s="5"/>
      <c r="OHY387" s="5"/>
      <c r="OHZ387" s="5"/>
      <c r="OIA387" s="5"/>
      <c r="OIB387" s="5"/>
      <c r="OIC387" s="5"/>
      <c r="OID387" s="5"/>
      <c r="OIE387" s="5"/>
      <c r="OIF387" s="5"/>
      <c r="OIG387" s="5"/>
      <c r="OIH387" s="5"/>
      <c r="OII387" s="5"/>
      <c r="OIJ387" s="5"/>
      <c r="OIK387" s="5"/>
      <c r="OIL387" s="5"/>
      <c r="OIM387" s="5"/>
      <c r="OIN387" s="5"/>
      <c r="OIO387" s="5"/>
      <c r="OIP387" s="5"/>
      <c r="OIQ387" s="5"/>
      <c r="OIR387" s="5"/>
      <c r="OIS387" s="5"/>
      <c r="OIT387" s="5"/>
      <c r="OIU387" s="5"/>
      <c r="OIV387" s="5"/>
      <c r="OIW387" s="5"/>
      <c r="OIX387" s="5"/>
      <c r="OIY387" s="5"/>
      <c r="OIZ387" s="5"/>
      <c r="OJA387" s="5"/>
      <c r="OJB387" s="5"/>
      <c r="OJC387" s="5"/>
      <c r="OJD387" s="5"/>
      <c r="OJE387" s="5"/>
      <c r="OJF387" s="5"/>
      <c r="OJG387" s="5"/>
      <c r="OJH387" s="5"/>
      <c r="OJI387" s="5"/>
      <c r="OJJ387" s="5"/>
      <c r="OJK387" s="5"/>
      <c r="OJL387" s="5"/>
      <c r="OJM387" s="5"/>
      <c r="OJN387" s="5"/>
      <c r="OJO387" s="5"/>
      <c r="OJP387" s="5"/>
      <c r="OJQ387" s="5"/>
      <c r="OJR387" s="5"/>
      <c r="OJS387" s="5"/>
      <c r="OJT387" s="5"/>
      <c r="OJU387" s="5"/>
      <c r="OJV387" s="5"/>
      <c r="OJW387" s="5"/>
      <c r="OJX387" s="5"/>
      <c r="OJY387" s="5"/>
      <c r="OJZ387" s="5"/>
      <c r="OKA387" s="5"/>
      <c r="OKB387" s="5"/>
      <c r="OKC387" s="5"/>
      <c r="OKD387" s="5"/>
      <c r="OKE387" s="5"/>
      <c r="OKF387" s="5"/>
      <c r="OKG387" s="5"/>
      <c r="OKH387" s="5"/>
      <c r="OKI387" s="5"/>
      <c r="OKJ387" s="5"/>
      <c r="OKK387" s="5"/>
      <c r="OKL387" s="5"/>
      <c r="OKM387" s="5"/>
      <c r="OKN387" s="5"/>
      <c r="OKO387" s="5"/>
      <c r="OKP387" s="5"/>
      <c r="OKQ387" s="5"/>
      <c r="OKR387" s="5"/>
      <c r="OKS387" s="5"/>
      <c r="OKT387" s="5"/>
      <c r="OKU387" s="5"/>
      <c r="OKV387" s="5"/>
      <c r="OKW387" s="5"/>
      <c r="OKX387" s="5"/>
      <c r="OKY387" s="5"/>
      <c r="OKZ387" s="5"/>
      <c r="OLA387" s="5"/>
      <c r="OLB387" s="5"/>
      <c r="OLC387" s="5"/>
      <c r="OLD387" s="5"/>
      <c r="OLE387" s="5"/>
      <c r="OLF387" s="5"/>
      <c r="OLG387" s="5"/>
      <c r="OLH387" s="5"/>
      <c r="OLI387" s="5"/>
      <c r="OLJ387" s="5"/>
      <c r="OLK387" s="5"/>
      <c r="OLL387" s="5"/>
      <c r="OLM387" s="5"/>
      <c r="OLN387" s="5"/>
      <c r="OLO387" s="5"/>
      <c r="OLP387" s="5"/>
      <c r="OLQ387" s="5"/>
      <c r="OLR387" s="5"/>
      <c r="OLS387" s="5"/>
      <c r="OLT387" s="5"/>
      <c r="OLU387" s="5"/>
      <c r="OLV387" s="5"/>
      <c r="OLW387" s="5"/>
      <c r="OLX387" s="5"/>
      <c r="OLY387" s="5"/>
      <c r="OLZ387" s="5"/>
      <c r="OMA387" s="5"/>
      <c r="OMB387" s="5"/>
      <c r="OMC387" s="5"/>
      <c r="OMD387" s="5"/>
      <c r="OME387" s="5"/>
      <c r="OMF387" s="5"/>
      <c r="OMG387" s="5"/>
      <c r="OMH387" s="5"/>
      <c r="OMI387" s="5"/>
      <c r="OMJ387" s="5"/>
      <c r="OMK387" s="5"/>
      <c r="OML387" s="5"/>
      <c r="OMM387" s="5"/>
      <c r="OMN387" s="5"/>
      <c r="OMO387" s="5"/>
      <c r="OMP387" s="5"/>
      <c r="OMQ387" s="5"/>
      <c r="OMR387" s="5"/>
      <c r="OMS387" s="5"/>
      <c r="OMT387" s="5"/>
      <c r="OMU387" s="5"/>
      <c r="OMV387" s="5"/>
      <c r="OMW387" s="5"/>
      <c r="OMX387" s="5"/>
      <c r="OMY387" s="5"/>
      <c r="OMZ387" s="5"/>
      <c r="ONA387" s="5"/>
      <c r="ONB387" s="5"/>
      <c r="ONC387" s="5"/>
      <c r="OND387" s="5"/>
      <c r="ONE387" s="5"/>
      <c r="ONF387" s="5"/>
      <c r="ONG387" s="5"/>
      <c r="ONH387" s="5"/>
      <c r="ONI387" s="5"/>
      <c r="ONJ387" s="5"/>
      <c r="ONK387" s="5"/>
      <c r="ONL387" s="5"/>
      <c r="ONM387" s="5"/>
      <c r="ONN387" s="5"/>
      <c r="ONO387" s="5"/>
      <c r="ONP387" s="5"/>
      <c r="ONQ387" s="5"/>
      <c r="ONR387" s="5"/>
      <c r="ONS387" s="5"/>
      <c r="ONT387" s="5"/>
      <c r="ONU387" s="5"/>
      <c r="ONV387" s="5"/>
      <c r="ONW387" s="5"/>
      <c r="ONX387" s="5"/>
      <c r="ONY387" s="5"/>
      <c r="ONZ387" s="5"/>
      <c r="OOA387" s="5"/>
      <c r="OOB387" s="5"/>
      <c r="OOC387" s="5"/>
      <c r="OOD387" s="5"/>
      <c r="OOE387" s="5"/>
      <c r="OOF387" s="5"/>
      <c r="OOG387" s="5"/>
      <c r="OOH387" s="5"/>
      <c r="OOI387" s="5"/>
      <c r="OOJ387" s="5"/>
      <c r="OOK387" s="5"/>
      <c r="OOL387" s="5"/>
      <c r="OOM387" s="5"/>
      <c r="OON387" s="5"/>
      <c r="OOO387" s="5"/>
      <c r="OOP387" s="5"/>
      <c r="OOQ387" s="5"/>
      <c r="OOR387" s="5"/>
      <c r="OOS387" s="5"/>
      <c r="OOT387" s="5"/>
      <c r="OOU387" s="5"/>
      <c r="OOV387" s="5"/>
      <c r="OOW387" s="5"/>
      <c r="OOX387" s="5"/>
      <c r="OOY387" s="5"/>
      <c r="OOZ387" s="5"/>
      <c r="OPA387" s="5"/>
      <c r="OPB387" s="5"/>
      <c r="OPC387" s="5"/>
      <c r="OPD387" s="5"/>
      <c r="OPE387" s="5"/>
      <c r="OPF387" s="5"/>
      <c r="OPG387" s="5"/>
      <c r="OPH387" s="5"/>
      <c r="OPI387" s="5"/>
      <c r="OPJ387" s="5"/>
      <c r="OPK387" s="5"/>
      <c r="OPL387" s="5"/>
      <c r="OPM387" s="5"/>
      <c r="OPN387" s="5"/>
      <c r="OPO387" s="5"/>
      <c r="OPP387" s="5"/>
      <c r="OPQ387" s="5"/>
      <c r="OPR387" s="5"/>
      <c r="OPS387" s="5"/>
      <c r="OPT387" s="5"/>
      <c r="OPU387" s="5"/>
      <c r="OPV387" s="5"/>
      <c r="OPW387" s="5"/>
      <c r="OPX387" s="5"/>
      <c r="OPY387" s="5"/>
      <c r="OPZ387" s="5"/>
      <c r="OQA387" s="5"/>
      <c r="OQB387" s="5"/>
      <c r="OQC387" s="5"/>
      <c r="OQD387" s="5"/>
      <c r="OQE387" s="5"/>
      <c r="OQF387" s="5"/>
      <c r="OQG387" s="5"/>
      <c r="OQH387" s="5"/>
      <c r="OQI387" s="5"/>
      <c r="OQJ387" s="5"/>
      <c r="OQK387" s="5"/>
      <c r="OQL387" s="5"/>
      <c r="OQM387" s="5"/>
      <c r="OQN387" s="5"/>
      <c r="OQO387" s="5"/>
      <c r="OQP387" s="5"/>
      <c r="OQQ387" s="5"/>
      <c r="OQR387" s="5"/>
      <c r="OQS387" s="5"/>
      <c r="OQT387" s="5"/>
      <c r="OQU387" s="5"/>
      <c r="OQV387" s="5"/>
      <c r="OQW387" s="5"/>
      <c r="OQX387" s="5"/>
      <c r="OQY387" s="5"/>
      <c r="OQZ387" s="5"/>
      <c r="ORA387" s="5"/>
      <c r="ORB387" s="5"/>
      <c r="ORC387" s="5"/>
      <c r="ORD387" s="5"/>
      <c r="ORE387" s="5"/>
      <c r="ORF387" s="5"/>
      <c r="ORG387" s="5"/>
      <c r="ORH387" s="5"/>
      <c r="ORI387" s="5"/>
      <c r="ORJ387" s="5"/>
      <c r="ORK387" s="5"/>
      <c r="ORL387" s="5"/>
      <c r="ORM387" s="5"/>
      <c r="ORN387" s="5"/>
      <c r="ORO387" s="5"/>
      <c r="ORP387" s="5"/>
      <c r="ORQ387" s="5"/>
      <c r="ORR387" s="5"/>
      <c r="ORS387" s="5"/>
      <c r="ORT387" s="5"/>
      <c r="ORU387" s="5"/>
      <c r="ORV387" s="5"/>
      <c r="ORW387" s="5"/>
      <c r="ORX387" s="5"/>
      <c r="ORY387" s="5"/>
      <c r="ORZ387" s="5"/>
      <c r="OSA387" s="5"/>
      <c r="OSB387" s="5"/>
      <c r="OSC387" s="5"/>
      <c r="OSD387" s="5"/>
      <c r="OSE387" s="5"/>
      <c r="OSF387" s="5"/>
      <c r="OSG387" s="5"/>
      <c r="OSH387" s="5"/>
      <c r="OSI387" s="5"/>
      <c r="OSJ387" s="5"/>
      <c r="OSK387" s="5"/>
      <c r="OSL387" s="5"/>
      <c r="OSM387" s="5"/>
      <c r="OSN387" s="5"/>
      <c r="OSO387" s="5"/>
      <c r="OSP387" s="5"/>
      <c r="OSQ387" s="5"/>
      <c r="OSR387" s="5"/>
      <c r="OSS387" s="5"/>
      <c r="OST387" s="5"/>
      <c r="OSU387" s="5"/>
      <c r="OSV387" s="5"/>
      <c r="OSW387" s="5"/>
      <c r="OSX387" s="5"/>
      <c r="OSY387" s="5"/>
      <c r="OSZ387" s="5"/>
      <c r="OTA387" s="5"/>
      <c r="OTB387" s="5"/>
      <c r="OTC387" s="5"/>
      <c r="OTD387" s="5"/>
      <c r="OTE387" s="5"/>
      <c r="OTF387" s="5"/>
      <c r="OTG387" s="5"/>
      <c r="OTH387" s="5"/>
      <c r="OTI387" s="5"/>
      <c r="OTJ387" s="5"/>
      <c r="OTK387" s="5"/>
      <c r="OTL387" s="5"/>
      <c r="OTM387" s="5"/>
      <c r="OTN387" s="5"/>
      <c r="OTO387" s="5"/>
      <c r="OTP387" s="5"/>
      <c r="OTQ387" s="5"/>
      <c r="OTR387" s="5"/>
      <c r="OTS387" s="5"/>
      <c r="OTT387" s="5"/>
      <c r="OTU387" s="5"/>
      <c r="OTV387" s="5"/>
      <c r="OTW387" s="5"/>
      <c r="OTX387" s="5"/>
      <c r="OTY387" s="5"/>
      <c r="OTZ387" s="5"/>
      <c r="OUA387" s="5"/>
      <c r="OUB387" s="5"/>
      <c r="OUC387" s="5"/>
      <c r="OUD387" s="5"/>
      <c r="OUE387" s="5"/>
      <c r="OUF387" s="5"/>
      <c r="OUG387" s="5"/>
      <c r="OUH387" s="5"/>
      <c r="OUI387" s="5"/>
      <c r="OUJ387" s="5"/>
      <c r="OUK387" s="5"/>
      <c r="OUL387" s="5"/>
      <c r="OUM387" s="5"/>
      <c r="OUN387" s="5"/>
      <c r="OUO387" s="5"/>
      <c r="OUP387" s="5"/>
      <c r="OUQ387" s="5"/>
      <c r="OUR387" s="5"/>
      <c r="OUS387" s="5"/>
      <c r="OUT387" s="5"/>
      <c r="OUU387" s="5"/>
      <c r="OUV387" s="5"/>
      <c r="OUW387" s="5"/>
      <c r="OUX387" s="5"/>
      <c r="OUY387" s="5"/>
      <c r="OUZ387" s="5"/>
      <c r="OVA387" s="5"/>
      <c r="OVB387" s="5"/>
      <c r="OVC387" s="5"/>
      <c r="OVD387" s="5"/>
      <c r="OVE387" s="5"/>
      <c r="OVF387" s="5"/>
      <c r="OVG387" s="5"/>
      <c r="OVH387" s="5"/>
      <c r="OVI387" s="5"/>
      <c r="OVJ387" s="5"/>
      <c r="OVK387" s="5"/>
      <c r="OVL387" s="5"/>
      <c r="OVM387" s="5"/>
      <c r="OVN387" s="5"/>
      <c r="OVO387" s="5"/>
      <c r="OVP387" s="5"/>
      <c r="OVQ387" s="5"/>
      <c r="OVR387" s="5"/>
      <c r="OVS387" s="5"/>
      <c r="OVT387" s="5"/>
      <c r="OVU387" s="5"/>
      <c r="OVV387" s="5"/>
      <c r="OVW387" s="5"/>
      <c r="OVX387" s="5"/>
      <c r="OVY387" s="5"/>
      <c r="OVZ387" s="5"/>
      <c r="OWA387" s="5"/>
      <c r="OWB387" s="5"/>
      <c r="OWC387" s="5"/>
      <c r="OWD387" s="5"/>
      <c r="OWE387" s="5"/>
      <c r="OWF387" s="5"/>
      <c r="OWG387" s="5"/>
      <c r="OWH387" s="5"/>
      <c r="OWI387" s="5"/>
      <c r="OWJ387" s="5"/>
      <c r="OWK387" s="5"/>
      <c r="OWL387" s="5"/>
      <c r="OWM387" s="5"/>
      <c r="OWN387" s="5"/>
      <c r="OWO387" s="5"/>
      <c r="OWP387" s="5"/>
      <c r="OWQ387" s="5"/>
      <c r="OWR387" s="5"/>
      <c r="OWS387" s="5"/>
      <c r="OWT387" s="5"/>
      <c r="OWU387" s="5"/>
      <c r="OWV387" s="5"/>
      <c r="OWW387" s="5"/>
      <c r="OWX387" s="5"/>
      <c r="OWY387" s="5"/>
      <c r="OWZ387" s="5"/>
      <c r="OXA387" s="5"/>
      <c r="OXB387" s="5"/>
      <c r="OXC387" s="5"/>
      <c r="OXD387" s="5"/>
      <c r="OXE387" s="5"/>
      <c r="OXF387" s="5"/>
      <c r="OXG387" s="5"/>
      <c r="OXH387" s="5"/>
      <c r="OXI387" s="5"/>
      <c r="OXJ387" s="5"/>
      <c r="OXK387" s="5"/>
      <c r="OXL387" s="5"/>
      <c r="OXM387" s="5"/>
      <c r="OXN387" s="5"/>
      <c r="OXO387" s="5"/>
      <c r="OXP387" s="5"/>
      <c r="OXQ387" s="5"/>
      <c r="OXR387" s="5"/>
      <c r="OXS387" s="5"/>
      <c r="OXT387" s="5"/>
      <c r="OXU387" s="5"/>
      <c r="OXV387" s="5"/>
      <c r="OXW387" s="5"/>
      <c r="OXX387" s="5"/>
      <c r="OXY387" s="5"/>
      <c r="OXZ387" s="5"/>
      <c r="OYA387" s="5"/>
      <c r="OYB387" s="5"/>
      <c r="OYC387" s="5"/>
      <c r="OYD387" s="5"/>
      <c r="OYE387" s="5"/>
      <c r="OYF387" s="5"/>
      <c r="OYG387" s="5"/>
      <c r="OYH387" s="5"/>
      <c r="OYI387" s="5"/>
      <c r="OYJ387" s="5"/>
      <c r="OYK387" s="5"/>
      <c r="OYL387" s="5"/>
      <c r="OYM387" s="5"/>
      <c r="OYN387" s="5"/>
      <c r="OYO387" s="5"/>
      <c r="OYP387" s="5"/>
      <c r="OYQ387" s="5"/>
      <c r="OYR387" s="5"/>
      <c r="OYS387" s="5"/>
      <c r="OYT387" s="5"/>
      <c r="OYU387" s="5"/>
      <c r="OYV387" s="5"/>
      <c r="OYW387" s="5"/>
      <c r="OYX387" s="5"/>
      <c r="OYY387" s="5"/>
      <c r="OYZ387" s="5"/>
      <c r="OZA387" s="5"/>
      <c r="OZB387" s="5"/>
      <c r="OZC387" s="5"/>
      <c r="OZD387" s="5"/>
      <c r="OZE387" s="5"/>
      <c r="OZF387" s="5"/>
      <c r="OZG387" s="5"/>
      <c r="OZH387" s="5"/>
      <c r="OZI387" s="5"/>
      <c r="OZJ387" s="5"/>
      <c r="OZK387" s="5"/>
      <c r="OZL387" s="5"/>
      <c r="OZM387" s="5"/>
      <c r="OZN387" s="5"/>
      <c r="OZO387" s="5"/>
      <c r="OZP387" s="5"/>
      <c r="OZQ387" s="5"/>
      <c r="OZR387" s="5"/>
      <c r="OZS387" s="5"/>
      <c r="OZT387" s="5"/>
      <c r="OZU387" s="5"/>
      <c r="OZV387" s="5"/>
      <c r="OZW387" s="5"/>
      <c r="OZX387" s="5"/>
      <c r="OZY387" s="5"/>
      <c r="OZZ387" s="5"/>
      <c r="PAA387" s="5"/>
      <c r="PAB387" s="5"/>
      <c r="PAC387" s="5"/>
      <c r="PAD387" s="5"/>
      <c r="PAE387" s="5"/>
      <c r="PAF387" s="5"/>
      <c r="PAG387" s="5"/>
      <c r="PAH387" s="5"/>
      <c r="PAI387" s="5"/>
      <c r="PAJ387" s="5"/>
      <c r="PAK387" s="5"/>
      <c r="PAL387" s="5"/>
      <c r="PAM387" s="5"/>
      <c r="PAN387" s="5"/>
      <c r="PAO387" s="5"/>
      <c r="PAP387" s="5"/>
      <c r="PAQ387" s="5"/>
      <c r="PAR387" s="5"/>
      <c r="PAS387" s="5"/>
      <c r="PAT387" s="5"/>
      <c r="PAU387" s="5"/>
      <c r="PAV387" s="5"/>
      <c r="PAW387" s="5"/>
      <c r="PAX387" s="5"/>
      <c r="PAY387" s="5"/>
      <c r="PAZ387" s="5"/>
      <c r="PBA387" s="5"/>
      <c r="PBB387" s="5"/>
      <c r="PBC387" s="5"/>
      <c r="PBD387" s="5"/>
      <c r="PBE387" s="5"/>
      <c r="PBF387" s="5"/>
      <c r="PBG387" s="5"/>
      <c r="PBH387" s="5"/>
      <c r="PBI387" s="5"/>
      <c r="PBJ387" s="5"/>
      <c r="PBK387" s="5"/>
      <c r="PBL387" s="5"/>
      <c r="PBM387" s="5"/>
      <c r="PBN387" s="5"/>
      <c r="PBO387" s="5"/>
      <c r="PBP387" s="5"/>
      <c r="PBQ387" s="5"/>
      <c r="PBR387" s="5"/>
      <c r="PBS387" s="5"/>
      <c r="PBT387" s="5"/>
      <c r="PBU387" s="5"/>
      <c r="PBV387" s="5"/>
      <c r="PBW387" s="5"/>
      <c r="PBX387" s="5"/>
      <c r="PBY387" s="5"/>
      <c r="PBZ387" s="5"/>
      <c r="PCA387" s="5"/>
      <c r="PCB387" s="5"/>
      <c r="PCC387" s="5"/>
      <c r="PCD387" s="5"/>
      <c r="PCE387" s="5"/>
      <c r="PCF387" s="5"/>
      <c r="PCG387" s="5"/>
      <c r="PCH387" s="5"/>
      <c r="PCI387" s="5"/>
      <c r="PCJ387" s="5"/>
      <c r="PCK387" s="5"/>
      <c r="PCL387" s="5"/>
      <c r="PCM387" s="5"/>
      <c r="PCN387" s="5"/>
      <c r="PCO387" s="5"/>
      <c r="PCP387" s="5"/>
      <c r="PCQ387" s="5"/>
      <c r="PCR387" s="5"/>
      <c r="PCS387" s="5"/>
      <c r="PCT387" s="5"/>
      <c r="PCU387" s="5"/>
      <c r="PCV387" s="5"/>
      <c r="PCW387" s="5"/>
      <c r="PCX387" s="5"/>
      <c r="PCY387" s="5"/>
      <c r="PCZ387" s="5"/>
      <c r="PDA387" s="5"/>
      <c r="PDB387" s="5"/>
      <c r="PDC387" s="5"/>
      <c r="PDD387" s="5"/>
      <c r="PDE387" s="5"/>
      <c r="PDF387" s="5"/>
      <c r="PDG387" s="5"/>
      <c r="PDH387" s="5"/>
      <c r="PDI387" s="5"/>
      <c r="PDJ387" s="5"/>
      <c r="PDK387" s="5"/>
      <c r="PDL387" s="5"/>
      <c r="PDM387" s="5"/>
      <c r="PDN387" s="5"/>
      <c r="PDO387" s="5"/>
      <c r="PDP387" s="5"/>
      <c r="PDQ387" s="5"/>
      <c r="PDR387" s="5"/>
      <c r="PDS387" s="5"/>
      <c r="PDT387" s="5"/>
      <c r="PDU387" s="5"/>
      <c r="PDV387" s="5"/>
      <c r="PDW387" s="5"/>
      <c r="PDX387" s="5"/>
      <c r="PDY387" s="5"/>
      <c r="PDZ387" s="5"/>
      <c r="PEA387" s="5"/>
      <c r="PEB387" s="5"/>
      <c r="PEC387" s="5"/>
      <c r="PED387" s="5"/>
      <c r="PEE387" s="5"/>
      <c r="PEF387" s="5"/>
      <c r="PEG387" s="5"/>
      <c r="PEH387" s="5"/>
      <c r="PEI387" s="5"/>
      <c r="PEJ387" s="5"/>
      <c r="PEK387" s="5"/>
      <c r="PEL387" s="5"/>
      <c r="PEM387" s="5"/>
      <c r="PEN387" s="5"/>
      <c r="PEO387" s="5"/>
      <c r="PEP387" s="5"/>
      <c r="PEQ387" s="5"/>
      <c r="PER387" s="5"/>
      <c r="PES387" s="5"/>
      <c r="PET387" s="5"/>
      <c r="PEU387" s="5"/>
      <c r="PEV387" s="5"/>
      <c r="PEW387" s="5"/>
      <c r="PEX387" s="5"/>
      <c r="PEY387" s="5"/>
      <c r="PEZ387" s="5"/>
      <c r="PFA387" s="5"/>
      <c r="PFB387" s="5"/>
      <c r="PFC387" s="5"/>
      <c r="PFD387" s="5"/>
      <c r="PFE387" s="5"/>
      <c r="PFF387" s="5"/>
      <c r="PFG387" s="5"/>
      <c r="PFH387" s="5"/>
      <c r="PFI387" s="5"/>
      <c r="PFJ387" s="5"/>
      <c r="PFK387" s="5"/>
      <c r="PFL387" s="5"/>
      <c r="PFM387" s="5"/>
      <c r="PFN387" s="5"/>
      <c r="PFO387" s="5"/>
      <c r="PFP387" s="5"/>
      <c r="PFQ387" s="5"/>
      <c r="PFR387" s="5"/>
      <c r="PFS387" s="5"/>
      <c r="PFT387" s="5"/>
      <c r="PFU387" s="5"/>
      <c r="PFV387" s="5"/>
      <c r="PFW387" s="5"/>
      <c r="PFX387" s="5"/>
      <c r="PFY387" s="5"/>
      <c r="PFZ387" s="5"/>
      <c r="PGA387" s="5"/>
      <c r="PGB387" s="5"/>
      <c r="PGC387" s="5"/>
      <c r="PGD387" s="5"/>
      <c r="PGE387" s="5"/>
      <c r="PGF387" s="5"/>
      <c r="PGG387" s="5"/>
      <c r="PGH387" s="5"/>
      <c r="PGI387" s="5"/>
      <c r="PGJ387" s="5"/>
      <c r="PGK387" s="5"/>
      <c r="PGL387" s="5"/>
      <c r="PGM387" s="5"/>
      <c r="PGN387" s="5"/>
      <c r="PGO387" s="5"/>
      <c r="PGP387" s="5"/>
      <c r="PGQ387" s="5"/>
      <c r="PGR387" s="5"/>
      <c r="PGS387" s="5"/>
      <c r="PGT387" s="5"/>
      <c r="PGU387" s="5"/>
      <c r="PGV387" s="5"/>
      <c r="PGW387" s="5"/>
      <c r="PGX387" s="5"/>
      <c r="PGY387" s="5"/>
      <c r="PGZ387" s="5"/>
      <c r="PHA387" s="5"/>
      <c r="PHB387" s="5"/>
      <c r="PHC387" s="5"/>
      <c r="PHD387" s="5"/>
      <c r="PHE387" s="5"/>
      <c r="PHF387" s="5"/>
      <c r="PHG387" s="5"/>
      <c r="PHH387" s="5"/>
      <c r="PHI387" s="5"/>
      <c r="PHJ387" s="5"/>
      <c r="PHK387" s="5"/>
      <c r="PHL387" s="5"/>
      <c r="PHM387" s="5"/>
      <c r="PHN387" s="5"/>
      <c r="PHO387" s="5"/>
      <c r="PHP387" s="5"/>
      <c r="PHQ387" s="5"/>
      <c r="PHR387" s="5"/>
      <c r="PHS387" s="5"/>
      <c r="PHT387" s="5"/>
      <c r="PHU387" s="5"/>
      <c r="PHV387" s="5"/>
      <c r="PHW387" s="5"/>
      <c r="PHX387" s="5"/>
      <c r="PHY387" s="5"/>
      <c r="PHZ387" s="5"/>
      <c r="PIA387" s="5"/>
      <c r="PIB387" s="5"/>
      <c r="PIC387" s="5"/>
      <c r="PID387" s="5"/>
      <c r="PIE387" s="5"/>
      <c r="PIF387" s="5"/>
      <c r="PIG387" s="5"/>
      <c r="PIH387" s="5"/>
      <c r="PII387" s="5"/>
      <c r="PIJ387" s="5"/>
      <c r="PIK387" s="5"/>
      <c r="PIL387" s="5"/>
      <c r="PIM387" s="5"/>
      <c r="PIN387" s="5"/>
      <c r="PIO387" s="5"/>
      <c r="PIP387" s="5"/>
      <c r="PIQ387" s="5"/>
      <c r="PIR387" s="5"/>
      <c r="PIS387" s="5"/>
      <c r="PIT387" s="5"/>
      <c r="PIU387" s="5"/>
      <c r="PIV387" s="5"/>
      <c r="PIW387" s="5"/>
      <c r="PIX387" s="5"/>
      <c r="PIY387" s="5"/>
      <c r="PIZ387" s="5"/>
      <c r="PJA387" s="5"/>
      <c r="PJB387" s="5"/>
      <c r="PJC387" s="5"/>
      <c r="PJD387" s="5"/>
      <c r="PJE387" s="5"/>
      <c r="PJF387" s="5"/>
      <c r="PJG387" s="5"/>
      <c r="PJH387" s="5"/>
      <c r="PJI387" s="5"/>
      <c r="PJJ387" s="5"/>
      <c r="PJK387" s="5"/>
      <c r="PJL387" s="5"/>
      <c r="PJM387" s="5"/>
      <c r="PJN387" s="5"/>
      <c r="PJO387" s="5"/>
      <c r="PJP387" s="5"/>
      <c r="PJQ387" s="5"/>
      <c r="PJR387" s="5"/>
      <c r="PJS387" s="5"/>
      <c r="PJT387" s="5"/>
      <c r="PJU387" s="5"/>
      <c r="PJV387" s="5"/>
      <c r="PJW387" s="5"/>
      <c r="PJX387" s="5"/>
      <c r="PJY387" s="5"/>
      <c r="PJZ387" s="5"/>
      <c r="PKA387" s="5"/>
      <c r="PKB387" s="5"/>
      <c r="PKC387" s="5"/>
      <c r="PKD387" s="5"/>
      <c r="PKE387" s="5"/>
      <c r="PKF387" s="5"/>
      <c r="PKG387" s="5"/>
      <c r="PKH387" s="5"/>
      <c r="PKI387" s="5"/>
      <c r="PKJ387" s="5"/>
      <c r="PKK387" s="5"/>
      <c r="PKL387" s="5"/>
      <c r="PKM387" s="5"/>
      <c r="PKN387" s="5"/>
      <c r="PKO387" s="5"/>
      <c r="PKP387" s="5"/>
      <c r="PKQ387" s="5"/>
      <c r="PKR387" s="5"/>
      <c r="PKS387" s="5"/>
      <c r="PKT387" s="5"/>
      <c r="PKU387" s="5"/>
      <c r="PKV387" s="5"/>
      <c r="PKW387" s="5"/>
      <c r="PKX387" s="5"/>
      <c r="PKY387" s="5"/>
      <c r="PKZ387" s="5"/>
      <c r="PLA387" s="5"/>
      <c r="PLB387" s="5"/>
      <c r="PLC387" s="5"/>
      <c r="PLD387" s="5"/>
      <c r="PLE387" s="5"/>
      <c r="PLF387" s="5"/>
      <c r="PLG387" s="5"/>
      <c r="PLH387" s="5"/>
      <c r="PLI387" s="5"/>
      <c r="PLJ387" s="5"/>
      <c r="PLK387" s="5"/>
      <c r="PLL387" s="5"/>
      <c r="PLM387" s="5"/>
      <c r="PLN387" s="5"/>
      <c r="PLO387" s="5"/>
      <c r="PLP387" s="5"/>
      <c r="PLQ387" s="5"/>
      <c r="PLR387" s="5"/>
      <c r="PLS387" s="5"/>
      <c r="PLT387" s="5"/>
      <c r="PLU387" s="5"/>
      <c r="PLV387" s="5"/>
      <c r="PLW387" s="5"/>
      <c r="PLX387" s="5"/>
      <c r="PLY387" s="5"/>
      <c r="PLZ387" s="5"/>
      <c r="PMA387" s="5"/>
      <c r="PMB387" s="5"/>
      <c r="PMC387" s="5"/>
      <c r="PMD387" s="5"/>
      <c r="PME387" s="5"/>
      <c r="PMF387" s="5"/>
      <c r="PMG387" s="5"/>
      <c r="PMH387" s="5"/>
      <c r="PMI387" s="5"/>
      <c r="PMJ387" s="5"/>
      <c r="PMK387" s="5"/>
      <c r="PML387" s="5"/>
      <c r="PMM387" s="5"/>
      <c r="PMN387" s="5"/>
      <c r="PMO387" s="5"/>
      <c r="PMP387" s="5"/>
      <c r="PMQ387" s="5"/>
      <c r="PMR387" s="5"/>
      <c r="PMS387" s="5"/>
      <c r="PMT387" s="5"/>
      <c r="PMU387" s="5"/>
      <c r="PMV387" s="5"/>
      <c r="PMW387" s="5"/>
      <c r="PMX387" s="5"/>
      <c r="PMY387" s="5"/>
      <c r="PMZ387" s="5"/>
      <c r="PNA387" s="5"/>
      <c r="PNB387" s="5"/>
      <c r="PNC387" s="5"/>
      <c r="PND387" s="5"/>
      <c r="PNE387" s="5"/>
      <c r="PNF387" s="5"/>
      <c r="PNG387" s="5"/>
      <c r="PNH387" s="5"/>
      <c r="PNI387" s="5"/>
      <c r="PNJ387" s="5"/>
      <c r="PNK387" s="5"/>
      <c r="PNL387" s="5"/>
      <c r="PNM387" s="5"/>
      <c r="PNN387" s="5"/>
      <c r="PNO387" s="5"/>
      <c r="PNP387" s="5"/>
      <c r="PNQ387" s="5"/>
      <c r="PNR387" s="5"/>
      <c r="PNS387" s="5"/>
      <c r="PNT387" s="5"/>
      <c r="PNU387" s="5"/>
      <c r="PNV387" s="5"/>
      <c r="PNW387" s="5"/>
      <c r="PNX387" s="5"/>
      <c r="PNY387" s="5"/>
      <c r="PNZ387" s="5"/>
      <c r="POA387" s="5"/>
      <c r="POB387" s="5"/>
      <c r="POC387" s="5"/>
      <c r="POD387" s="5"/>
      <c r="POE387" s="5"/>
      <c r="POF387" s="5"/>
      <c r="POG387" s="5"/>
      <c r="POH387" s="5"/>
      <c r="POI387" s="5"/>
      <c r="POJ387" s="5"/>
      <c r="POK387" s="5"/>
      <c r="POL387" s="5"/>
      <c r="POM387" s="5"/>
      <c r="PON387" s="5"/>
      <c r="POO387" s="5"/>
      <c r="POP387" s="5"/>
      <c r="POQ387" s="5"/>
      <c r="POR387" s="5"/>
      <c r="POS387" s="5"/>
      <c r="POT387" s="5"/>
      <c r="POU387" s="5"/>
      <c r="POV387" s="5"/>
      <c r="POW387" s="5"/>
      <c r="POX387" s="5"/>
      <c r="POY387" s="5"/>
      <c r="POZ387" s="5"/>
      <c r="PPA387" s="5"/>
      <c r="PPB387" s="5"/>
      <c r="PPC387" s="5"/>
      <c r="PPD387" s="5"/>
      <c r="PPE387" s="5"/>
      <c r="PPF387" s="5"/>
      <c r="PPG387" s="5"/>
      <c r="PPH387" s="5"/>
      <c r="PPI387" s="5"/>
      <c r="PPJ387" s="5"/>
      <c r="PPK387" s="5"/>
      <c r="PPL387" s="5"/>
      <c r="PPM387" s="5"/>
      <c r="PPN387" s="5"/>
      <c r="PPO387" s="5"/>
      <c r="PPP387" s="5"/>
      <c r="PPQ387" s="5"/>
      <c r="PPR387" s="5"/>
      <c r="PPS387" s="5"/>
      <c r="PPT387" s="5"/>
      <c r="PPU387" s="5"/>
      <c r="PPV387" s="5"/>
      <c r="PPW387" s="5"/>
      <c r="PPX387" s="5"/>
      <c r="PPY387" s="5"/>
      <c r="PPZ387" s="5"/>
      <c r="PQA387" s="5"/>
      <c r="PQB387" s="5"/>
      <c r="PQC387" s="5"/>
      <c r="PQD387" s="5"/>
      <c r="PQE387" s="5"/>
      <c r="PQF387" s="5"/>
      <c r="PQG387" s="5"/>
      <c r="PQH387" s="5"/>
      <c r="PQI387" s="5"/>
      <c r="PQJ387" s="5"/>
      <c r="PQK387" s="5"/>
      <c r="PQL387" s="5"/>
      <c r="PQM387" s="5"/>
      <c r="PQN387" s="5"/>
      <c r="PQO387" s="5"/>
      <c r="PQP387" s="5"/>
      <c r="PQQ387" s="5"/>
      <c r="PQR387" s="5"/>
      <c r="PQS387" s="5"/>
      <c r="PQT387" s="5"/>
      <c r="PQU387" s="5"/>
      <c r="PQV387" s="5"/>
      <c r="PQW387" s="5"/>
      <c r="PQX387" s="5"/>
      <c r="PQY387" s="5"/>
      <c r="PQZ387" s="5"/>
      <c r="PRA387" s="5"/>
      <c r="PRB387" s="5"/>
      <c r="PRC387" s="5"/>
      <c r="PRD387" s="5"/>
      <c r="PRE387" s="5"/>
      <c r="PRF387" s="5"/>
      <c r="PRG387" s="5"/>
      <c r="PRH387" s="5"/>
      <c r="PRI387" s="5"/>
      <c r="PRJ387" s="5"/>
      <c r="PRK387" s="5"/>
      <c r="PRL387" s="5"/>
      <c r="PRM387" s="5"/>
      <c r="PRN387" s="5"/>
      <c r="PRO387" s="5"/>
      <c r="PRP387" s="5"/>
      <c r="PRQ387" s="5"/>
      <c r="PRR387" s="5"/>
      <c r="PRS387" s="5"/>
      <c r="PRT387" s="5"/>
      <c r="PRU387" s="5"/>
      <c r="PRV387" s="5"/>
      <c r="PRW387" s="5"/>
      <c r="PRX387" s="5"/>
      <c r="PRY387" s="5"/>
      <c r="PRZ387" s="5"/>
      <c r="PSA387" s="5"/>
      <c r="PSB387" s="5"/>
      <c r="PSC387" s="5"/>
      <c r="PSD387" s="5"/>
      <c r="PSE387" s="5"/>
      <c r="PSF387" s="5"/>
      <c r="PSG387" s="5"/>
      <c r="PSH387" s="5"/>
      <c r="PSI387" s="5"/>
      <c r="PSJ387" s="5"/>
      <c r="PSK387" s="5"/>
      <c r="PSL387" s="5"/>
      <c r="PSM387" s="5"/>
      <c r="PSN387" s="5"/>
      <c r="PSO387" s="5"/>
      <c r="PSP387" s="5"/>
      <c r="PSQ387" s="5"/>
      <c r="PSR387" s="5"/>
      <c r="PSS387" s="5"/>
      <c r="PST387" s="5"/>
      <c r="PSU387" s="5"/>
      <c r="PSV387" s="5"/>
      <c r="PSW387" s="5"/>
      <c r="PSX387" s="5"/>
      <c r="PSY387" s="5"/>
      <c r="PSZ387" s="5"/>
      <c r="PTA387" s="5"/>
      <c r="PTB387" s="5"/>
      <c r="PTC387" s="5"/>
      <c r="PTD387" s="5"/>
      <c r="PTE387" s="5"/>
      <c r="PTF387" s="5"/>
      <c r="PTG387" s="5"/>
      <c r="PTH387" s="5"/>
      <c r="PTI387" s="5"/>
      <c r="PTJ387" s="5"/>
      <c r="PTK387" s="5"/>
      <c r="PTL387" s="5"/>
      <c r="PTM387" s="5"/>
      <c r="PTN387" s="5"/>
      <c r="PTO387" s="5"/>
      <c r="PTP387" s="5"/>
      <c r="PTQ387" s="5"/>
      <c r="PTR387" s="5"/>
      <c r="PTS387" s="5"/>
      <c r="PTT387" s="5"/>
      <c r="PTU387" s="5"/>
      <c r="PTV387" s="5"/>
      <c r="PTW387" s="5"/>
      <c r="PTX387" s="5"/>
      <c r="PTY387" s="5"/>
      <c r="PTZ387" s="5"/>
      <c r="PUA387" s="5"/>
      <c r="PUB387" s="5"/>
      <c r="PUC387" s="5"/>
      <c r="PUD387" s="5"/>
      <c r="PUE387" s="5"/>
      <c r="PUF387" s="5"/>
      <c r="PUG387" s="5"/>
      <c r="PUH387" s="5"/>
      <c r="PUI387" s="5"/>
      <c r="PUJ387" s="5"/>
      <c r="PUK387" s="5"/>
      <c r="PUL387" s="5"/>
      <c r="PUM387" s="5"/>
      <c r="PUN387" s="5"/>
      <c r="PUO387" s="5"/>
      <c r="PUP387" s="5"/>
      <c r="PUQ387" s="5"/>
      <c r="PUR387" s="5"/>
      <c r="PUS387" s="5"/>
      <c r="PUT387" s="5"/>
      <c r="PUU387" s="5"/>
      <c r="PUV387" s="5"/>
      <c r="PUW387" s="5"/>
      <c r="PUX387" s="5"/>
      <c r="PUY387" s="5"/>
      <c r="PUZ387" s="5"/>
      <c r="PVA387" s="5"/>
      <c r="PVB387" s="5"/>
      <c r="PVC387" s="5"/>
      <c r="PVD387" s="5"/>
      <c r="PVE387" s="5"/>
      <c r="PVF387" s="5"/>
      <c r="PVG387" s="5"/>
      <c r="PVH387" s="5"/>
      <c r="PVI387" s="5"/>
      <c r="PVJ387" s="5"/>
      <c r="PVK387" s="5"/>
      <c r="PVL387" s="5"/>
      <c r="PVM387" s="5"/>
      <c r="PVN387" s="5"/>
      <c r="PVO387" s="5"/>
      <c r="PVP387" s="5"/>
      <c r="PVQ387" s="5"/>
      <c r="PVR387" s="5"/>
      <c r="PVS387" s="5"/>
      <c r="PVT387" s="5"/>
      <c r="PVU387" s="5"/>
      <c r="PVV387" s="5"/>
      <c r="PVW387" s="5"/>
      <c r="PVX387" s="5"/>
      <c r="PVY387" s="5"/>
      <c r="PVZ387" s="5"/>
      <c r="PWA387" s="5"/>
      <c r="PWB387" s="5"/>
      <c r="PWC387" s="5"/>
      <c r="PWD387" s="5"/>
      <c r="PWE387" s="5"/>
      <c r="PWF387" s="5"/>
      <c r="PWG387" s="5"/>
      <c r="PWH387" s="5"/>
      <c r="PWI387" s="5"/>
      <c r="PWJ387" s="5"/>
      <c r="PWK387" s="5"/>
      <c r="PWL387" s="5"/>
      <c r="PWM387" s="5"/>
      <c r="PWN387" s="5"/>
      <c r="PWO387" s="5"/>
      <c r="PWP387" s="5"/>
      <c r="PWQ387" s="5"/>
      <c r="PWR387" s="5"/>
      <c r="PWS387" s="5"/>
      <c r="PWT387" s="5"/>
      <c r="PWU387" s="5"/>
      <c r="PWV387" s="5"/>
      <c r="PWW387" s="5"/>
      <c r="PWX387" s="5"/>
      <c r="PWY387" s="5"/>
      <c r="PWZ387" s="5"/>
      <c r="PXA387" s="5"/>
      <c r="PXB387" s="5"/>
      <c r="PXC387" s="5"/>
      <c r="PXD387" s="5"/>
      <c r="PXE387" s="5"/>
      <c r="PXF387" s="5"/>
      <c r="PXG387" s="5"/>
      <c r="PXH387" s="5"/>
      <c r="PXI387" s="5"/>
      <c r="PXJ387" s="5"/>
      <c r="PXK387" s="5"/>
      <c r="PXL387" s="5"/>
      <c r="PXM387" s="5"/>
      <c r="PXN387" s="5"/>
      <c r="PXO387" s="5"/>
      <c r="PXP387" s="5"/>
      <c r="PXQ387" s="5"/>
      <c r="PXR387" s="5"/>
      <c r="PXS387" s="5"/>
      <c r="PXT387" s="5"/>
      <c r="PXU387" s="5"/>
      <c r="PXV387" s="5"/>
      <c r="PXW387" s="5"/>
      <c r="PXX387" s="5"/>
      <c r="PXY387" s="5"/>
      <c r="PXZ387" s="5"/>
      <c r="PYA387" s="5"/>
      <c r="PYB387" s="5"/>
      <c r="PYC387" s="5"/>
      <c r="PYD387" s="5"/>
      <c r="PYE387" s="5"/>
      <c r="PYF387" s="5"/>
      <c r="PYG387" s="5"/>
      <c r="PYH387" s="5"/>
      <c r="PYI387" s="5"/>
      <c r="PYJ387" s="5"/>
      <c r="PYK387" s="5"/>
      <c r="PYL387" s="5"/>
      <c r="PYM387" s="5"/>
      <c r="PYN387" s="5"/>
      <c r="PYO387" s="5"/>
      <c r="PYP387" s="5"/>
      <c r="PYQ387" s="5"/>
      <c r="PYR387" s="5"/>
      <c r="PYS387" s="5"/>
      <c r="PYT387" s="5"/>
      <c r="PYU387" s="5"/>
      <c r="PYV387" s="5"/>
      <c r="PYW387" s="5"/>
      <c r="PYX387" s="5"/>
      <c r="PYY387" s="5"/>
      <c r="PYZ387" s="5"/>
      <c r="PZA387" s="5"/>
      <c r="PZB387" s="5"/>
      <c r="PZC387" s="5"/>
      <c r="PZD387" s="5"/>
      <c r="PZE387" s="5"/>
      <c r="PZF387" s="5"/>
      <c r="PZG387" s="5"/>
      <c r="PZH387" s="5"/>
      <c r="PZI387" s="5"/>
      <c r="PZJ387" s="5"/>
      <c r="PZK387" s="5"/>
      <c r="PZL387" s="5"/>
      <c r="PZM387" s="5"/>
      <c r="PZN387" s="5"/>
      <c r="PZO387" s="5"/>
      <c r="PZP387" s="5"/>
      <c r="PZQ387" s="5"/>
      <c r="PZR387" s="5"/>
      <c r="PZS387" s="5"/>
      <c r="PZT387" s="5"/>
      <c r="PZU387" s="5"/>
      <c r="PZV387" s="5"/>
      <c r="PZW387" s="5"/>
      <c r="PZX387" s="5"/>
      <c r="PZY387" s="5"/>
      <c r="PZZ387" s="5"/>
      <c r="QAA387" s="5"/>
      <c r="QAB387" s="5"/>
      <c r="QAC387" s="5"/>
      <c r="QAD387" s="5"/>
      <c r="QAE387" s="5"/>
      <c r="QAF387" s="5"/>
      <c r="QAG387" s="5"/>
      <c r="QAH387" s="5"/>
      <c r="QAI387" s="5"/>
      <c r="QAJ387" s="5"/>
      <c r="QAK387" s="5"/>
      <c r="QAL387" s="5"/>
      <c r="QAM387" s="5"/>
      <c r="QAN387" s="5"/>
      <c r="QAO387" s="5"/>
      <c r="QAP387" s="5"/>
      <c r="QAQ387" s="5"/>
      <c r="QAR387" s="5"/>
      <c r="QAS387" s="5"/>
      <c r="QAT387" s="5"/>
      <c r="QAU387" s="5"/>
      <c r="QAV387" s="5"/>
      <c r="QAW387" s="5"/>
      <c r="QAX387" s="5"/>
      <c r="QAY387" s="5"/>
      <c r="QAZ387" s="5"/>
      <c r="QBA387" s="5"/>
      <c r="QBB387" s="5"/>
      <c r="QBC387" s="5"/>
      <c r="QBD387" s="5"/>
      <c r="QBE387" s="5"/>
      <c r="QBF387" s="5"/>
      <c r="QBG387" s="5"/>
      <c r="QBH387" s="5"/>
      <c r="QBI387" s="5"/>
      <c r="QBJ387" s="5"/>
      <c r="QBK387" s="5"/>
      <c r="QBL387" s="5"/>
      <c r="QBM387" s="5"/>
      <c r="QBN387" s="5"/>
      <c r="QBO387" s="5"/>
      <c r="QBP387" s="5"/>
      <c r="QBQ387" s="5"/>
      <c r="QBR387" s="5"/>
      <c r="QBS387" s="5"/>
      <c r="QBT387" s="5"/>
      <c r="QBU387" s="5"/>
      <c r="QBV387" s="5"/>
      <c r="QBW387" s="5"/>
      <c r="QBX387" s="5"/>
      <c r="QBY387" s="5"/>
      <c r="QBZ387" s="5"/>
      <c r="QCA387" s="5"/>
      <c r="QCB387" s="5"/>
      <c r="QCC387" s="5"/>
      <c r="QCD387" s="5"/>
      <c r="QCE387" s="5"/>
      <c r="QCF387" s="5"/>
      <c r="QCG387" s="5"/>
      <c r="QCH387" s="5"/>
      <c r="QCI387" s="5"/>
      <c r="QCJ387" s="5"/>
      <c r="QCK387" s="5"/>
      <c r="QCL387" s="5"/>
      <c r="QCM387" s="5"/>
      <c r="QCN387" s="5"/>
      <c r="QCO387" s="5"/>
      <c r="QCP387" s="5"/>
      <c r="QCQ387" s="5"/>
      <c r="QCR387" s="5"/>
      <c r="QCS387" s="5"/>
      <c r="QCT387" s="5"/>
      <c r="QCU387" s="5"/>
      <c r="QCV387" s="5"/>
      <c r="QCW387" s="5"/>
      <c r="QCX387" s="5"/>
      <c r="QCY387" s="5"/>
      <c r="QCZ387" s="5"/>
      <c r="QDA387" s="5"/>
      <c r="QDB387" s="5"/>
      <c r="QDC387" s="5"/>
      <c r="QDD387" s="5"/>
      <c r="QDE387" s="5"/>
      <c r="QDF387" s="5"/>
      <c r="QDG387" s="5"/>
      <c r="QDH387" s="5"/>
      <c r="QDI387" s="5"/>
      <c r="QDJ387" s="5"/>
      <c r="QDK387" s="5"/>
      <c r="QDL387" s="5"/>
      <c r="QDM387" s="5"/>
      <c r="QDN387" s="5"/>
      <c r="QDO387" s="5"/>
      <c r="QDP387" s="5"/>
      <c r="QDQ387" s="5"/>
      <c r="QDR387" s="5"/>
      <c r="QDS387" s="5"/>
      <c r="QDT387" s="5"/>
      <c r="QDU387" s="5"/>
      <c r="QDV387" s="5"/>
      <c r="QDW387" s="5"/>
      <c r="QDX387" s="5"/>
      <c r="QDY387" s="5"/>
      <c r="QDZ387" s="5"/>
      <c r="QEA387" s="5"/>
      <c r="QEB387" s="5"/>
      <c r="QEC387" s="5"/>
      <c r="QED387" s="5"/>
      <c r="QEE387" s="5"/>
      <c r="QEF387" s="5"/>
      <c r="QEG387" s="5"/>
      <c r="QEH387" s="5"/>
      <c r="QEI387" s="5"/>
      <c r="QEJ387" s="5"/>
      <c r="QEK387" s="5"/>
      <c r="QEL387" s="5"/>
      <c r="QEM387" s="5"/>
      <c r="QEN387" s="5"/>
      <c r="QEO387" s="5"/>
      <c r="QEP387" s="5"/>
      <c r="QEQ387" s="5"/>
      <c r="QER387" s="5"/>
      <c r="QES387" s="5"/>
      <c r="QET387" s="5"/>
      <c r="QEU387" s="5"/>
      <c r="QEV387" s="5"/>
      <c r="QEW387" s="5"/>
      <c r="QEX387" s="5"/>
      <c r="QEY387" s="5"/>
      <c r="QEZ387" s="5"/>
      <c r="QFA387" s="5"/>
      <c r="QFB387" s="5"/>
      <c r="QFC387" s="5"/>
      <c r="QFD387" s="5"/>
      <c r="QFE387" s="5"/>
      <c r="QFF387" s="5"/>
      <c r="QFG387" s="5"/>
      <c r="QFH387" s="5"/>
      <c r="QFI387" s="5"/>
      <c r="QFJ387" s="5"/>
      <c r="QFK387" s="5"/>
      <c r="QFL387" s="5"/>
      <c r="QFM387" s="5"/>
      <c r="QFN387" s="5"/>
      <c r="QFO387" s="5"/>
      <c r="QFP387" s="5"/>
      <c r="QFQ387" s="5"/>
      <c r="QFR387" s="5"/>
      <c r="QFS387" s="5"/>
      <c r="QFT387" s="5"/>
      <c r="QFU387" s="5"/>
      <c r="QFV387" s="5"/>
      <c r="QFW387" s="5"/>
      <c r="QFX387" s="5"/>
      <c r="QFY387" s="5"/>
      <c r="QFZ387" s="5"/>
      <c r="QGA387" s="5"/>
      <c r="QGB387" s="5"/>
      <c r="QGC387" s="5"/>
      <c r="QGD387" s="5"/>
      <c r="QGE387" s="5"/>
      <c r="QGF387" s="5"/>
      <c r="QGG387" s="5"/>
      <c r="QGH387" s="5"/>
      <c r="QGI387" s="5"/>
      <c r="QGJ387" s="5"/>
      <c r="QGK387" s="5"/>
      <c r="QGL387" s="5"/>
      <c r="QGM387" s="5"/>
      <c r="QGN387" s="5"/>
      <c r="QGO387" s="5"/>
      <c r="QGP387" s="5"/>
      <c r="QGQ387" s="5"/>
      <c r="QGR387" s="5"/>
      <c r="QGS387" s="5"/>
      <c r="QGT387" s="5"/>
      <c r="QGU387" s="5"/>
      <c r="QGV387" s="5"/>
      <c r="QGW387" s="5"/>
      <c r="QGX387" s="5"/>
      <c r="QGY387" s="5"/>
      <c r="QGZ387" s="5"/>
      <c r="QHA387" s="5"/>
      <c r="QHB387" s="5"/>
      <c r="QHC387" s="5"/>
      <c r="QHD387" s="5"/>
      <c r="QHE387" s="5"/>
      <c r="QHF387" s="5"/>
      <c r="QHG387" s="5"/>
      <c r="QHH387" s="5"/>
      <c r="QHI387" s="5"/>
      <c r="QHJ387" s="5"/>
      <c r="QHK387" s="5"/>
      <c r="QHL387" s="5"/>
      <c r="QHM387" s="5"/>
      <c r="QHN387" s="5"/>
      <c r="QHO387" s="5"/>
      <c r="QHP387" s="5"/>
      <c r="QHQ387" s="5"/>
      <c r="QHR387" s="5"/>
      <c r="QHS387" s="5"/>
      <c r="QHT387" s="5"/>
      <c r="QHU387" s="5"/>
      <c r="QHV387" s="5"/>
      <c r="QHW387" s="5"/>
      <c r="QHX387" s="5"/>
      <c r="QHY387" s="5"/>
      <c r="QHZ387" s="5"/>
      <c r="QIA387" s="5"/>
      <c r="QIB387" s="5"/>
      <c r="QIC387" s="5"/>
      <c r="QID387" s="5"/>
      <c r="QIE387" s="5"/>
      <c r="QIF387" s="5"/>
      <c r="QIG387" s="5"/>
      <c r="QIH387" s="5"/>
      <c r="QII387" s="5"/>
      <c r="QIJ387" s="5"/>
      <c r="QIK387" s="5"/>
      <c r="QIL387" s="5"/>
      <c r="QIM387" s="5"/>
      <c r="QIN387" s="5"/>
      <c r="QIO387" s="5"/>
      <c r="QIP387" s="5"/>
      <c r="QIQ387" s="5"/>
      <c r="QIR387" s="5"/>
      <c r="QIS387" s="5"/>
      <c r="QIT387" s="5"/>
      <c r="QIU387" s="5"/>
      <c r="QIV387" s="5"/>
      <c r="QIW387" s="5"/>
      <c r="QIX387" s="5"/>
      <c r="QIY387" s="5"/>
      <c r="QIZ387" s="5"/>
      <c r="QJA387" s="5"/>
      <c r="QJB387" s="5"/>
      <c r="QJC387" s="5"/>
      <c r="QJD387" s="5"/>
      <c r="QJE387" s="5"/>
      <c r="QJF387" s="5"/>
      <c r="QJG387" s="5"/>
      <c r="QJH387" s="5"/>
      <c r="QJI387" s="5"/>
      <c r="QJJ387" s="5"/>
      <c r="QJK387" s="5"/>
      <c r="QJL387" s="5"/>
      <c r="QJM387" s="5"/>
      <c r="QJN387" s="5"/>
      <c r="QJO387" s="5"/>
      <c r="QJP387" s="5"/>
      <c r="QJQ387" s="5"/>
      <c r="QJR387" s="5"/>
      <c r="QJS387" s="5"/>
      <c r="QJT387" s="5"/>
      <c r="QJU387" s="5"/>
      <c r="QJV387" s="5"/>
      <c r="QJW387" s="5"/>
      <c r="QJX387" s="5"/>
      <c r="QJY387" s="5"/>
      <c r="QJZ387" s="5"/>
      <c r="QKA387" s="5"/>
      <c r="QKB387" s="5"/>
      <c r="QKC387" s="5"/>
      <c r="QKD387" s="5"/>
      <c r="QKE387" s="5"/>
      <c r="QKF387" s="5"/>
      <c r="QKG387" s="5"/>
      <c r="QKH387" s="5"/>
      <c r="QKI387" s="5"/>
      <c r="QKJ387" s="5"/>
      <c r="QKK387" s="5"/>
      <c r="QKL387" s="5"/>
      <c r="QKM387" s="5"/>
      <c r="QKN387" s="5"/>
      <c r="QKO387" s="5"/>
      <c r="QKP387" s="5"/>
      <c r="QKQ387" s="5"/>
      <c r="QKR387" s="5"/>
      <c r="QKS387" s="5"/>
      <c r="QKT387" s="5"/>
      <c r="QKU387" s="5"/>
      <c r="QKV387" s="5"/>
      <c r="QKW387" s="5"/>
      <c r="QKX387" s="5"/>
      <c r="QKY387" s="5"/>
      <c r="QKZ387" s="5"/>
      <c r="QLA387" s="5"/>
      <c r="QLB387" s="5"/>
      <c r="QLC387" s="5"/>
      <c r="QLD387" s="5"/>
      <c r="QLE387" s="5"/>
      <c r="QLF387" s="5"/>
      <c r="QLG387" s="5"/>
      <c r="QLH387" s="5"/>
      <c r="QLI387" s="5"/>
      <c r="QLJ387" s="5"/>
      <c r="QLK387" s="5"/>
      <c r="QLL387" s="5"/>
      <c r="QLM387" s="5"/>
      <c r="QLN387" s="5"/>
      <c r="QLO387" s="5"/>
      <c r="QLP387" s="5"/>
      <c r="QLQ387" s="5"/>
      <c r="QLR387" s="5"/>
      <c r="QLS387" s="5"/>
      <c r="QLT387" s="5"/>
      <c r="QLU387" s="5"/>
      <c r="QLV387" s="5"/>
      <c r="QLW387" s="5"/>
      <c r="QLX387" s="5"/>
      <c r="QLY387" s="5"/>
      <c r="QLZ387" s="5"/>
      <c r="QMA387" s="5"/>
      <c r="QMB387" s="5"/>
      <c r="QMC387" s="5"/>
      <c r="QMD387" s="5"/>
      <c r="QME387" s="5"/>
      <c r="QMF387" s="5"/>
      <c r="QMG387" s="5"/>
      <c r="QMH387" s="5"/>
      <c r="QMI387" s="5"/>
      <c r="QMJ387" s="5"/>
      <c r="QMK387" s="5"/>
      <c r="QML387" s="5"/>
      <c r="QMM387" s="5"/>
      <c r="QMN387" s="5"/>
      <c r="QMO387" s="5"/>
      <c r="QMP387" s="5"/>
      <c r="QMQ387" s="5"/>
      <c r="QMR387" s="5"/>
      <c r="QMS387" s="5"/>
      <c r="QMT387" s="5"/>
      <c r="QMU387" s="5"/>
      <c r="QMV387" s="5"/>
      <c r="QMW387" s="5"/>
      <c r="QMX387" s="5"/>
      <c r="QMY387" s="5"/>
      <c r="QMZ387" s="5"/>
      <c r="QNA387" s="5"/>
      <c r="QNB387" s="5"/>
      <c r="QNC387" s="5"/>
      <c r="QND387" s="5"/>
      <c r="QNE387" s="5"/>
      <c r="QNF387" s="5"/>
      <c r="QNG387" s="5"/>
      <c r="QNH387" s="5"/>
      <c r="QNI387" s="5"/>
      <c r="QNJ387" s="5"/>
      <c r="QNK387" s="5"/>
      <c r="QNL387" s="5"/>
      <c r="QNM387" s="5"/>
      <c r="QNN387" s="5"/>
      <c r="QNO387" s="5"/>
      <c r="QNP387" s="5"/>
      <c r="QNQ387" s="5"/>
      <c r="QNR387" s="5"/>
      <c r="QNS387" s="5"/>
      <c r="QNT387" s="5"/>
      <c r="QNU387" s="5"/>
      <c r="QNV387" s="5"/>
      <c r="QNW387" s="5"/>
      <c r="QNX387" s="5"/>
      <c r="QNY387" s="5"/>
      <c r="QNZ387" s="5"/>
      <c r="QOA387" s="5"/>
      <c r="QOB387" s="5"/>
      <c r="QOC387" s="5"/>
      <c r="QOD387" s="5"/>
      <c r="QOE387" s="5"/>
      <c r="QOF387" s="5"/>
      <c r="QOG387" s="5"/>
      <c r="QOH387" s="5"/>
      <c r="QOI387" s="5"/>
      <c r="QOJ387" s="5"/>
      <c r="QOK387" s="5"/>
      <c r="QOL387" s="5"/>
      <c r="QOM387" s="5"/>
      <c r="QON387" s="5"/>
      <c r="QOO387" s="5"/>
      <c r="QOP387" s="5"/>
      <c r="QOQ387" s="5"/>
      <c r="QOR387" s="5"/>
      <c r="QOS387" s="5"/>
      <c r="QOT387" s="5"/>
      <c r="QOU387" s="5"/>
      <c r="QOV387" s="5"/>
      <c r="QOW387" s="5"/>
      <c r="QOX387" s="5"/>
      <c r="QOY387" s="5"/>
      <c r="QOZ387" s="5"/>
      <c r="QPA387" s="5"/>
      <c r="QPB387" s="5"/>
      <c r="QPC387" s="5"/>
      <c r="QPD387" s="5"/>
      <c r="QPE387" s="5"/>
      <c r="QPF387" s="5"/>
      <c r="QPG387" s="5"/>
      <c r="QPH387" s="5"/>
      <c r="QPI387" s="5"/>
      <c r="QPJ387" s="5"/>
      <c r="QPK387" s="5"/>
      <c r="QPL387" s="5"/>
      <c r="QPM387" s="5"/>
      <c r="QPN387" s="5"/>
      <c r="QPO387" s="5"/>
      <c r="QPP387" s="5"/>
      <c r="QPQ387" s="5"/>
      <c r="QPR387" s="5"/>
      <c r="QPS387" s="5"/>
      <c r="QPT387" s="5"/>
      <c r="QPU387" s="5"/>
      <c r="QPV387" s="5"/>
      <c r="QPW387" s="5"/>
      <c r="QPX387" s="5"/>
      <c r="QPY387" s="5"/>
      <c r="QPZ387" s="5"/>
      <c r="QQA387" s="5"/>
      <c r="QQB387" s="5"/>
      <c r="QQC387" s="5"/>
      <c r="QQD387" s="5"/>
      <c r="QQE387" s="5"/>
      <c r="QQF387" s="5"/>
      <c r="QQG387" s="5"/>
      <c r="QQH387" s="5"/>
      <c r="QQI387" s="5"/>
      <c r="QQJ387" s="5"/>
      <c r="QQK387" s="5"/>
      <c r="QQL387" s="5"/>
      <c r="QQM387" s="5"/>
      <c r="QQN387" s="5"/>
      <c r="QQO387" s="5"/>
      <c r="QQP387" s="5"/>
      <c r="QQQ387" s="5"/>
      <c r="QQR387" s="5"/>
      <c r="QQS387" s="5"/>
      <c r="QQT387" s="5"/>
      <c r="QQU387" s="5"/>
      <c r="QQV387" s="5"/>
      <c r="QQW387" s="5"/>
      <c r="QQX387" s="5"/>
      <c r="QQY387" s="5"/>
      <c r="QQZ387" s="5"/>
      <c r="QRA387" s="5"/>
      <c r="QRB387" s="5"/>
      <c r="QRC387" s="5"/>
      <c r="QRD387" s="5"/>
      <c r="QRE387" s="5"/>
      <c r="QRF387" s="5"/>
      <c r="QRG387" s="5"/>
      <c r="QRH387" s="5"/>
      <c r="QRI387" s="5"/>
      <c r="QRJ387" s="5"/>
      <c r="QRK387" s="5"/>
      <c r="QRL387" s="5"/>
      <c r="QRM387" s="5"/>
      <c r="QRN387" s="5"/>
      <c r="QRO387" s="5"/>
      <c r="QRP387" s="5"/>
      <c r="QRQ387" s="5"/>
      <c r="QRR387" s="5"/>
      <c r="QRS387" s="5"/>
      <c r="QRT387" s="5"/>
      <c r="QRU387" s="5"/>
      <c r="QRV387" s="5"/>
      <c r="QRW387" s="5"/>
      <c r="QRX387" s="5"/>
      <c r="QRY387" s="5"/>
      <c r="QRZ387" s="5"/>
      <c r="QSA387" s="5"/>
      <c r="QSB387" s="5"/>
      <c r="QSC387" s="5"/>
      <c r="QSD387" s="5"/>
      <c r="QSE387" s="5"/>
      <c r="QSF387" s="5"/>
      <c r="QSG387" s="5"/>
      <c r="QSH387" s="5"/>
      <c r="QSI387" s="5"/>
      <c r="QSJ387" s="5"/>
      <c r="QSK387" s="5"/>
      <c r="QSL387" s="5"/>
      <c r="QSM387" s="5"/>
      <c r="QSN387" s="5"/>
      <c r="QSO387" s="5"/>
      <c r="QSP387" s="5"/>
      <c r="QSQ387" s="5"/>
      <c r="QSR387" s="5"/>
      <c r="QSS387" s="5"/>
      <c r="QST387" s="5"/>
      <c r="QSU387" s="5"/>
      <c r="QSV387" s="5"/>
      <c r="QSW387" s="5"/>
      <c r="QSX387" s="5"/>
      <c r="QSY387" s="5"/>
      <c r="QSZ387" s="5"/>
      <c r="QTA387" s="5"/>
      <c r="QTB387" s="5"/>
      <c r="QTC387" s="5"/>
      <c r="QTD387" s="5"/>
      <c r="QTE387" s="5"/>
      <c r="QTF387" s="5"/>
      <c r="QTG387" s="5"/>
      <c r="QTH387" s="5"/>
      <c r="QTI387" s="5"/>
      <c r="QTJ387" s="5"/>
      <c r="QTK387" s="5"/>
      <c r="QTL387" s="5"/>
      <c r="QTM387" s="5"/>
      <c r="QTN387" s="5"/>
      <c r="QTO387" s="5"/>
      <c r="QTP387" s="5"/>
      <c r="QTQ387" s="5"/>
      <c r="QTR387" s="5"/>
      <c r="QTS387" s="5"/>
      <c r="QTT387" s="5"/>
      <c r="QTU387" s="5"/>
      <c r="QTV387" s="5"/>
      <c r="QTW387" s="5"/>
      <c r="QTX387" s="5"/>
      <c r="QTY387" s="5"/>
      <c r="QTZ387" s="5"/>
      <c r="QUA387" s="5"/>
      <c r="QUB387" s="5"/>
      <c r="QUC387" s="5"/>
      <c r="QUD387" s="5"/>
      <c r="QUE387" s="5"/>
      <c r="QUF387" s="5"/>
      <c r="QUG387" s="5"/>
      <c r="QUH387" s="5"/>
      <c r="QUI387" s="5"/>
      <c r="QUJ387" s="5"/>
      <c r="QUK387" s="5"/>
      <c r="QUL387" s="5"/>
      <c r="QUM387" s="5"/>
      <c r="QUN387" s="5"/>
      <c r="QUO387" s="5"/>
      <c r="QUP387" s="5"/>
      <c r="QUQ387" s="5"/>
      <c r="QUR387" s="5"/>
      <c r="QUS387" s="5"/>
      <c r="QUT387" s="5"/>
      <c r="QUU387" s="5"/>
      <c r="QUV387" s="5"/>
      <c r="QUW387" s="5"/>
      <c r="QUX387" s="5"/>
      <c r="QUY387" s="5"/>
      <c r="QUZ387" s="5"/>
      <c r="QVA387" s="5"/>
      <c r="QVB387" s="5"/>
      <c r="QVC387" s="5"/>
      <c r="QVD387" s="5"/>
      <c r="QVE387" s="5"/>
      <c r="QVF387" s="5"/>
      <c r="QVG387" s="5"/>
      <c r="QVH387" s="5"/>
      <c r="QVI387" s="5"/>
      <c r="QVJ387" s="5"/>
      <c r="QVK387" s="5"/>
      <c r="QVL387" s="5"/>
      <c r="QVM387" s="5"/>
      <c r="QVN387" s="5"/>
      <c r="QVO387" s="5"/>
      <c r="QVP387" s="5"/>
      <c r="QVQ387" s="5"/>
      <c r="QVR387" s="5"/>
      <c r="QVS387" s="5"/>
      <c r="QVT387" s="5"/>
      <c r="QVU387" s="5"/>
      <c r="QVV387" s="5"/>
      <c r="QVW387" s="5"/>
      <c r="QVX387" s="5"/>
      <c r="QVY387" s="5"/>
      <c r="QVZ387" s="5"/>
      <c r="QWA387" s="5"/>
      <c r="QWB387" s="5"/>
      <c r="QWC387" s="5"/>
      <c r="QWD387" s="5"/>
      <c r="QWE387" s="5"/>
      <c r="QWF387" s="5"/>
      <c r="QWG387" s="5"/>
      <c r="QWH387" s="5"/>
      <c r="QWI387" s="5"/>
      <c r="QWJ387" s="5"/>
      <c r="QWK387" s="5"/>
      <c r="QWL387" s="5"/>
      <c r="QWM387" s="5"/>
      <c r="QWN387" s="5"/>
      <c r="QWO387" s="5"/>
      <c r="QWP387" s="5"/>
      <c r="QWQ387" s="5"/>
      <c r="QWR387" s="5"/>
      <c r="QWS387" s="5"/>
      <c r="QWT387" s="5"/>
      <c r="QWU387" s="5"/>
      <c r="QWV387" s="5"/>
      <c r="QWW387" s="5"/>
      <c r="QWX387" s="5"/>
      <c r="QWY387" s="5"/>
      <c r="QWZ387" s="5"/>
      <c r="QXA387" s="5"/>
      <c r="QXB387" s="5"/>
      <c r="QXC387" s="5"/>
      <c r="QXD387" s="5"/>
      <c r="QXE387" s="5"/>
      <c r="QXF387" s="5"/>
      <c r="QXG387" s="5"/>
      <c r="QXH387" s="5"/>
      <c r="QXI387" s="5"/>
      <c r="QXJ387" s="5"/>
      <c r="QXK387" s="5"/>
      <c r="QXL387" s="5"/>
      <c r="QXM387" s="5"/>
      <c r="QXN387" s="5"/>
      <c r="QXO387" s="5"/>
      <c r="QXP387" s="5"/>
      <c r="QXQ387" s="5"/>
      <c r="QXR387" s="5"/>
      <c r="QXS387" s="5"/>
      <c r="QXT387" s="5"/>
      <c r="QXU387" s="5"/>
      <c r="QXV387" s="5"/>
      <c r="QXW387" s="5"/>
      <c r="QXX387" s="5"/>
      <c r="QXY387" s="5"/>
      <c r="QXZ387" s="5"/>
      <c r="QYA387" s="5"/>
      <c r="QYB387" s="5"/>
      <c r="QYC387" s="5"/>
      <c r="QYD387" s="5"/>
      <c r="QYE387" s="5"/>
      <c r="QYF387" s="5"/>
      <c r="QYG387" s="5"/>
      <c r="QYH387" s="5"/>
      <c r="QYI387" s="5"/>
      <c r="QYJ387" s="5"/>
      <c r="QYK387" s="5"/>
      <c r="QYL387" s="5"/>
      <c r="QYM387" s="5"/>
      <c r="QYN387" s="5"/>
      <c r="QYO387" s="5"/>
      <c r="QYP387" s="5"/>
      <c r="QYQ387" s="5"/>
      <c r="QYR387" s="5"/>
      <c r="QYS387" s="5"/>
      <c r="QYT387" s="5"/>
      <c r="QYU387" s="5"/>
      <c r="QYV387" s="5"/>
      <c r="QYW387" s="5"/>
      <c r="QYX387" s="5"/>
      <c r="QYY387" s="5"/>
      <c r="QYZ387" s="5"/>
      <c r="QZA387" s="5"/>
      <c r="QZB387" s="5"/>
      <c r="QZC387" s="5"/>
      <c r="QZD387" s="5"/>
      <c r="QZE387" s="5"/>
      <c r="QZF387" s="5"/>
      <c r="QZG387" s="5"/>
      <c r="QZH387" s="5"/>
      <c r="QZI387" s="5"/>
      <c r="QZJ387" s="5"/>
      <c r="QZK387" s="5"/>
      <c r="QZL387" s="5"/>
      <c r="QZM387" s="5"/>
      <c r="QZN387" s="5"/>
      <c r="QZO387" s="5"/>
      <c r="QZP387" s="5"/>
      <c r="QZQ387" s="5"/>
      <c r="QZR387" s="5"/>
      <c r="QZS387" s="5"/>
      <c r="QZT387" s="5"/>
      <c r="QZU387" s="5"/>
      <c r="QZV387" s="5"/>
      <c r="QZW387" s="5"/>
      <c r="QZX387" s="5"/>
      <c r="QZY387" s="5"/>
      <c r="QZZ387" s="5"/>
      <c r="RAA387" s="5"/>
      <c r="RAB387" s="5"/>
      <c r="RAC387" s="5"/>
      <c r="RAD387" s="5"/>
      <c r="RAE387" s="5"/>
      <c r="RAF387" s="5"/>
      <c r="RAG387" s="5"/>
      <c r="RAH387" s="5"/>
      <c r="RAI387" s="5"/>
      <c r="RAJ387" s="5"/>
      <c r="RAK387" s="5"/>
      <c r="RAL387" s="5"/>
      <c r="RAM387" s="5"/>
      <c r="RAN387" s="5"/>
      <c r="RAO387" s="5"/>
      <c r="RAP387" s="5"/>
      <c r="RAQ387" s="5"/>
      <c r="RAR387" s="5"/>
      <c r="RAS387" s="5"/>
      <c r="RAT387" s="5"/>
      <c r="RAU387" s="5"/>
      <c r="RAV387" s="5"/>
      <c r="RAW387" s="5"/>
      <c r="RAX387" s="5"/>
      <c r="RAY387" s="5"/>
      <c r="RAZ387" s="5"/>
      <c r="RBA387" s="5"/>
      <c r="RBB387" s="5"/>
      <c r="RBC387" s="5"/>
      <c r="RBD387" s="5"/>
      <c r="RBE387" s="5"/>
      <c r="RBF387" s="5"/>
      <c r="RBG387" s="5"/>
      <c r="RBH387" s="5"/>
      <c r="RBI387" s="5"/>
      <c r="RBJ387" s="5"/>
      <c r="RBK387" s="5"/>
      <c r="RBL387" s="5"/>
      <c r="RBM387" s="5"/>
      <c r="RBN387" s="5"/>
      <c r="RBO387" s="5"/>
      <c r="RBP387" s="5"/>
      <c r="RBQ387" s="5"/>
      <c r="RBR387" s="5"/>
      <c r="RBS387" s="5"/>
      <c r="RBT387" s="5"/>
      <c r="RBU387" s="5"/>
      <c r="RBV387" s="5"/>
      <c r="RBW387" s="5"/>
      <c r="RBX387" s="5"/>
      <c r="RBY387" s="5"/>
      <c r="RBZ387" s="5"/>
      <c r="RCA387" s="5"/>
      <c r="RCB387" s="5"/>
      <c r="RCC387" s="5"/>
      <c r="RCD387" s="5"/>
      <c r="RCE387" s="5"/>
      <c r="RCF387" s="5"/>
      <c r="RCG387" s="5"/>
      <c r="RCH387" s="5"/>
      <c r="RCI387" s="5"/>
      <c r="RCJ387" s="5"/>
      <c r="RCK387" s="5"/>
      <c r="RCL387" s="5"/>
      <c r="RCM387" s="5"/>
      <c r="RCN387" s="5"/>
      <c r="RCO387" s="5"/>
      <c r="RCP387" s="5"/>
      <c r="RCQ387" s="5"/>
      <c r="RCR387" s="5"/>
      <c r="RCS387" s="5"/>
      <c r="RCT387" s="5"/>
      <c r="RCU387" s="5"/>
      <c r="RCV387" s="5"/>
      <c r="RCW387" s="5"/>
      <c r="RCX387" s="5"/>
      <c r="RCY387" s="5"/>
      <c r="RCZ387" s="5"/>
      <c r="RDA387" s="5"/>
      <c r="RDB387" s="5"/>
      <c r="RDC387" s="5"/>
      <c r="RDD387" s="5"/>
      <c r="RDE387" s="5"/>
      <c r="RDF387" s="5"/>
      <c r="RDG387" s="5"/>
      <c r="RDH387" s="5"/>
      <c r="RDI387" s="5"/>
      <c r="RDJ387" s="5"/>
      <c r="RDK387" s="5"/>
      <c r="RDL387" s="5"/>
      <c r="RDM387" s="5"/>
      <c r="RDN387" s="5"/>
      <c r="RDO387" s="5"/>
      <c r="RDP387" s="5"/>
      <c r="RDQ387" s="5"/>
      <c r="RDR387" s="5"/>
      <c r="RDS387" s="5"/>
      <c r="RDT387" s="5"/>
      <c r="RDU387" s="5"/>
      <c r="RDV387" s="5"/>
      <c r="RDW387" s="5"/>
      <c r="RDX387" s="5"/>
      <c r="RDY387" s="5"/>
      <c r="RDZ387" s="5"/>
      <c r="REA387" s="5"/>
      <c r="REB387" s="5"/>
      <c r="REC387" s="5"/>
      <c r="RED387" s="5"/>
      <c r="REE387" s="5"/>
      <c r="REF387" s="5"/>
      <c r="REG387" s="5"/>
      <c r="REH387" s="5"/>
      <c r="REI387" s="5"/>
      <c r="REJ387" s="5"/>
      <c r="REK387" s="5"/>
      <c r="REL387" s="5"/>
      <c r="REM387" s="5"/>
      <c r="REN387" s="5"/>
      <c r="REO387" s="5"/>
      <c r="REP387" s="5"/>
      <c r="REQ387" s="5"/>
      <c r="RER387" s="5"/>
      <c r="RES387" s="5"/>
      <c r="RET387" s="5"/>
      <c r="REU387" s="5"/>
      <c r="REV387" s="5"/>
      <c r="REW387" s="5"/>
      <c r="REX387" s="5"/>
      <c r="REY387" s="5"/>
      <c r="REZ387" s="5"/>
      <c r="RFA387" s="5"/>
      <c r="RFB387" s="5"/>
      <c r="RFC387" s="5"/>
      <c r="RFD387" s="5"/>
      <c r="RFE387" s="5"/>
      <c r="RFF387" s="5"/>
      <c r="RFG387" s="5"/>
      <c r="RFH387" s="5"/>
      <c r="RFI387" s="5"/>
      <c r="RFJ387" s="5"/>
      <c r="RFK387" s="5"/>
      <c r="RFL387" s="5"/>
      <c r="RFM387" s="5"/>
      <c r="RFN387" s="5"/>
      <c r="RFO387" s="5"/>
      <c r="RFP387" s="5"/>
      <c r="RFQ387" s="5"/>
      <c r="RFR387" s="5"/>
      <c r="RFS387" s="5"/>
      <c r="RFT387" s="5"/>
      <c r="RFU387" s="5"/>
      <c r="RFV387" s="5"/>
      <c r="RFW387" s="5"/>
      <c r="RFX387" s="5"/>
      <c r="RFY387" s="5"/>
      <c r="RFZ387" s="5"/>
      <c r="RGA387" s="5"/>
      <c r="RGB387" s="5"/>
      <c r="RGC387" s="5"/>
      <c r="RGD387" s="5"/>
      <c r="RGE387" s="5"/>
      <c r="RGF387" s="5"/>
      <c r="RGG387" s="5"/>
      <c r="RGH387" s="5"/>
      <c r="RGI387" s="5"/>
      <c r="RGJ387" s="5"/>
      <c r="RGK387" s="5"/>
      <c r="RGL387" s="5"/>
      <c r="RGM387" s="5"/>
      <c r="RGN387" s="5"/>
      <c r="RGO387" s="5"/>
      <c r="RGP387" s="5"/>
      <c r="RGQ387" s="5"/>
      <c r="RGR387" s="5"/>
      <c r="RGS387" s="5"/>
      <c r="RGT387" s="5"/>
      <c r="RGU387" s="5"/>
      <c r="RGV387" s="5"/>
      <c r="RGW387" s="5"/>
      <c r="RGX387" s="5"/>
      <c r="RGY387" s="5"/>
      <c r="RGZ387" s="5"/>
      <c r="RHA387" s="5"/>
      <c r="RHB387" s="5"/>
      <c r="RHC387" s="5"/>
      <c r="RHD387" s="5"/>
      <c r="RHE387" s="5"/>
      <c r="RHF387" s="5"/>
      <c r="RHG387" s="5"/>
      <c r="RHH387" s="5"/>
      <c r="RHI387" s="5"/>
      <c r="RHJ387" s="5"/>
      <c r="RHK387" s="5"/>
      <c r="RHL387" s="5"/>
      <c r="RHM387" s="5"/>
      <c r="RHN387" s="5"/>
      <c r="RHO387" s="5"/>
      <c r="RHP387" s="5"/>
      <c r="RHQ387" s="5"/>
      <c r="RHR387" s="5"/>
      <c r="RHS387" s="5"/>
      <c r="RHT387" s="5"/>
      <c r="RHU387" s="5"/>
      <c r="RHV387" s="5"/>
      <c r="RHW387" s="5"/>
      <c r="RHX387" s="5"/>
      <c r="RHY387" s="5"/>
      <c r="RHZ387" s="5"/>
      <c r="RIA387" s="5"/>
      <c r="RIB387" s="5"/>
      <c r="RIC387" s="5"/>
      <c r="RID387" s="5"/>
      <c r="RIE387" s="5"/>
      <c r="RIF387" s="5"/>
      <c r="RIG387" s="5"/>
      <c r="RIH387" s="5"/>
      <c r="RII387" s="5"/>
      <c r="RIJ387" s="5"/>
      <c r="RIK387" s="5"/>
      <c r="RIL387" s="5"/>
      <c r="RIM387" s="5"/>
      <c r="RIN387" s="5"/>
      <c r="RIO387" s="5"/>
      <c r="RIP387" s="5"/>
      <c r="RIQ387" s="5"/>
      <c r="RIR387" s="5"/>
      <c r="RIS387" s="5"/>
      <c r="RIT387" s="5"/>
      <c r="RIU387" s="5"/>
      <c r="RIV387" s="5"/>
      <c r="RIW387" s="5"/>
      <c r="RIX387" s="5"/>
      <c r="RIY387" s="5"/>
      <c r="RIZ387" s="5"/>
      <c r="RJA387" s="5"/>
      <c r="RJB387" s="5"/>
      <c r="RJC387" s="5"/>
      <c r="RJD387" s="5"/>
      <c r="RJE387" s="5"/>
      <c r="RJF387" s="5"/>
      <c r="RJG387" s="5"/>
      <c r="RJH387" s="5"/>
      <c r="RJI387" s="5"/>
      <c r="RJJ387" s="5"/>
      <c r="RJK387" s="5"/>
      <c r="RJL387" s="5"/>
      <c r="RJM387" s="5"/>
      <c r="RJN387" s="5"/>
      <c r="RJO387" s="5"/>
      <c r="RJP387" s="5"/>
      <c r="RJQ387" s="5"/>
      <c r="RJR387" s="5"/>
      <c r="RJS387" s="5"/>
      <c r="RJT387" s="5"/>
      <c r="RJU387" s="5"/>
      <c r="RJV387" s="5"/>
      <c r="RJW387" s="5"/>
      <c r="RJX387" s="5"/>
      <c r="RJY387" s="5"/>
      <c r="RJZ387" s="5"/>
      <c r="RKA387" s="5"/>
      <c r="RKB387" s="5"/>
      <c r="RKC387" s="5"/>
      <c r="RKD387" s="5"/>
      <c r="RKE387" s="5"/>
      <c r="RKF387" s="5"/>
      <c r="RKG387" s="5"/>
      <c r="RKH387" s="5"/>
      <c r="RKI387" s="5"/>
      <c r="RKJ387" s="5"/>
      <c r="RKK387" s="5"/>
      <c r="RKL387" s="5"/>
      <c r="RKM387" s="5"/>
      <c r="RKN387" s="5"/>
      <c r="RKO387" s="5"/>
      <c r="RKP387" s="5"/>
      <c r="RKQ387" s="5"/>
      <c r="RKR387" s="5"/>
      <c r="RKS387" s="5"/>
      <c r="RKT387" s="5"/>
      <c r="RKU387" s="5"/>
      <c r="RKV387" s="5"/>
      <c r="RKW387" s="5"/>
      <c r="RKX387" s="5"/>
      <c r="RKY387" s="5"/>
      <c r="RKZ387" s="5"/>
      <c r="RLA387" s="5"/>
      <c r="RLB387" s="5"/>
      <c r="RLC387" s="5"/>
      <c r="RLD387" s="5"/>
      <c r="RLE387" s="5"/>
      <c r="RLF387" s="5"/>
      <c r="RLG387" s="5"/>
      <c r="RLH387" s="5"/>
      <c r="RLI387" s="5"/>
      <c r="RLJ387" s="5"/>
      <c r="RLK387" s="5"/>
      <c r="RLL387" s="5"/>
      <c r="RLM387" s="5"/>
      <c r="RLN387" s="5"/>
      <c r="RLO387" s="5"/>
      <c r="RLP387" s="5"/>
      <c r="RLQ387" s="5"/>
      <c r="RLR387" s="5"/>
      <c r="RLS387" s="5"/>
      <c r="RLT387" s="5"/>
      <c r="RLU387" s="5"/>
      <c r="RLV387" s="5"/>
      <c r="RLW387" s="5"/>
      <c r="RLX387" s="5"/>
      <c r="RLY387" s="5"/>
      <c r="RLZ387" s="5"/>
      <c r="RMA387" s="5"/>
      <c r="RMB387" s="5"/>
      <c r="RMC387" s="5"/>
      <c r="RMD387" s="5"/>
      <c r="RME387" s="5"/>
      <c r="RMF387" s="5"/>
      <c r="RMG387" s="5"/>
      <c r="RMH387" s="5"/>
      <c r="RMI387" s="5"/>
      <c r="RMJ387" s="5"/>
      <c r="RMK387" s="5"/>
      <c r="RML387" s="5"/>
      <c r="RMM387" s="5"/>
      <c r="RMN387" s="5"/>
      <c r="RMO387" s="5"/>
      <c r="RMP387" s="5"/>
      <c r="RMQ387" s="5"/>
      <c r="RMR387" s="5"/>
      <c r="RMS387" s="5"/>
      <c r="RMT387" s="5"/>
      <c r="RMU387" s="5"/>
      <c r="RMV387" s="5"/>
      <c r="RMW387" s="5"/>
      <c r="RMX387" s="5"/>
      <c r="RMY387" s="5"/>
      <c r="RMZ387" s="5"/>
      <c r="RNA387" s="5"/>
      <c r="RNB387" s="5"/>
      <c r="RNC387" s="5"/>
      <c r="RND387" s="5"/>
      <c r="RNE387" s="5"/>
      <c r="RNF387" s="5"/>
      <c r="RNG387" s="5"/>
      <c r="RNH387" s="5"/>
      <c r="RNI387" s="5"/>
      <c r="RNJ387" s="5"/>
      <c r="RNK387" s="5"/>
      <c r="RNL387" s="5"/>
      <c r="RNM387" s="5"/>
      <c r="RNN387" s="5"/>
      <c r="RNO387" s="5"/>
      <c r="RNP387" s="5"/>
      <c r="RNQ387" s="5"/>
      <c r="RNR387" s="5"/>
      <c r="RNS387" s="5"/>
      <c r="RNT387" s="5"/>
      <c r="RNU387" s="5"/>
      <c r="RNV387" s="5"/>
      <c r="RNW387" s="5"/>
      <c r="RNX387" s="5"/>
      <c r="RNY387" s="5"/>
      <c r="RNZ387" s="5"/>
      <c r="ROA387" s="5"/>
      <c r="ROB387" s="5"/>
      <c r="ROC387" s="5"/>
      <c r="ROD387" s="5"/>
      <c r="ROE387" s="5"/>
      <c r="ROF387" s="5"/>
      <c r="ROG387" s="5"/>
      <c r="ROH387" s="5"/>
      <c r="ROI387" s="5"/>
      <c r="ROJ387" s="5"/>
      <c r="ROK387" s="5"/>
      <c r="ROL387" s="5"/>
      <c r="ROM387" s="5"/>
      <c r="RON387" s="5"/>
      <c r="ROO387" s="5"/>
      <c r="ROP387" s="5"/>
      <c r="ROQ387" s="5"/>
      <c r="ROR387" s="5"/>
      <c r="ROS387" s="5"/>
      <c r="ROT387" s="5"/>
      <c r="ROU387" s="5"/>
      <c r="ROV387" s="5"/>
      <c r="ROW387" s="5"/>
      <c r="ROX387" s="5"/>
      <c r="ROY387" s="5"/>
      <c r="ROZ387" s="5"/>
      <c r="RPA387" s="5"/>
      <c r="RPB387" s="5"/>
      <c r="RPC387" s="5"/>
      <c r="RPD387" s="5"/>
      <c r="RPE387" s="5"/>
      <c r="RPF387" s="5"/>
      <c r="RPG387" s="5"/>
      <c r="RPH387" s="5"/>
      <c r="RPI387" s="5"/>
      <c r="RPJ387" s="5"/>
      <c r="RPK387" s="5"/>
      <c r="RPL387" s="5"/>
      <c r="RPM387" s="5"/>
      <c r="RPN387" s="5"/>
      <c r="RPO387" s="5"/>
      <c r="RPP387" s="5"/>
      <c r="RPQ387" s="5"/>
      <c r="RPR387" s="5"/>
      <c r="RPS387" s="5"/>
      <c r="RPT387" s="5"/>
      <c r="RPU387" s="5"/>
      <c r="RPV387" s="5"/>
      <c r="RPW387" s="5"/>
      <c r="RPX387" s="5"/>
      <c r="RPY387" s="5"/>
      <c r="RPZ387" s="5"/>
      <c r="RQA387" s="5"/>
      <c r="RQB387" s="5"/>
      <c r="RQC387" s="5"/>
      <c r="RQD387" s="5"/>
      <c r="RQE387" s="5"/>
      <c r="RQF387" s="5"/>
      <c r="RQG387" s="5"/>
      <c r="RQH387" s="5"/>
      <c r="RQI387" s="5"/>
      <c r="RQJ387" s="5"/>
      <c r="RQK387" s="5"/>
      <c r="RQL387" s="5"/>
      <c r="RQM387" s="5"/>
      <c r="RQN387" s="5"/>
      <c r="RQO387" s="5"/>
      <c r="RQP387" s="5"/>
      <c r="RQQ387" s="5"/>
      <c r="RQR387" s="5"/>
      <c r="RQS387" s="5"/>
      <c r="RQT387" s="5"/>
      <c r="RQU387" s="5"/>
      <c r="RQV387" s="5"/>
      <c r="RQW387" s="5"/>
      <c r="RQX387" s="5"/>
      <c r="RQY387" s="5"/>
      <c r="RQZ387" s="5"/>
      <c r="RRA387" s="5"/>
      <c r="RRB387" s="5"/>
      <c r="RRC387" s="5"/>
      <c r="RRD387" s="5"/>
      <c r="RRE387" s="5"/>
      <c r="RRF387" s="5"/>
      <c r="RRG387" s="5"/>
      <c r="RRH387" s="5"/>
      <c r="RRI387" s="5"/>
      <c r="RRJ387" s="5"/>
      <c r="RRK387" s="5"/>
      <c r="RRL387" s="5"/>
      <c r="RRM387" s="5"/>
      <c r="RRN387" s="5"/>
      <c r="RRO387" s="5"/>
      <c r="RRP387" s="5"/>
      <c r="RRQ387" s="5"/>
      <c r="RRR387" s="5"/>
      <c r="RRS387" s="5"/>
      <c r="RRT387" s="5"/>
      <c r="RRU387" s="5"/>
      <c r="RRV387" s="5"/>
      <c r="RRW387" s="5"/>
      <c r="RRX387" s="5"/>
      <c r="RRY387" s="5"/>
      <c r="RRZ387" s="5"/>
      <c r="RSA387" s="5"/>
      <c r="RSB387" s="5"/>
      <c r="RSC387" s="5"/>
      <c r="RSD387" s="5"/>
      <c r="RSE387" s="5"/>
      <c r="RSF387" s="5"/>
      <c r="RSG387" s="5"/>
      <c r="RSH387" s="5"/>
      <c r="RSI387" s="5"/>
      <c r="RSJ387" s="5"/>
      <c r="RSK387" s="5"/>
      <c r="RSL387" s="5"/>
      <c r="RSM387" s="5"/>
      <c r="RSN387" s="5"/>
      <c r="RSO387" s="5"/>
      <c r="RSP387" s="5"/>
      <c r="RSQ387" s="5"/>
      <c r="RSR387" s="5"/>
      <c r="RSS387" s="5"/>
      <c r="RST387" s="5"/>
      <c r="RSU387" s="5"/>
      <c r="RSV387" s="5"/>
      <c r="RSW387" s="5"/>
      <c r="RSX387" s="5"/>
      <c r="RSY387" s="5"/>
      <c r="RSZ387" s="5"/>
      <c r="RTA387" s="5"/>
      <c r="RTB387" s="5"/>
      <c r="RTC387" s="5"/>
      <c r="RTD387" s="5"/>
      <c r="RTE387" s="5"/>
      <c r="RTF387" s="5"/>
      <c r="RTG387" s="5"/>
      <c r="RTH387" s="5"/>
      <c r="RTI387" s="5"/>
      <c r="RTJ387" s="5"/>
      <c r="RTK387" s="5"/>
      <c r="RTL387" s="5"/>
      <c r="RTM387" s="5"/>
      <c r="RTN387" s="5"/>
      <c r="RTO387" s="5"/>
      <c r="RTP387" s="5"/>
      <c r="RTQ387" s="5"/>
      <c r="RTR387" s="5"/>
      <c r="RTS387" s="5"/>
      <c r="RTT387" s="5"/>
      <c r="RTU387" s="5"/>
      <c r="RTV387" s="5"/>
      <c r="RTW387" s="5"/>
      <c r="RTX387" s="5"/>
      <c r="RTY387" s="5"/>
      <c r="RTZ387" s="5"/>
      <c r="RUA387" s="5"/>
      <c r="RUB387" s="5"/>
      <c r="RUC387" s="5"/>
      <c r="RUD387" s="5"/>
      <c r="RUE387" s="5"/>
      <c r="RUF387" s="5"/>
      <c r="RUG387" s="5"/>
      <c r="RUH387" s="5"/>
      <c r="RUI387" s="5"/>
      <c r="RUJ387" s="5"/>
      <c r="RUK387" s="5"/>
      <c r="RUL387" s="5"/>
      <c r="RUM387" s="5"/>
      <c r="RUN387" s="5"/>
      <c r="RUO387" s="5"/>
      <c r="RUP387" s="5"/>
      <c r="RUQ387" s="5"/>
      <c r="RUR387" s="5"/>
      <c r="RUS387" s="5"/>
      <c r="RUT387" s="5"/>
      <c r="RUU387" s="5"/>
      <c r="RUV387" s="5"/>
      <c r="RUW387" s="5"/>
      <c r="RUX387" s="5"/>
      <c r="RUY387" s="5"/>
      <c r="RUZ387" s="5"/>
      <c r="RVA387" s="5"/>
      <c r="RVB387" s="5"/>
      <c r="RVC387" s="5"/>
      <c r="RVD387" s="5"/>
      <c r="RVE387" s="5"/>
      <c r="RVF387" s="5"/>
      <c r="RVG387" s="5"/>
      <c r="RVH387" s="5"/>
      <c r="RVI387" s="5"/>
      <c r="RVJ387" s="5"/>
      <c r="RVK387" s="5"/>
      <c r="RVL387" s="5"/>
      <c r="RVM387" s="5"/>
      <c r="RVN387" s="5"/>
      <c r="RVO387" s="5"/>
      <c r="RVP387" s="5"/>
      <c r="RVQ387" s="5"/>
      <c r="RVR387" s="5"/>
      <c r="RVS387" s="5"/>
      <c r="RVT387" s="5"/>
      <c r="RVU387" s="5"/>
      <c r="RVV387" s="5"/>
      <c r="RVW387" s="5"/>
      <c r="RVX387" s="5"/>
      <c r="RVY387" s="5"/>
      <c r="RVZ387" s="5"/>
      <c r="RWA387" s="5"/>
      <c r="RWB387" s="5"/>
      <c r="RWC387" s="5"/>
      <c r="RWD387" s="5"/>
      <c r="RWE387" s="5"/>
      <c r="RWF387" s="5"/>
      <c r="RWG387" s="5"/>
      <c r="RWH387" s="5"/>
      <c r="RWI387" s="5"/>
      <c r="RWJ387" s="5"/>
      <c r="RWK387" s="5"/>
      <c r="RWL387" s="5"/>
      <c r="RWM387" s="5"/>
      <c r="RWN387" s="5"/>
      <c r="RWO387" s="5"/>
      <c r="RWP387" s="5"/>
      <c r="RWQ387" s="5"/>
      <c r="RWR387" s="5"/>
      <c r="RWS387" s="5"/>
      <c r="RWT387" s="5"/>
      <c r="RWU387" s="5"/>
      <c r="RWV387" s="5"/>
      <c r="RWW387" s="5"/>
      <c r="RWX387" s="5"/>
      <c r="RWY387" s="5"/>
      <c r="RWZ387" s="5"/>
      <c r="RXA387" s="5"/>
      <c r="RXB387" s="5"/>
      <c r="RXC387" s="5"/>
      <c r="RXD387" s="5"/>
      <c r="RXE387" s="5"/>
      <c r="RXF387" s="5"/>
      <c r="RXG387" s="5"/>
      <c r="RXH387" s="5"/>
      <c r="RXI387" s="5"/>
      <c r="RXJ387" s="5"/>
      <c r="RXK387" s="5"/>
      <c r="RXL387" s="5"/>
      <c r="RXM387" s="5"/>
      <c r="RXN387" s="5"/>
      <c r="RXO387" s="5"/>
      <c r="RXP387" s="5"/>
      <c r="RXQ387" s="5"/>
      <c r="RXR387" s="5"/>
      <c r="RXS387" s="5"/>
      <c r="RXT387" s="5"/>
      <c r="RXU387" s="5"/>
      <c r="RXV387" s="5"/>
      <c r="RXW387" s="5"/>
      <c r="RXX387" s="5"/>
      <c r="RXY387" s="5"/>
      <c r="RXZ387" s="5"/>
      <c r="RYA387" s="5"/>
      <c r="RYB387" s="5"/>
      <c r="RYC387" s="5"/>
      <c r="RYD387" s="5"/>
      <c r="RYE387" s="5"/>
      <c r="RYF387" s="5"/>
      <c r="RYG387" s="5"/>
      <c r="RYH387" s="5"/>
      <c r="RYI387" s="5"/>
      <c r="RYJ387" s="5"/>
      <c r="RYK387" s="5"/>
      <c r="RYL387" s="5"/>
      <c r="RYM387" s="5"/>
      <c r="RYN387" s="5"/>
      <c r="RYO387" s="5"/>
      <c r="RYP387" s="5"/>
      <c r="RYQ387" s="5"/>
      <c r="RYR387" s="5"/>
      <c r="RYS387" s="5"/>
      <c r="RYT387" s="5"/>
      <c r="RYU387" s="5"/>
      <c r="RYV387" s="5"/>
      <c r="RYW387" s="5"/>
      <c r="RYX387" s="5"/>
      <c r="RYY387" s="5"/>
      <c r="RYZ387" s="5"/>
      <c r="RZA387" s="5"/>
      <c r="RZB387" s="5"/>
      <c r="RZC387" s="5"/>
      <c r="RZD387" s="5"/>
      <c r="RZE387" s="5"/>
      <c r="RZF387" s="5"/>
      <c r="RZG387" s="5"/>
      <c r="RZH387" s="5"/>
      <c r="RZI387" s="5"/>
      <c r="RZJ387" s="5"/>
      <c r="RZK387" s="5"/>
      <c r="RZL387" s="5"/>
      <c r="RZM387" s="5"/>
      <c r="RZN387" s="5"/>
      <c r="RZO387" s="5"/>
      <c r="RZP387" s="5"/>
      <c r="RZQ387" s="5"/>
      <c r="RZR387" s="5"/>
      <c r="RZS387" s="5"/>
      <c r="RZT387" s="5"/>
      <c r="RZU387" s="5"/>
      <c r="RZV387" s="5"/>
      <c r="RZW387" s="5"/>
      <c r="RZX387" s="5"/>
      <c r="RZY387" s="5"/>
      <c r="RZZ387" s="5"/>
      <c r="SAA387" s="5"/>
      <c r="SAB387" s="5"/>
      <c r="SAC387" s="5"/>
      <c r="SAD387" s="5"/>
      <c r="SAE387" s="5"/>
      <c r="SAF387" s="5"/>
      <c r="SAG387" s="5"/>
      <c r="SAH387" s="5"/>
      <c r="SAI387" s="5"/>
      <c r="SAJ387" s="5"/>
      <c r="SAK387" s="5"/>
      <c r="SAL387" s="5"/>
      <c r="SAM387" s="5"/>
      <c r="SAN387" s="5"/>
      <c r="SAO387" s="5"/>
      <c r="SAP387" s="5"/>
      <c r="SAQ387" s="5"/>
      <c r="SAR387" s="5"/>
      <c r="SAS387" s="5"/>
      <c r="SAT387" s="5"/>
      <c r="SAU387" s="5"/>
      <c r="SAV387" s="5"/>
      <c r="SAW387" s="5"/>
      <c r="SAX387" s="5"/>
      <c r="SAY387" s="5"/>
      <c r="SAZ387" s="5"/>
      <c r="SBA387" s="5"/>
      <c r="SBB387" s="5"/>
      <c r="SBC387" s="5"/>
      <c r="SBD387" s="5"/>
      <c r="SBE387" s="5"/>
      <c r="SBF387" s="5"/>
      <c r="SBG387" s="5"/>
      <c r="SBH387" s="5"/>
      <c r="SBI387" s="5"/>
      <c r="SBJ387" s="5"/>
      <c r="SBK387" s="5"/>
      <c r="SBL387" s="5"/>
      <c r="SBM387" s="5"/>
      <c r="SBN387" s="5"/>
      <c r="SBO387" s="5"/>
      <c r="SBP387" s="5"/>
      <c r="SBQ387" s="5"/>
      <c r="SBR387" s="5"/>
      <c r="SBS387" s="5"/>
      <c r="SBT387" s="5"/>
      <c r="SBU387" s="5"/>
      <c r="SBV387" s="5"/>
      <c r="SBW387" s="5"/>
      <c r="SBX387" s="5"/>
      <c r="SBY387" s="5"/>
      <c r="SBZ387" s="5"/>
      <c r="SCA387" s="5"/>
      <c r="SCB387" s="5"/>
      <c r="SCC387" s="5"/>
      <c r="SCD387" s="5"/>
      <c r="SCE387" s="5"/>
      <c r="SCF387" s="5"/>
      <c r="SCG387" s="5"/>
      <c r="SCH387" s="5"/>
      <c r="SCI387" s="5"/>
      <c r="SCJ387" s="5"/>
      <c r="SCK387" s="5"/>
      <c r="SCL387" s="5"/>
      <c r="SCM387" s="5"/>
      <c r="SCN387" s="5"/>
      <c r="SCO387" s="5"/>
      <c r="SCP387" s="5"/>
      <c r="SCQ387" s="5"/>
      <c r="SCR387" s="5"/>
      <c r="SCS387" s="5"/>
      <c r="SCT387" s="5"/>
      <c r="SCU387" s="5"/>
      <c r="SCV387" s="5"/>
      <c r="SCW387" s="5"/>
      <c r="SCX387" s="5"/>
      <c r="SCY387" s="5"/>
      <c r="SCZ387" s="5"/>
      <c r="SDA387" s="5"/>
      <c r="SDB387" s="5"/>
      <c r="SDC387" s="5"/>
      <c r="SDD387" s="5"/>
      <c r="SDE387" s="5"/>
      <c r="SDF387" s="5"/>
      <c r="SDG387" s="5"/>
      <c r="SDH387" s="5"/>
      <c r="SDI387" s="5"/>
      <c r="SDJ387" s="5"/>
      <c r="SDK387" s="5"/>
      <c r="SDL387" s="5"/>
      <c r="SDM387" s="5"/>
      <c r="SDN387" s="5"/>
      <c r="SDO387" s="5"/>
      <c r="SDP387" s="5"/>
      <c r="SDQ387" s="5"/>
      <c r="SDR387" s="5"/>
      <c r="SDS387" s="5"/>
      <c r="SDT387" s="5"/>
      <c r="SDU387" s="5"/>
      <c r="SDV387" s="5"/>
      <c r="SDW387" s="5"/>
      <c r="SDX387" s="5"/>
      <c r="SDY387" s="5"/>
      <c r="SDZ387" s="5"/>
      <c r="SEA387" s="5"/>
      <c r="SEB387" s="5"/>
      <c r="SEC387" s="5"/>
      <c r="SED387" s="5"/>
      <c r="SEE387" s="5"/>
      <c r="SEF387" s="5"/>
      <c r="SEG387" s="5"/>
      <c r="SEH387" s="5"/>
      <c r="SEI387" s="5"/>
      <c r="SEJ387" s="5"/>
      <c r="SEK387" s="5"/>
      <c r="SEL387" s="5"/>
      <c r="SEM387" s="5"/>
      <c r="SEN387" s="5"/>
      <c r="SEO387" s="5"/>
      <c r="SEP387" s="5"/>
      <c r="SEQ387" s="5"/>
      <c r="SER387" s="5"/>
      <c r="SES387" s="5"/>
      <c r="SET387" s="5"/>
      <c r="SEU387" s="5"/>
      <c r="SEV387" s="5"/>
      <c r="SEW387" s="5"/>
      <c r="SEX387" s="5"/>
      <c r="SEY387" s="5"/>
      <c r="SEZ387" s="5"/>
      <c r="SFA387" s="5"/>
      <c r="SFB387" s="5"/>
      <c r="SFC387" s="5"/>
      <c r="SFD387" s="5"/>
      <c r="SFE387" s="5"/>
      <c r="SFF387" s="5"/>
      <c r="SFG387" s="5"/>
      <c r="SFH387" s="5"/>
      <c r="SFI387" s="5"/>
      <c r="SFJ387" s="5"/>
      <c r="SFK387" s="5"/>
      <c r="SFL387" s="5"/>
      <c r="SFM387" s="5"/>
      <c r="SFN387" s="5"/>
      <c r="SFO387" s="5"/>
      <c r="SFP387" s="5"/>
      <c r="SFQ387" s="5"/>
      <c r="SFR387" s="5"/>
      <c r="SFS387" s="5"/>
      <c r="SFT387" s="5"/>
      <c r="SFU387" s="5"/>
      <c r="SFV387" s="5"/>
      <c r="SFW387" s="5"/>
      <c r="SFX387" s="5"/>
      <c r="SFY387" s="5"/>
      <c r="SFZ387" s="5"/>
      <c r="SGA387" s="5"/>
      <c r="SGB387" s="5"/>
      <c r="SGC387" s="5"/>
      <c r="SGD387" s="5"/>
      <c r="SGE387" s="5"/>
      <c r="SGF387" s="5"/>
      <c r="SGG387" s="5"/>
      <c r="SGH387" s="5"/>
      <c r="SGI387" s="5"/>
      <c r="SGJ387" s="5"/>
      <c r="SGK387" s="5"/>
      <c r="SGL387" s="5"/>
      <c r="SGM387" s="5"/>
      <c r="SGN387" s="5"/>
      <c r="SGO387" s="5"/>
      <c r="SGP387" s="5"/>
      <c r="SGQ387" s="5"/>
      <c r="SGR387" s="5"/>
      <c r="SGS387" s="5"/>
      <c r="SGT387" s="5"/>
      <c r="SGU387" s="5"/>
      <c r="SGV387" s="5"/>
      <c r="SGW387" s="5"/>
      <c r="SGX387" s="5"/>
      <c r="SGY387" s="5"/>
      <c r="SGZ387" s="5"/>
      <c r="SHA387" s="5"/>
      <c r="SHB387" s="5"/>
      <c r="SHC387" s="5"/>
      <c r="SHD387" s="5"/>
      <c r="SHE387" s="5"/>
      <c r="SHF387" s="5"/>
      <c r="SHG387" s="5"/>
      <c r="SHH387" s="5"/>
      <c r="SHI387" s="5"/>
      <c r="SHJ387" s="5"/>
      <c r="SHK387" s="5"/>
      <c r="SHL387" s="5"/>
      <c r="SHM387" s="5"/>
      <c r="SHN387" s="5"/>
      <c r="SHO387" s="5"/>
      <c r="SHP387" s="5"/>
      <c r="SHQ387" s="5"/>
      <c r="SHR387" s="5"/>
      <c r="SHS387" s="5"/>
      <c r="SHT387" s="5"/>
      <c r="SHU387" s="5"/>
      <c r="SHV387" s="5"/>
      <c r="SHW387" s="5"/>
      <c r="SHX387" s="5"/>
      <c r="SHY387" s="5"/>
      <c r="SHZ387" s="5"/>
      <c r="SIA387" s="5"/>
      <c r="SIB387" s="5"/>
      <c r="SIC387" s="5"/>
      <c r="SID387" s="5"/>
      <c r="SIE387" s="5"/>
      <c r="SIF387" s="5"/>
      <c r="SIG387" s="5"/>
      <c r="SIH387" s="5"/>
      <c r="SII387" s="5"/>
      <c r="SIJ387" s="5"/>
      <c r="SIK387" s="5"/>
      <c r="SIL387" s="5"/>
      <c r="SIM387" s="5"/>
      <c r="SIN387" s="5"/>
      <c r="SIO387" s="5"/>
      <c r="SIP387" s="5"/>
      <c r="SIQ387" s="5"/>
      <c r="SIR387" s="5"/>
      <c r="SIS387" s="5"/>
      <c r="SIT387" s="5"/>
      <c r="SIU387" s="5"/>
      <c r="SIV387" s="5"/>
      <c r="SIW387" s="5"/>
      <c r="SIX387" s="5"/>
      <c r="SIY387" s="5"/>
      <c r="SIZ387" s="5"/>
      <c r="SJA387" s="5"/>
      <c r="SJB387" s="5"/>
      <c r="SJC387" s="5"/>
      <c r="SJD387" s="5"/>
      <c r="SJE387" s="5"/>
      <c r="SJF387" s="5"/>
      <c r="SJG387" s="5"/>
      <c r="SJH387" s="5"/>
      <c r="SJI387" s="5"/>
      <c r="SJJ387" s="5"/>
      <c r="SJK387" s="5"/>
      <c r="SJL387" s="5"/>
      <c r="SJM387" s="5"/>
      <c r="SJN387" s="5"/>
      <c r="SJO387" s="5"/>
      <c r="SJP387" s="5"/>
      <c r="SJQ387" s="5"/>
      <c r="SJR387" s="5"/>
      <c r="SJS387" s="5"/>
      <c r="SJT387" s="5"/>
      <c r="SJU387" s="5"/>
      <c r="SJV387" s="5"/>
      <c r="SJW387" s="5"/>
      <c r="SJX387" s="5"/>
      <c r="SJY387" s="5"/>
      <c r="SJZ387" s="5"/>
      <c r="SKA387" s="5"/>
      <c r="SKB387" s="5"/>
      <c r="SKC387" s="5"/>
      <c r="SKD387" s="5"/>
      <c r="SKE387" s="5"/>
      <c r="SKF387" s="5"/>
      <c r="SKG387" s="5"/>
      <c r="SKH387" s="5"/>
      <c r="SKI387" s="5"/>
      <c r="SKJ387" s="5"/>
      <c r="SKK387" s="5"/>
      <c r="SKL387" s="5"/>
      <c r="SKM387" s="5"/>
      <c r="SKN387" s="5"/>
      <c r="SKO387" s="5"/>
      <c r="SKP387" s="5"/>
      <c r="SKQ387" s="5"/>
      <c r="SKR387" s="5"/>
      <c r="SKS387" s="5"/>
      <c r="SKT387" s="5"/>
      <c r="SKU387" s="5"/>
      <c r="SKV387" s="5"/>
      <c r="SKW387" s="5"/>
      <c r="SKX387" s="5"/>
      <c r="SKY387" s="5"/>
      <c r="SKZ387" s="5"/>
      <c r="SLA387" s="5"/>
      <c r="SLB387" s="5"/>
      <c r="SLC387" s="5"/>
      <c r="SLD387" s="5"/>
      <c r="SLE387" s="5"/>
      <c r="SLF387" s="5"/>
      <c r="SLG387" s="5"/>
      <c r="SLH387" s="5"/>
      <c r="SLI387" s="5"/>
      <c r="SLJ387" s="5"/>
      <c r="SLK387" s="5"/>
      <c r="SLL387" s="5"/>
      <c r="SLM387" s="5"/>
      <c r="SLN387" s="5"/>
      <c r="SLO387" s="5"/>
      <c r="SLP387" s="5"/>
      <c r="SLQ387" s="5"/>
      <c r="SLR387" s="5"/>
      <c r="SLS387" s="5"/>
      <c r="SLT387" s="5"/>
      <c r="SLU387" s="5"/>
      <c r="SLV387" s="5"/>
      <c r="SLW387" s="5"/>
      <c r="SLX387" s="5"/>
      <c r="SLY387" s="5"/>
      <c r="SLZ387" s="5"/>
      <c r="SMA387" s="5"/>
      <c r="SMB387" s="5"/>
      <c r="SMC387" s="5"/>
      <c r="SMD387" s="5"/>
      <c r="SME387" s="5"/>
      <c r="SMF387" s="5"/>
      <c r="SMG387" s="5"/>
      <c r="SMH387" s="5"/>
      <c r="SMI387" s="5"/>
      <c r="SMJ387" s="5"/>
      <c r="SMK387" s="5"/>
      <c r="SML387" s="5"/>
      <c r="SMM387" s="5"/>
      <c r="SMN387" s="5"/>
      <c r="SMO387" s="5"/>
      <c r="SMP387" s="5"/>
      <c r="SMQ387" s="5"/>
      <c r="SMR387" s="5"/>
      <c r="SMS387" s="5"/>
      <c r="SMT387" s="5"/>
      <c r="SMU387" s="5"/>
      <c r="SMV387" s="5"/>
      <c r="SMW387" s="5"/>
      <c r="SMX387" s="5"/>
      <c r="SMY387" s="5"/>
      <c r="SMZ387" s="5"/>
      <c r="SNA387" s="5"/>
      <c r="SNB387" s="5"/>
      <c r="SNC387" s="5"/>
      <c r="SND387" s="5"/>
      <c r="SNE387" s="5"/>
      <c r="SNF387" s="5"/>
      <c r="SNG387" s="5"/>
      <c r="SNH387" s="5"/>
      <c r="SNI387" s="5"/>
      <c r="SNJ387" s="5"/>
      <c r="SNK387" s="5"/>
      <c r="SNL387" s="5"/>
      <c r="SNM387" s="5"/>
      <c r="SNN387" s="5"/>
      <c r="SNO387" s="5"/>
      <c r="SNP387" s="5"/>
      <c r="SNQ387" s="5"/>
      <c r="SNR387" s="5"/>
      <c r="SNS387" s="5"/>
      <c r="SNT387" s="5"/>
      <c r="SNU387" s="5"/>
      <c r="SNV387" s="5"/>
      <c r="SNW387" s="5"/>
      <c r="SNX387" s="5"/>
      <c r="SNY387" s="5"/>
      <c r="SNZ387" s="5"/>
      <c r="SOA387" s="5"/>
      <c r="SOB387" s="5"/>
      <c r="SOC387" s="5"/>
      <c r="SOD387" s="5"/>
      <c r="SOE387" s="5"/>
      <c r="SOF387" s="5"/>
      <c r="SOG387" s="5"/>
      <c r="SOH387" s="5"/>
      <c r="SOI387" s="5"/>
      <c r="SOJ387" s="5"/>
      <c r="SOK387" s="5"/>
      <c r="SOL387" s="5"/>
      <c r="SOM387" s="5"/>
      <c r="SON387" s="5"/>
      <c r="SOO387" s="5"/>
      <c r="SOP387" s="5"/>
      <c r="SOQ387" s="5"/>
      <c r="SOR387" s="5"/>
      <c r="SOS387" s="5"/>
      <c r="SOT387" s="5"/>
      <c r="SOU387" s="5"/>
      <c r="SOV387" s="5"/>
      <c r="SOW387" s="5"/>
      <c r="SOX387" s="5"/>
      <c r="SOY387" s="5"/>
      <c r="SOZ387" s="5"/>
      <c r="SPA387" s="5"/>
      <c r="SPB387" s="5"/>
      <c r="SPC387" s="5"/>
      <c r="SPD387" s="5"/>
      <c r="SPE387" s="5"/>
      <c r="SPF387" s="5"/>
      <c r="SPG387" s="5"/>
      <c r="SPH387" s="5"/>
      <c r="SPI387" s="5"/>
      <c r="SPJ387" s="5"/>
      <c r="SPK387" s="5"/>
      <c r="SPL387" s="5"/>
      <c r="SPM387" s="5"/>
      <c r="SPN387" s="5"/>
      <c r="SPO387" s="5"/>
      <c r="SPP387" s="5"/>
      <c r="SPQ387" s="5"/>
      <c r="SPR387" s="5"/>
      <c r="SPS387" s="5"/>
      <c r="SPT387" s="5"/>
      <c r="SPU387" s="5"/>
      <c r="SPV387" s="5"/>
      <c r="SPW387" s="5"/>
      <c r="SPX387" s="5"/>
      <c r="SPY387" s="5"/>
      <c r="SPZ387" s="5"/>
      <c r="SQA387" s="5"/>
      <c r="SQB387" s="5"/>
      <c r="SQC387" s="5"/>
      <c r="SQD387" s="5"/>
      <c r="SQE387" s="5"/>
      <c r="SQF387" s="5"/>
      <c r="SQG387" s="5"/>
      <c r="SQH387" s="5"/>
      <c r="SQI387" s="5"/>
      <c r="SQJ387" s="5"/>
      <c r="SQK387" s="5"/>
      <c r="SQL387" s="5"/>
      <c r="SQM387" s="5"/>
      <c r="SQN387" s="5"/>
      <c r="SQO387" s="5"/>
      <c r="SQP387" s="5"/>
      <c r="SQQ387" s="5"/>
      <c r="SQR387" s="5"/>
      <c r="SQS387" s="5"/>
      <c r="SQT387" s="5"/>
      <c r="SQU387" s="5"/>
      <c r="SQV387" s="5"/>
      <c r="SQW387" s="5"/>
      <c r="SQX387" s="5"/>
      <c r="SQY387" s="5"/>
      <c r="SQZ387" s="5"/>
      <c r="SRA387" s="5"/>
      <c r="SRB387" s="5"/>
      <c r="SRC387" s="5"/>
      <c r="SRD387" s="5"/>
      <c r="SRE387" s="5"/>
      <c r="SRF387" s="5"/>
      <c r="SRG387" s="5"/>
      <c r="SRH387" s="5"/>
      <c r="SRI387" s="5"/>
      <c r="SRJ387" s="5"/>
      <c r="SRK387" s="5"/>
      <c r="SRL387" s="5"/>
      <c r="SRM387" s="5"/>
      <c r="SRN387" s="5"/>
      <c r="SRO387" s="5"/>
      <c r="SRP387" s="5"/>
      <c r="SRQ387" s="5"/>
      <c r="SRR387" s="5"/>
      <c r="SRS387" s="5"/>
      <c r="SRT387" s="5"/>
      <c r="SRU387" s="5"/>
      <c r="SRV387" s="5"/>
      <c r="SRW387" s="5"/>
      <c r="SRX387" s="5"/>
      <c r="SRY387" s="5"/>
      <c r="SRZ387" s="5"/>
      <c r="SSA387" s="5"/>
      <c r="SSB387" s="5"/>
      <c r="SSC387" s="5"/>
      <c r="SSD387" s="5"/>
      <c r="SSE387" s="5"/>
      <c r="SSF387" s="5"/>
      <c r="SSG387" s="5"/>
      <c r="SSH387" s="5"/>
      <c r="SSI387" s="5"/>
      <c r="SSJ387" s="5"/>
      <c r="SSK387" s="5"/>
      <c r="SSL387" s="5"/>
      <c r="SSM387" s="5"/>
      <c r="SSN387" s="5"/>
      <c r="SSO387" s="5"/>
      <c r="SSP387" s="5"/>
      <c r="SSQ387" s="5"/>
      <c r="SSR387" s="5"/>
      <c r="SSS387" s="5"/>
      <c r="SST387" s="5"/>
      <c r="SSU387" s="5"/>
      <c r="SSV387" s="5"/>
      <c r="SSW387" s="5"/>
      <c r="SSX387" s="5"/>
      <c r="SSY387" s="5"/>
      <c r="SSZ387" s="5"/>
      <c r="STA387" s="5"/>
      <c r="STB387" s="5"/>
      <c r="STC387" s="5"/>
      <c r="STD387" s="5"/>
      <c r="STE387" s="5"/>
      <c r="STF387" s="5"/>
      <c r="STG387" s="5"/>
      <c r="STH387" s="5"/>
      <c r="STI387" s="5"/>
      <c r="STJ387" s="5"/>
      <c r="STK387" s="5"/>
      <c r="STL387" s="5"/>
      <c r="STM387" s="5"/>
      <c r="STN387" s="5"/>
      <c r="STO387" s="5"/>
      <c r="STP387" s="5"/>
      <c r="STQ387" s="5"/>
      <c r="STR387" s="5"/>
      <c r="STS387" s="5"/>
      <c r="STT387" s="5"/>
      <c r="STU387" s="5"/>
      <c r="STV387" s="5"/>
      <c r="STW387" s="5"/>
      <c r="STX387" s="5"/>
      <c r="STY387" s="5"/>
      <c r="STZ387" s="5"/>
      <c r="SUA387" s="5"/>
      <c r="SUB387" s="5"/>
      <c r="SUC387" s="5"/>
      <c r="SUD387" s="5"/>
      <c r="SUE387" s="5"/>
      <c r="SUF387" s="5"/>
      <c r="SUG387" s="5"/>
      <c r="SUH387" s="5"/>
      <c r="SUI387" s="5"/>
      <c r="SUJ387" s="5"/>
      <c r="SUK387" s="5"/>
      <c r="SUL387" s="5"/>
      <c r="SUM387" s="5"/>
      <c r="SUN387" s="5"/>
      <c r="SUO387" s="5"/>
      <c r="SUP387" s="5"/>
      <c r="SUQ387" s="5"/>
      <c r="SUR387" s="5"/>
      <c r="SUS387" s="5"/>
      <c r="SUT387" s="5"/>
      <c r="SUU387" s="5"/>
      <c r="SUV387" s="5"/>
      <c r="SUW387" s="5"/>
      <c r="SUX387" s="5"/>
      <c r="SUY387" s="5"/>
      <c r="SUZ387" s="5"/>
      <c r="SVA387" s="5"/>
      <c r="SVB387" s="5"/>
      <c r="SVC387" s="5"/>
      <c r="SVD387" s="5"/>
      <c r="SVE387" s="5"/>
      <c r="SVF387" s="5"/>
      <c r="SVG387" s="5"/>
      <c r="SVH387" s="5"/>
      <c r="SVI387" s="5"/>
      <c r="SVJ387" s="5"/>
      <c r="SVK387" s="5"/>
      <c r="SVL387" s="5"/>
      <c r="SVM387" s="5"/>
      <c r="SVN387" s="5"/>
      <c r="SVO387" s="5"/>
      <c r="SVP387" s="5"/>
      <c r="SVQ387" s="5"/>
      <c r="SVR387" s="5"/>
      <c r="SVS387" s="5"/>
      <c r="SVT387" s="5"/>
      <c r="SVU387" s="5"/>
      <c r="SVV387" s="5"/>
      <c r="SVW387" s="5"/>
      <c r="SVX387" s="5"/>
      <c r="SVY387" s="5"/>
      <c r="SVZ387" s="5"/>
      <c r="SWA387" s="5"/>
      <c r="SWB387" s="5"/>
      <c r="SWC387" s="5"/>
      <c r="SWD387" s="5"/>
      <c r="SWE387" s="5"/>
      <c r="SWF387" s="5"/>
      <c r="SWG387" s="5"/>
      <c r="SWH387" s="5"/>
      <c r="SWI387" s="5"/>
      <c r="SWJ387" s="5"/>
      <c r="SWK387" s="5"/>
      <c r="SWL387" s="5"/>
      <c r="SWM387" s="5"/>
      <c r="SWN387" s="5"/>
      <c r="SWO387" s="5"/>
      <c r="SWP387" s="5"/>
      <c r="SWQ387" s="5"/>
      <c r="SWR387" s="5"/>
      <c r="SWS387" s="5"/>
      <c r="SWT387" s="5"/>
      <c r="SWU387" s="5"/>
      <c r="SWV387" s="5"/>
      <c r="SWW387" s="5"/>
      <c r="SWX387" s="5"/>
      <c r="SWY387" s="5"/>
      <c r="SWZ387" s="5"/>
      <c r="SXA387" s="5"/>
      <c r="SXB387" s="5"/>
      <c r="SXC387" s="5"/>
      <c r="SXD387" s="5"/>
      <c r="SXE387" s="5"/>
      <c r="SXF387" s="5"/>
      <c r="SXG387" s="5"/>
      <c r="SXH387" s="5"/>
      <c r="SXI387" s="5"/>
      <c r="SXJ387" s="5"/>
      <c r="SXK387" s="5"/>
      <c r="SXL387" s="5"/>
      <c r="SXM387" s="5"/>
      <c r="SXN387" s="5"/>
      <c r="SXO387" s="5"/>
      <c r="SXP387" s="5"/>
      <c r="SXQ387" s="5"/>
      <c r="SXR387" s="5"/>
      <c r="SXS387" s="5"/>
      <c r="SXT387" s="5"/>
      <c r="SXU387" s="5"/>
      <c r="SXV387" s="5"/>
      <c r="SXW387" s="5"/>
      <c r="SXX387" s="5"/>
      <c r="SXY387" s="5"/>
      <c r="SXZ387" s="5"/>
      <c r="SYA387" s="5"/>
      <c r="SYB387" s="5"/>
      <c r="SYC387" s="5"/>
      <c r="SYD387" s="5"/>
      <c r="SYE387" s="5"/>
      <c r="SYF387" s="5"/>
      <c r="SYG387" s="5"/>
      <c r="SYH387" s="5"/>
      <c r="SYI387" s="5"/>
      <c r="SYJ387" s="5"/>
      <c r="SYK387" s="5"/>
      <c r="SYL387" s="5"/>
      <c r="SYM387" s="5"/>
      <c r="SYN387" s="5"/>
      <c r="SYO387" s="5"/>
      <c r="SYP387" s="5"/>
      <c r="SYQ387" s="5"/>
      <c r="SYR387" s="5"/>
      <c r="SYS387" s="5"/>
      <c r="SYT387" s="5"/>
      <c r="SYU387" s="5"/>
      <c r="SYV387" s="5"/>
      <c r="SYW387" s="5"/>
      <c r="SYX387" s="5"/>
      <c r="SYY387" s="5"/>
      <c r="SYZ387" s="5"/>
      <c r="SZA387" s="5"/>
      <c r="SZB387" s="5"/>
      <c r="SZC387" s="5"/>
      <c r="SZD387" s="5"/>
      <c r="SZE387" s="5"/>
      <c r="SZF387" s="5"/>
      <c r="SZG387" s="5"/>
      <c r="SZH387" s="5"/>
      <c r="SZI387" s="5"/>
      <c r="SZJ387" s="5"/>
      <c r="SZK387" s="5"/>
      <c r="SZL387" s="5"/>
      <c r="SZM387" s="5"/>
      <c r="SZN387" s="5"/>
      <c r="SZO387" s="5"/>
      <c r="SZP387" s="5"/>
      <c r="SZQ387" s="5"/>
      <c r="SZR387" s="5"/>
      <c r="SZS387" s="5"/>
      <c r="SZT387" s="5"/>
      <c r="SZU387" s="5"/>
      <c r="SZV387" s="5"/>
      <c r="SZW387" s="5"/>
      <c r="SZX387" s="5"/>
      <c r="SZY387" s="5"/>
      <c r="SZZ387" s="5"/>
      <c r="TAA387" s="5"/>
      <c r="TAB387" s="5"/>
      <c r="TAC387" s="5"/>
      <c r="TAD387" s="5"/>
      <c r="TAE387" s="5"/>
      <c r="TAF387" s="5"/>
      <c r="TAG387" s="5"/>
      <c r="TAH387" s="5"/>
      <c r="TAI387" s="5"/>
      <c r="TAJ387" s="5"/>
      <c r="TAK387" s="5"/>
      <c r="TAL387" s="5"/>
      <c r="TAM387" s="5"/>
      <c r="TAN387" s="5"/>
      <c r="TAO387" s="5"/>
      <c r="TAP387" s="5"/>
      <c r="TAQ387" s="5"/>
      <c r="TAR387" s="5"/>
      <c r="TAS387" s="5"/>
      <c r="TAT387" s="5"/>
      <c r="TAU387" s="5"/>
      <c r="TAV387" s="5"/>
      <c r="TAW387" s="5"/>
      <c r="TAX387" s="5"/>
      <c r="TAY387" s="5"/>
      <c r="TAZ387" s="5"/>
      <c r="TBA387" s="5"/>
      <c r="TBB387" s="5"/>
      <c r="TBC387" s="5"/>
      <c r="TBD387" s="5"/>
      <c r="TBE387" s="5"/>
      <c r="TBF387" s="5"/>
      <c r="TBG387" s="5"/>
      <c r="TBH387" s="5"/>
      <c r="TBI387" s="5"/>
      <c r="TBJ387" s="5"/>
      <c r="TBK387" s="5"/>
      <c r="TBL387" s="5"/>
      <c r="TBM387" s="5"/>
      <c r="TBN387" s="5"/>
      <c r="TBO387" s="5"/>
      <c r="TBP387" s="5"/>
      <c r="TBQ387" s="5"/>
      <c r="TBR387" s="5"/>
      <c r="TBS387" s="5"/>
      <c r="TBT387" s="5"/>
      <c r="TBU387" s="5"/>
      <c r="TBV387" s="5"/>
      <c r="TBW387" s="5"/>
      <c r="TBX387" s="5"/>
      <c r="TBY387" s="5"/>
      <c r="TBZ387" s="5"/>
      <c r="TCA387" s="5"/>
      <c r="TCB387" s="5"/>
      <c r="TCC387" s="5"/>
      <c r="TCD387" s="5"/>
      <c r="TCE387" s="5"/>
      <c r="TCF387" s="5"/>
      <c r="TCG387" s="5"/>
      <c r="TCH387" s="5"/>
      <c r="TCI387" s="5"/>
      <c r="TCJ387" s="5"/>
      <c r="TCK387" s="5"/>
      <c r="TCL387" s="5"/>
      <c r="TCM387" s="5"/>
      <c r="TCN387" s="5"/>
      <c r="TCO387" s="5"/>
      <c r="TCP387" s="5"/>
      <c r="TCQ387" s="5"/>
      <c r="TCR387" s="5"/>
      <c r="TCS387" s="5"/>
      <c r="TCT387" s="5"/>
      <c r="TCU387" s="5"/>
      <c r="TCV387" s="5"/>
      <c r="TCW387" s="5"/>
      <c r="TCX387" s="5"/>
      <c r="TCY387" s="5"/>
      <c r="TCZ387" s="5"/>
      <c r="TDA387" s="5"/>
      <c r="TDB387" s="5"/>
      <c r="TDC387" s="5"/>
      <c r="TDD387" s="5"/>
      <c r="TDE387" s="5"/>
      <c r="TDF387" s="5"/>
      <c r="TDG387" s="5"/>
      <c r="TDH387" s="5"/>
      <c r="TDI387" s="5"/>
      <c r="TDJ387" s="5"/>
      <c r="TDK387" s="5"/>
      <c r="TDL387" s="5"/>
      <c r="TDM387" s="5"/>
      <c r="TDN387" s="5"/>
      <c r="TDO387" s="5"/>
      <c r="TDP387" s="5"/>
      <c r="TDQ387" s="5"/>
      <c r="TDR387" s="5"/>
      <c r="TDS387" s="5"/>
      <c r="TDT387" s="5"/>
      <c r="TDU387" s="5"/>
      <c r="TDV387" s="5"/>
      <c r="TDW387" s="5"/>
      <c r="TDX387" s="5"/>
      <c r="TDY387" s="5"/>
      <c r="TDZ387" s="5"/>
      <c r="TEA387" s="5"/>
      <c r="TEB387" s="5"/>
      <c r="TEC387" s="5"/>
      <c r="TED387" s="5"/>
      <c r="TEE387" s="5"/>
      <c r="TEF387" s="5"/>
      <c r="TEG387" s="5"/>
      <c r="TEH387" s="5"/>
      <c r="TEI387" s="5"/>
      <c r="TEJ387" s="5"/>
      <c r="TEK387" s="5"/>
      <c r="TEL387" s="5"/>
      <c r="TEM387" s="5"/>
      <c r="TEN387" s="5"/>
      <c r="TEO387" s="5"/>
      <c r="TEP387" s="5"/>
      <c r="TEQ387" s="5"/>
      <c r="TER387" s="5"/>
      <c r="TES387" s="5"/>
      <c r="TET387" s="5"/>
      <c r="TEU387" s="5"/>
      <c r="TEV387" s="5"/>
      <c r="TEW387" s="5"/>
      <c r="TEX387" s="5"/>
      <c r="TEY387" s="5"/>
      <c r="TEZ387" s="5"/>
      <c r="TFA387" s="5"/>
      <c r="TFB387" s="5"/>
      <c r="TFC387" s="5"/>
      <c r="TFD387" s="5"/>
      <c r="TFE387" s="5"/>
      <c r="TFF387" s="5"/>
      <c r="TFG387" s="5"/>
      <c r="TFH387" s="5"/>
      <c r="TFI387" s="5"/>
      <c r="TFJ387" s="5"/>
      <c r="TFK387" s="5"/>
      <c r="TFL387" s="5"/>
      <c r="TFM387" s="5"/>
      <c r="TFN387" s="5"/>
      <c r="TFO387" s="5"/>
      <c r="TFP387" s="5"/>
      <c r="TFQ387" s="5"/>
      <c r="TFR387" s="5"/>
      <c r="TFS387" s="5"/>
      <c r="TFT387" s="5"/>
      <c r="TFU387" s="5"/>
      <c r="TFV387" s="5"/>
      <c r="TFW387" s="5"/>
      <c r="TFX387" s="5"/>
      <c r="TFY387" s="5"/>
      <c r="TFZ387" s="5"/>
      <c r="TGA387" s="5"/>
      <c r="TGB387" s="5"/>
      <c r="TGC387" s="5"/>
      <c r="TGD387" s="5"/>
      <c r="TGE387" s="5"/>
      <c r="TGF387" s="5"/>
      <c r="TGG387" s="5"/>
      <c r="TGH387" s="5"/>
      <c r="TGI387" s="5"/>
      <c r="TGJ387" s="5"/>
      <c r="TGK387" s="5"/>
      <c r="TGL387" s="5"/>
      <c r="TGM387" s="5"/>
      <c r="TGN387" s="5"/>
      <c r="TGO387" s="5"/>
      <c r="TGP387" s="5"/>
      <c r="TGQ387" s="5"/>
      <c r="TGR387" s="5"/>
      <c r="TGS387" s="5"/>
      <c r="TGT387" s="5"/>
      <c r="TGU387" s="5"/>
      <c r="TGV387" s="5"/>
      <c r="TGW387" s="5"/>
      <c r="TGX387" s="5"/>
      <c r="TGY387" s="5"/>
      <c r="TGZ387" s="5"/>
      <c r="THA387" s="5"/>
      <c r="THB387" s="5"/>
      <c r="THC387" s="5"/>
      <c r="THD387" s="5"/>
      <c r="THE387" s="5"/>
      <c r="THF387" s="5"/>
      <c r="THG387" s="5"/>
      <c r="THH387" s="5"/>
      <c r="THI387" s="5"/>
      <c r="THJ387" s="5"/>
      <c r="THK387" s="5"/>
      <c r="THL387" s="5"/>
      <c r="THM387" s="5"/>
      <c r="THN387" s="5"/>
      <c r="THO387" s="5"/>
      <c r="THP387" s="5"/>
      <c r="THQ387" s="5"/>
      <c r="THR387" s="5"/>
      <c r="THS387" s="5"/>
      <c r="THT387" s="5"/>
      <c r="THU387" s="5"/>
      <c r="THV387" s="5"/>
      <c r="THW387" s="5"/>
      <c r="THX387" s="5"/>
      <c r="THY387" s="5"/>
      <c r="THZ387" s="5"/>
      <c r="TIA387" s="5"/>
      <c r="TIB387" s="5"/>
      <c r="TIC387" s="5"/>
      <c r="TID387" s="5"/>
      <c r="TIE387" s="5"/>
      <c r="TIF387" s="5"/>
      <c r="TIG387" s="5"/>
      <c r="TIH387" s="5"/>
      <c r="TII387" s="5"/>
      <c r="TIJ387" s="5"/>
      <c r="TIK387" s="5"/>
      <c r="TIL387" s="5"/>
      <c r="TIM387" s="5"/>
      <c r="TIN387" s="5"/>
      <c r="TIO387" s="5"/>
      <c r="TIP387" s="5"/>
      <c r="TIQ387" s="5"/>
      <c r="TIR387" s="5"/>
      <c r="TIS387" s="5"/>
      <c r="TIT387" s="5"/>
      <c r="TIU387" s="5"/>
      <c r="TIV387" s="5"/>
      <c r="TIW387" s="5"/>
      <c r="TIX387" s="5"/>
      <c r="TIY387" s="5"/>
      <c r="TIZ387" s="5"/>
      <c r="TJA387" s="5"/>
      <c r="TJB387" s="5"/>
      <c r="TJC387" s="5"/>
      <c r="TJD387" s="5"/>
      <c r="TJE387" s="5"/>
      <c r="TJF387" s="5"/>
      <c r="TJG387" s="5"/>
      <c r="TJH387" s="5"/>
      <c r="TJI387" s="5"/>
      <c r="TJJ387" s="5"/>
      <c r="TJK387" s="5"/>
      <c r="TJL387" s="5"/>
      <c r="TJM387" s="5"/>
      <c r="TJN387" s="5"/>
      <c r="TJO387" s="5"/>
      <c r="TJP387" s="5"/>
      <c r="TJQ387" s="5"/>
      <c r="TJR387" s="5"/>
      <c r="TJS387" s="5"/>
      <c r="TJT387" s="5"/>
      <c r="TJU387" s="5"/>
      <c r="TJV387" s="5"/>
      <c r="TJW387" s="5"/>
      <c r="TJX387" s="5"/>
      <c r="TJY387" s="5"/>
      <c r="TJZ387" s="5"/>
      <c r="TKA387" s="5"/>
      <c r="TKB387" s="5"/>
      <c r="TKC387" s="5"/>
      <c r="TKD387" s="5"/>
      <c r="TKE387" s="5"/>
      <c r="TKF387" s="5"/>
      <c r="TKG387" s="5"/>
      <c r="TKH387" s="5"/>
      <c r="TKI387" s="5"/>
      <c r="TKJ387" s="5"/>
      <c r="TKK387" s="5"/>
      <c r="TKL387" s="5"/>
      <c r="TKM387" s="5"/>
      <c r="TKN387" s="5"/>
      <c r="TKO387" s="5"/>
      <c r="TKP387" s="5"/>
      <c r="TKQ387" s="5"/>
      <c r="TKR387" s="5"/>
      <c r="TKS387" s="5"/>
      <c r="TKT387" s="5"/>
      <c r="TKU387" s="5"/>
      <c r="TKV387" s="5"/>
      <c r="TKW387" s="5"/>
      <c r="TKX387" s="5"/>
      <c r="TKY387" s="5"/>
      <c r="TKZ387" s="5"/>
      <c r="TLA387" s="5"/>
      <c r="TLB387" s="5"/>
      <c r="TLC387" s="5"/>
      <c r="TLD387" s="5"/>
      <c r="TLE387" s="5"/>
      <c r="TLF387" s="5"/>
      <c r="TLG387" s="5"/>
      <c r="TLH387" s="5"/>
      <c r="TLI387" s="5"/>
      <c r="TLJ387" s="5"/>
      <c r="TLK387" s="5"/>
      <c r="TLL387" s="5"/>
      <c r="TLM387" s="5"/>
      <c r="TLN387" s="5"/>
      <c r="TLO387" s="5"/>
      <c r="TLP387" s="5"/>
      <c r="TLQ387" s="5"/>
      <c r="TLR387" s="5"/>
      <c r="TLS387" s="5"/>
      <c r="TLT387" s="5"/>
      <c r="TLU387" s="5"/>
      <c r="TLV387" s="5"/>
      <c r="TLW387" s="5"/>
      <c r="TLX387" s="5"/>
      <c r="TLY387" s="5"/>
      <c r="TLZ387" s="5"/>
      <c r="TMA387" s="5"/>
      <c r="TMB387" s="5"/>
      <c r="TMC387" s="5"/>
      <c r="TMD387" s="5"/>
      <c r="TME387" s="5"/>
      <c r="TMF387" s="5"/>
      <c r="TMG387" s="5"/>
      <c r="TMH387" s="5"/>
      <c r="TMI387" s="5"/>
      <c r="TMJ387" s="5"/>
      <c r="TMK387" s="5"/>
      <c r="TML387" s="5"/>
      <c r="TMM387" s="5"/>
      <c r="TMN387" s="5"/>
      <c r="TMO387" s="5"/>
      <c r="TMP387" s="5"/>
      <c r="TMQ387" s="5"/>
      <c r="TMR387" s="5"/>
      <c r="TMS387" s="5"/>
      <c r="TMT387" s="5"/>
      <c r="TMU387" s="5"/>
      <c r="TMV387" s="5"/>
      <c r="TMW387" s="5"/>
      <c r="TMX387" s="5"/>
      <c r="TMY387" s="5"/>
      <c r="TMZ387" s="5"/>
      <c r="TNA387" s="5"/>
      <c r="TNB387" s="5"/>
      <c r="TNC387" s="5"/>
      <c r="TND387" s="5"/>
      <c r="TNE387" s="5"/>
      <c r="TNF387" s="5"/>
      <c r="TNG387" s="5"/>
      <c r="TNH387" s="5"/>
      <c r="TNI387" s="5"/>
      <c r="TNJ387" s="5"/>
      <c r="TNK387" s="5"/>
      <c r="TNL387" s="5"/>
      <c r="TNM387" s="5"/>
      <c r="TNN387" s="5"/>
      <c r="TNO387" s="5"/>
      <c r="TNP387" s="5"/>
      <c r="TNQ387" s="5"/>
      <c r="TNR387" s="5"/>
      <c r="TNS387" s="5"/>
      <c r="TNT387" s="5"/>
      <c r="TNU387" s="5"/>
      <c r="TNV387" s="5"/>
      <c r="TNW387" s="5"/>
      <c r="TNX387" s="5"/>
      <c r="TNY387" s="5"/>
      <c r="TNZ387" s="5"/>
      <c r="TOA387" s="5"/>
      <c r="TOB387" s="5"/>
      <c r="TOC387" s="5"/>
      <c r="TOD387" s="5"/>
      <c r="TOE387" s="5"/>
      <c r="TOF387" s="5"/>
      <c r="TOG387" s="5"/>
      <c r="TOH387" s="5"/>
      <c r="TOI387" s="5"/>
      <c r="TOJ387" s="5"/>
      <c r="TOK387" s="5"/>
      <c r="TOL387" s="5"/>
      <c r="TOM387" s="5"/>
      <c r="TON387" s="5"/>
      <c r="TOO387" s="5"/>
      <c r="TOP387" s="5"/>
      <c r="TOQ387" s="5"/>
      <c r="TOR387" s="5"/>
      <c r="TOS387" s="5"/>
      <c r="TOT387" s="5"/>
      <c r="TOU387" s="5"/>
      <c r="TOV387" s="5"/>
      <c r="TOW387" s="5"/>
      <c r="TOX387" s="5"/>
      <c r="TOY387" s="5"/>
      <c r="TOZ387" s="5"/>
      <c r="TPA387" s="5"/>
      <c r="TPB387" s="5"/>
      <c r="TPC387" s="5"/>
      <c r="TPD387" s="5"/>
      <c r="TPE387" s="5"/>
      <c r="TPF387" s="5"/>
      <c r="TPG387" s="5"/>
      <c r="TPH387" s="5"/>
      <c r="TPI387" s="5"/>
      <c r="TPJ387" s="5"/>
      <c r="TPK387" s="5"/>
      <c r="TPL387" s="5"/>
      <c r="TPM387" s="5"/>
      <c r="TPN387" s="5"/>
      <c r="TPO387" s="5"/>
      <c r="TPP387" s="5"/>
      <c r="TPQ387" s="5"/>
      <c r="TPR387" s="5"/>
      <c r="TPS387" s="5"/>
      <c r="TPT387" s="5"/>
      <c r="TPU387" s="5"/>
      <c r="TPV387" s="5"/>
      <c r="TPW387" s="5"/>
      <c r="TPX387" s="5"/>
      <c r="TPY387" s="5"/>
      <c r="TPZ387" s="5"/>
      <c r="TQA387" s="5"/>
      <c r="TQB387" s="5"/>
      <c r="TQC387" s="5"/>
      <c r="TQD387" s="5"/>
      <c r="TQE387" s="5"/>
      <c r="TQF387" s="5"/>
      <c r="TQG387" s="5"/>
      <c r="TQH387" s="5"/>
      <c r="TQI387" s="5"/>
      <c r="TQJ387" s="5"/>
      <c r="TQK387" s="5"/>
      <c r="TQL387" s="5"/>
      <c r="TQM387" s="5"/>
      <c r="TQN387" s="5"/>
      <c r="TQO387" s="5"/>
      <c r="TQP387" s="5"/>
      <c r="TQQ387" s="5"/>
      <c r="TQR387" s="5"/>
      <c r="TQS387" s="5"/>
      <c r="TQT387" s="5"/>
      <c r="TQU387" s="5"/>
      <c r="TQV387" s="5"/>
      <c r="TQW387" s="5"/>
      <c r="TQX387" s="5"/>
      <c r="TQY387" s="5"/>
      <c r="TQZ387" s="5"/>
      <c r="TRA387" s="5"/>
      <c r="TRB387" s="5"/>
      <c r="TRC387" s="5"/>
      <c r="TRD387" s="5"/>
      <c r="TRE387" s="5"/>
      <c r="TRF387" s="5"/>
      <c r="TRG387" s="5"/>
      <c r="TRH387" s="5"/>
      <c r="TRI387" s="5"/>
      <c r="TRJ387" s="5"/>
      <c r="TRK387" s="5"/>
      <c r="TRL387" s="5"/>
      <c r="TRM387" s="5"/>
      <c r="TRN387" s="5"/>
      <c r="TRO387" s="5"/>
      <c r="TRP387" s="5"/>
      <c r="TRQ387" s="5"/>
      <c r="TRR387" s="5"/>
      <c r="TRS387" s="5"/>
      <c r="TRT387" s="5"/>
      <c r="TRU387" s="5"/>
      <c r="TRV387" s="5"/>
      <c r="TRW387" s="5"/>
      <c r="TRX387" s="5"/>
      <c r="TRY387" s="5"/>
      <c r="TRZ387" s="5"/>
      <c r="TSA387" s="5"/>
      <c r="TSB387" s="5"/>
      <c r="TSC387" s="5"/>
      <c r="TSD387" s="5"/>
      <c r="TSE387" s="5"/>
      <c r="TSF387" s="5"/>
      <c r="TSG387" s="5"/>
      <c r="TSH387" s="5"/>
      <c r="TSI387" s="5"/>
      <c r="TSJ387" s="5"/>
      <c r="TSK387" s="5"/>
      <c r="TSL387" s="5"/>
      <c r="TSM387" s="5"/>
      <c r="TSN387" s="5"/>
      <c r="TSO387" s="5"/>
      <c r="TSP387" s="5"/>
      <c r="TSQ387" s="5"/>
      <c r="TSR387" s="5"/>
      <c r="TSS387" s="5"/>
      <c r="TST387" s="5"/>
      <c r="TSU387" s="5"/>
      <c r="TSV387" s="5"/>
      <c r="TSW387" s="5"/>
      <c r="TSX387" s="5"/>
      <c r="TSY387" s="5"/>
      <c r="TSZ387" s="5"/>
      <c r="TTA387" s="5"/>
      <c r="TTB387" s="5"/>
      <c r="TTC387" s="5"/>
      <c r="TTD387" s="5"/>
      <c r="TTE387" s="5"/>
      <c r="TTF387" s="5"/>
      <c r="TTG387" s="5"/>
      <c r="TTH387" s="5"/>
      <c r="TTI387" s="5"/>
      <c r="TTJ387" s="5"/>
      <c r="TTK387" s="5"/>
      <c r="TTL387" s="5"/>
      <c r="TTM387" s="5"/>
      <c r="TTN387" s="5"/>
      <c r="TTO387" s="5"/>
      <c r="TTP387" s="5"/>
      <c r="TTQ387" s="5"/>
      <c r="TTR387" s="5"/>
      <c r="TTS387" s="5"/>
      <c r="TTT387" s="5"/>
      <c r="TTU387" s="5"/>
      <c r="TTV387" s="5"/>
      <c r="TTW387" s="5"/>
      <c r="TTX387" s="5"/>
      <c r="TTY387" s="5"/>
      <c r="TTZ387" s="5"/>
      <c r="TUA387" s="5"/>
      <c r="TUB387" s="5"/>
      <c r="TUC387" s="5"/>
      <c r="TUD387" s="5"/>
      <c r="TUE387" s="5"/>
      <c r="TUF387" s="5"/>
      <c r="TUG387" s="5"/>
      <c r="TUH387" s="5"/>
      <c r="TUI387" s="5"/>
      <c r="TUJ387" s="5"/>
      <c r="TUK387" s="5"/>
      <c r="TUL387" s="5"/>
      <c r="TUM387" s="5"/>
      <c r="TUN387" s="5"/>
      <c r="TUO387" s="5"/>
      <c r="TUP387" s="5"/>
      <c r="TUQ387" s="5"/>
      <c r="TUR387" s="5"/>
      <c r="TUS387" s="5"/>
      <c r="TUT387" s="5"/>
      <c r="TUU387" s="5"/>
      <c r="TUV387" s="5"/>
      <c r="TUW387" s="5"/>
      <c r="TUX387" s="5"/>
      <c r="TUY387" s="5"/>
      <c r="TUZ387" s="5"/>
      <c r="TVA387" s="5"/>
      <c r="TVB387" s="5"/>
      <c r="TVC387" s="5"/>
      <c r="TVD387" s="5"/>
      <c r="TVE387" s="5"/>
      <c r="TVF387" s="5"/>
      <c r="TVG387" s="5"/>
      <c r="TVH387" s="5"/>
      <c r="TVI387" s="5"/>
      <c r="TVJ387" s="5"/>
      <c r="TVK387" s="5"/>
      <c r="TVL387" s="5"/>
      <c r="TVM387" s="5"/>
      <c r="TVN387" s="5"/>
      <c r="TVO387" s="5"/>
      <c r="TVP387" s="5"/>
      <c r="TVQ387" s="5"/>
      <c r="TVR387" s="5"/>
      <c r="TVS387" s="5"/>
      <c r="TVT387" s="5"/>
      <c r="TVU387" s="5"/>
      <c r="TVV387" s="5"/>
      <c r="TVW387" s="5"/>
      <c r="TVX387" s="5"/>
      <c r="TVY387" s="5"/>
      <c r="TVZ387" s="5"/>
      <c r="TWA387" s="5"/>
      <c r="TWB387" s="5"/>
      <c r="TWC387" s="5"/>
      <c r="TWD387" s="5"/>
      <c r="TWE387" s="5"/>
      <c r="TWF387" s="5"/>
      <c r="TWG387" s="5"/>
      <c r="TWH387" s="5"/>
      <c r="TWI387" s="5"/>
      <c r="TWJ387" s="5"/>
      <c r="TWK387" s="5"/>
      <c r="TWL387" s="5"/>
      <c r="TWM387" s="5"/>
      <c r="TWN387" s="5"/>
      <c r="TWO387" s="5"/>
      <c r="TWP387" s="5"/>
      <c r="TWQ387" s="5"/>
      <c r="TWR387" s="5"/>
      <c r="TWS387" s="5"/>
      <c r="TWT387" s="5"/>
      <c r="TWU387" s="5"/>
      <c r="TWV387" s="5"/>
      <c r="TWW387" s="5"/>
      <c r="TWX387" s="5"/>
      <c r="TWY387" s="5"/>
      <c r="TWZ387" s="5"/>
      <c r="TXA387" s="5"/>
      <c r="TXB387" s="5"/>
      <c r="TXC387" s="5"/>
      <c r="TXD387" s="5"/>
      <c r="TXE387" s="5"/>
      <c r="TXF387" s="5"/>
      <c r="TXG387" s="5"/>
      <c r="TXH387" s="5"/>
      <c r="TXI387" s="5"/>
      <c r="TXJ387" s="5"/>
      <c r="TXK387" s="5"/>
      <c r="TXL387" s="5"/>
      <c r="TXM387" s="5"/>
      <c r="TXN387" s="5"/>
      <c r="TXO387" s="5"/>
      <c r="TXP387" s="5"/>
      <c r="TXQ387" s="5"/>
      <c r="TXR387" s="5"/>
      <c r="TXS387" s="5"/>
      <c r="TXT387" s="5"/>
      <c r="TXU387" s="5"/>
      <c r="TXV387" s="5"/>
      <c r="TXW387" s="5"/>
      <c r="TXX387" s="5"/>
      <c r="TXY387" s="5"/>
      <c r="TXZ387" s="5"/>
      <c r="TYA387" s="5"/>
      <c r="TYB387" s="5"/>
      <c r="TYC387" s="5"/>
      <c r="TYD387" s="5"/>
      <c r="TYE387" s="5"/>
      <c r="TYF387" s="5"/>
      <c r="TYG387" s="5"/>
      <c r="TYH387" s="5"/>
      <c r="TYI387" s="5"/>
      <c r="TYJ387" s="5"/>
      <c r="TYK387" s="5"/>
      <c r="TYL387" s="5"/>
      <c r="TYM387" s="5"/>
      <c r="TYN387" s="5"/>
      <c r="TYO387" s="5"/>
      <c r="TYP387" s="5"/>
      <c r="TYQ387" s="5"/>
      <c r="TYR387" s="5"/>
      <c r="TYS387" s="5"/>
      <c r="TYT387" s="5"/>
      <c r="TYU387" s="5"/>
      <c r="TYV387" s="5"/>
      <c r="TYW387" s="5"/>
      <c r="TYX387" s="5"/>
      <c r="TYY387" s="5"/>
      <c r="TYZ387" s="5"/>
      <c r="TZA387" s="5"/>
      <c r="TZB387" s="5"/>
      <c r="TZC387" s="5"/>
      <c r="TZD387" s="5"/>
      <c r="TZE387" s="5"/>
      <c r="TZF387" s="5"/>
      <c r="TZG387" s="5"/>
      <c r="TZH387" s="5"/>
      <c r="TZI387" s="5"/>
      <c r="TZJ387" s="5"/>
      <c r="TZK387" s="5"/>
      <c r="TZL387" s="5"/>
      <c r="TZM387" s="5"/>
      <c r="TZN387" s="5"/>
      <c r="TZO387" s="5"/>
      <c r="TZP387" s="5"/>
      <c r="TZQ387" s="5"/>
      <c r="TZR387" s="5"/>
      <c r="TZS387" s="5"/>
      <c r="TZT387" s="5"/>
      <c r="TZU387" s="5"/>
      <c r="TZV387" s="5"/>
      <c r="TZW387" s="5"/>
      <c r="TZX387" s="5"/>
      <c r="TZY387" s="5"/>
      <c r="TZZ387" s="5"/>
      <c r="UAA387" s="5"/>
      <c r="UAB387" s="5"/>
      <c r="UAC387" s="5"/>
      <c r="UAD387" s="5"/>
      <c r="UAE387" s="5"/>
      <c r="UAF387" s="5"/>
      <c r="UAG387" s="5"/>
      <c r="UAH387" s="5"/>
      <c r="UAI387" s="5"/>
      <c r="UAJ387" s="5"/>
      <c r="UAK387" s="5"/>
      <c r="UAL387" s="5"/>
      <c r="UAM387" s="5"/>
      <c r="UAN387" s="5"/>
      <c r="UAO387" s="5"/>
      <c r="UAP387" s="5"/>
      <c r="UAQ387" s="5"/>
      <c r="UAR387" s="5"/>
      <c r="UAS387" s="5"/>
      <c r="UAT387" s="5"/>
      <c r="UAU387" s="5"/>
      <c r="UAV387" s="5"/>
      <c r="UAW387" s="5"/>
      <c r="UAX387" s="5"/>
      <c r="UAY387" s="5"/>
      <c r="UAZ387" s="5"/>
      <c r="UBA387" s="5"/>
      <c r="UBB387" s="5"/>
      <c r="UBC387" s="5"/>
      <c r="UBD387" s="5"/>
      <c r="UBE387" s="5"/>
      <c r="UBF387" s="5"/>
      <c r="UBG387" s="5"/>
      <c r="UBH387" s="5"/>
      <c r="UBI387" s="5"/>
      <c r="UBJ387" s="5"/>
      <c r="UBK387" s="5"/>
      <c r="UBL387" s="5"/>
      <c r="UBM387" s="5"/>
      <c r="UBN387" s="5"/>
      <c r="UBO387" s="5"/>
      <c r="UBP387" s="5"/>
      <c r="UBQ387" s="5"/>
      <c r="UBR387" s="5"/>
      <c r="UBS387" s="5"/>
      <c r="UBT387" s="5"/>
      <c r="UBU387" s="5"/>
      <c r="UBV387" s="5"/>
      <c r="UBW387" s="5"/>
      <c r="UBX387" s="5"/>
      <c r="UBY387" s="5"/>
      <c r="UBZ387" s="5"/>
      <c r="UCA387" s="5"/>
      <c r="UCB387" s="5"/>
      <c r="UCC387" s="5"/>
      <c r="UCD387" s="5"/>
      <c r="UCE387" s="5"/>
      <c r="UCF387" s="5"/>
      <c r="UCG387" s="5"/>
      <c r="UCH387" s="5"/>
      <c r="UCI387" s="5"/>
      <c r="UCJ387" s="5"/>
      <c r="UCK387" s="5"/>
      <c r="UCL387" s="5"/>
      <c r="UCM387" s="5"/>
      <c r="UCN387" s="5"/>
      <c r="UCO387" s="5"/>
      <c r="UCP387" s="5"/>
      <c r="UCQ387" s="5"/>
      <c r="UCR387" s="5"/>
      <c r="UCS387" s="5"/>
      <c r="UCT387" s="5"/>
      <c r="UCU387" s="5"/>
      <c r="UCV387" s="5"/>
      <c r="UCW387" s="5"/>
      <c r="UCX387" s="5"/>
      <c r="UCY387" s="5"/>
      <c r="UCZ387" s="5"/>
      <c r="UDA387" s="5"/>
      <c r="UDB387" s="5"/>
      <c r="UDC387" s="5"/>
      <c r="UDD387" s="5"/>
      <c r="UDE387" s="5"/>
      <c r="UDF387" s="5"/>
      <c r="UDG387" s="5"/>
      <c r="UDH387" s="5"/>
      <c r="UDI387" s="5"/>
      <c r="UDJ387" s="5"/>
      <c r="UDK387" s="5"/>
      <c r="UDL387" s="5"/>
      <c r="UDM387" s="5"/>
      <c r="UDN387" s="5"/>
      <c r="UDO387" s="5"/>
      <c r="UDP387" s="5"/>
      <c r="UDQ387" s="5"/>
      <c r="UDR387" s="5"/>
      <c r="UDS387" s="5"/>
      <c r="UDT387" s="5"/>
      <c r="UDU387" s="5"/>
      <c r="UDV387" s="5"/>
      <c r="UDW387" s="5"/>
      <c r="UDX387" s="5"/>
      <c r="UDY387" s="5"/>
      <c r="UDZ387" s="5"/>
      <c r="UEA387" s="5"/>
      <c r="UEB387" s="5"/>
      <c r="UEC387" s="5"/>
      <c r="UED387" s="5"/>
      <c r="UEE387" s="5"/>
      <c r="UEF387" s="5"/>
      <c r="UEG387" s="5"/>
      <c r="UEH387" s="5"/>
      <c r="UEI387" s="5"/>
      <c r="UEJ387" s="5"/>
      <c r="UEK387" s="5"/>
      <c r="UEL387" s="5"/>
      <c r="UEM387" s="5"/>
      <c r="UEN387" s="5"/>
      <c r="UEO387" s="5"/>
      <c r="UEP387" s="5"/>
      <c r="UEQ387" s="5"/>
      <c r="UER387" s="5"/>
      <c r="UES387" s="5"/>
      <c r="UET387" s="5"/>
      <c r="UEU387" s="5"/>
      <c r="UEV387" s="5"/>
      <c r="UEW387" s="5"/>
      <c r="UEX387" s="5"/>
      <c r="UEY387" s="5"/>
      <c r="UEZ387" s="5"/>
      <c r="UFA387" s="5"/>
      <c r="UFB387" s="5"/>
      <c r="UFC387" s="5"/>
      <c r="UFD387" s="5"/>
      <c r="UFE387" s="5"/>
      <c r="UFF387" s="5"/>
      <c r="UFG387" s="5"/>
      <c r="UFH387" s="5"/>
      <c r="UFI387" s="5"/>
      <c r="UFJ387" s="5"/>
      <c r="UFK387" s="5"/>
      <c r="UFL387" s="5"/>
      <c r="UFM387" s="5"/>
      <c r="UFN387" s="5"/>
      <c r="UFO387" s="5"/>
      <c r="UFP387" s="5"/>
      <c r="UFQ387" s="5"/>
      <c r="UFR387" s="5"/>
      <c r="UFS387" s="5"/>
      <c r="UFT387" s="5"/>
      <c r="UFU387" s="5"/>
      <c r="UFV387" s="5"/>
      <c r="UFW387" s="5"/>
      <c r="UFX387" s="5"/>
      <c r="UFY387" s="5"/>
      <c r="UFZ387" s="5"/>
      <c r="UGA387" s="5"/>
      <c r="UGB387" s="5"/>
      <c r="UGC387" s="5"/>
      <c r="UGD387" s="5"/>
      <c r="UGE387" s="5"/>
      <c r="UGF387" s="5"/>
      <c r="UGG387" s="5"/>
      <c r="UGH387" s="5"/>
      <c r="UGI387" s="5"/>
      <c r="UGJ387" s="5"/>
      <c r="UGK387" s="5"/>
      <c r="UGL387" s="5"/>
      <c r="UGM387" s="5"/>
      <c r="UGN387" s="5"/>
      <c r="UGO387" s="5"/>
      <c r="UGP387" s="5"/>
      <c r="UGQ387" s="5"/>
      <c r="UGR387" s="5"/>
      <c r="UGS387" s="5"/>
      <c r="UGT387" s="5"/>
      <c r="UGU387" s="5"/>
      <c r="UGV387" s="5"/>
      <c r="UGW387" s="5"/>
      <c r="UGX387" s="5"/>
      <c r="UGY387" s="5"/>
      <c r="UGZ387" s="5"/>
      <c r="UHA387" s="5"/>
      <c r="UHB387" s="5"/>
      <c r="UHC387" s="5"/>
      <c r="UHD387" s="5"/>
      <c r="UHE387" s="5"/>
      <c r="UHF387" s="5"/>
      <c r="UHG387" s="5"/>
      <c r="UHH387" s="5"/>
      <c r="UHI387" s="5"/>
      <c r="UHJ387" s="5"/>
      <c r="UHK387" s="5"/>
      <c r="UHL387" s="5"/>
      <c r="UHM387" s="5"/>
      <c r="UHN387" s="5"/>
      <c r="UHO387" s="5"/>
      <c r="UHP387" s="5"/>
      <c r="UHQ387" s="5"/>
      <c r="UHR387" s="5"/>
      <c r="UHS387" s="5"/>
      <c r="UHT387" s="5"/>
      <c r="UHU387" s="5"/>
      <c r="UHV387" s="5"/>
      <c r="UHW387" s="5"/>
      <c r="UHX387" s="5"/>
      <c r="UHY387" s="5"/>
      <c r="UHZ387" s="5"/>
      <c r="UIA387" s="5"/>
      <c r="UIB387" s="5"/>
      <c r="UIC387" s="5"/>
      <c r="UID387" s="5"/>
      <c r="UIE387" s="5"/>
      <c r="UIF387" s="5"/>
      <c r="UIG387" s="5"/>
      <c r="UIH387" s="5"/>
      <c r="UII387" s="5"/>
      <c r="UIJ387" s="5"/>
      <c r="UIK387" s="5"/>
      <c r="UIL387" s="5"/>
      <c r="UIM387" s="5"/>
      <c r="UIN387" s="5"/>
      <c r="UIO387" s="5"/>
      <c r="UIP387" s="5"/>
      <c r="UIQ387" s="5"/>
      <c r="UIR387" s="5"/>
      <c r="UIS387" s="5"/>
      <c r="UIT387" s="5"/>
      <c r="UIU387" s="5"/>
      <c r="UIV387" s="5"/>
      <c r="UIW387" s="5"/>
      <c r="UIX387" s="5"/>
      <c r="UIY387" s="5"/>
      <c r="UIZ387" s="5"/>
      <c r="UJA387" s="5"/>
      <c r="UJB387" s="5"/>
      <c r="UJC387" s="5"/>
      <c r="UJD387" s="5"/>
      <c r="UJE387" s="5"/>
      <c r="UJF387" s="5"/>
      <c r="UJG387" s="5"/>
      <c r="UJH387" s="5"/>
      <c r="UJI387" s="5"/>
      <c r="UJJ387" s="5"/>
      <c r="UJK387" s="5"/>
      <c r="UJL387" s="5"/>
      <c r="UJM387" s="5"/>
      <c r="UJN387" s="5"/>
      <c r="UJO387" s="5"/>
      <c r="UJP387" s="5"/>
      <c r="UJQ387" s="5"/>
      <c r="UJR387" s="5"/>
      <c r="UJS387" s="5"/>
      <c r="UJT387" s="5"/>
      <c r="UJU387" s="5"/>
      <c r="UJV387" s="5"/>
      <c r="UJW387" s="5"/>
      <c r="UJX387" s="5"/>
      <c r="UJY387" s="5"/>
      <c r="UJZ387" s="5"/>
      <c r="UKA387" s="5"/>
      <c r="UKB387" s="5"/>
      <c r="UKC387" s="5"/>
      <c r="UKD387" s="5"/>
      <c r="UKE387" s="5"/>
      <c r="UKF387" s="5"/>
      <c r="UKG387" s="5"/>
      <c r="UKH387" s="5"/>
      <c r="UKI387" s="5"/>
      <c r="UKJ387" s="5"/>
      <c r="UKK387" s="5"/>
      <c r="UKL387" s="5"/>
      <c r="UKM387" s="5"/>
      <c r="UKN387" s="5"/>
      <c r="UKO387" s="5"/>
      <c r="UKP387" s="5"/>
      <c r="UKQ387" s="5"/>
      <c r="UKR387" s="5"/>
      <c r="UKS387" s="5"/>
      <c r="UKT387" s="5"/>
      <c r="UKU387" s="5"/>
      <c r="UKV387" s="5"/>
      <c r="UKW387" s="5"/>
      <c r="UKX387" s="5"/>
      <c r="UKY387" s="5"/>
      <c r="UKZ387" s="5"/>
      <c r="ULA387" s="5"/>
      <c r="ULB387" s="5"/>
      <c r="ULC387" s="5"/>
      <c r="ULD387" s="5"/>
      <c r="ULE387" s="5"/>
      <c r="ULF387" s="5"/>
      <c r="ULG387" s="5"/>
      <c r="ULH387" s="5"/>
      <c r="ULI387" s="5"/>
      <c r="ULJ387" s="5"/>
      <c r="ULK387" s="5"/>
      <c r="ULL387" s="5"/>
      <c r="ULM387" s="5"/>
      <c r="ULN387" s="5"/>
      <c r="ULO387" s="5"/>
      <c r="ULP387" s="5"/>
      <c r="ULQ387" s="5"/>
      <c r="ULR387" s="5"/>
      <c r="ULS387" s="5"/>
      <c r="ULT387" s="5"/>
      <c r="ULU387" s="5"/>
      <c r="ULV387" s="5"/>
      <c r="ULW387" s="5"/>
      <c r="ULX387" s="5"/>
      <c r="ULY387" s="5"/>
      <c r="ULZ387" s="5"/>
      <c r="UMA387" s="5"/>
      <c r="UMB387" s="5"/>
      <c r="UMC387" s="5"/>
      <c r="UMD387" s="5"/>
      <c r="UME387" s="5"/>
      <c r="UMF387" s="5"/>
      <c r="UMG387" s="5"/>
      <c r="UMH387" s="5"/>
      <c r="UMI387" s="5"/>
      <c r="UMJ387" s="5"/>
      <c r="UMK387" s="5"/>
      <c r="UML387" s="5"/>
      <c r="UMM387" s="5"/>
      <c r="UMN387" s="5"/>
      <c r="UMO387" s="5"/>
      <c r="UMP387" s="5"/>
      <c r="UMQ387" s="5"/>
      <c r="UMR387" s="5"/>
      <c r="UMS387" s="5"/>
      <c r="UMT387" s="5"/>
      <c r="UMU387" s="5"/>
      <c r="UMV387" s="5"/>
      <c r="UMW387" s="5"/>
      <c r="UMX387" s="5"/>
      <c r="UMY387" s="5"/>
      <c r="UMZ387" s="5"/>
      <c r="UNA387" s="5"/>
      <c r="UNB387" s="5"/>
      <c r="UNC387" s="5"/>
      <c r="UND387" s="5"/>
      <c r="UNE387" s="5"/>
      <c r="UNF387" s="5"/>
      <c r="UNG387" s="5"/>
      <c r="UNH387" s="5"/>
      <c r="UNI387" s="5"/>
      <c r="UNJ387" s="5"/>
      <c r="UNK387" s="5"/>
      <c r="UNL387" s="5"/>
      <c r="UNM387" s="5"/>
      <c r="UNN387" s="5"/>
      <c r="UNO387" s="5"/>
      <c r="UNP387" s="5"/>
      <c r="UNQ387" s="5"/>
      <c r="UNR387" s="5"/>
      <c r="UNS387" s="5"/>
      <c r="UNT387" s="5"/>
      <c r="UNU387" s="5"/>
      <c r="UNV387" s="5"/>
      <c r="UNW387" s="5"/>
      <c r="UNX387" s="5"/>
      <c r="UNY387" s="5"/>
      <c r="UNZ387" s="5"/>
      <c r="UOA387" s="5"/>
      <c r="UOB387" s="5"/>
      <c r="UOC387" s="5"/>
      <c r="UOD387" s="5"/>
      <c r="UOE387" s="5"/>
      <c r="UOF387" s="5"/>
      <c r="UOG387" s="5"/>
      <c r="UOH387" s="5"/>
      <c r="UOI387" s="5"/>
      <c r="UOJ387" s="5"/>
      <c r="UOK387" s="5"/>
      <c r="UOL387" s="5"/>
      <c r="UOM387" s="5"/>
      <c r="UON387" s="5"/>
      <c r="UOO387" s="5"/>
      <c r="UOP387" s="5"/>
      <c r="UOQ387" s="5"/>
      <c r="UOR387" s="5"/>
      <c r="UOS387" s="5"/>
      <c r="UOT387" s="5"/>
      <c r="UOU387" s="5"/>
      <c r="UOV387" s="5"/>
      <c r="UOW387" s="5"/>
      <c r="UOX387" s="5"/>
      <c r="UOY387" s="5"/>
      <c r="UOZ387" s="5"/>
      <c r="UPA387" s="5"/>
      <c r="UPB387" s="5"/>
      <c r="UPC387" s="5"/>
      <c r="UPD387" s="5"/>
      <c r="UPE387" s="5"/>
      <c r="UPF387" s="5"/>
      <c r="UPG387" s="5"/>
      <c r="UPH387" s="5"/>
      <c r="UPI387" s="5"/>
      <c r="UPJ387" s="5"/>
      <c r="UPK387" s="5"/>
      <c r="UPL387" s="5"/>
      <c r="UPM387" s="5"/>
      <c r="UPN387" s="5"/>
      <c r="UPO387" s="5"/>
      <c r="UPP387" s="5"/>
      <c r="UPQ387" s="5"/>
      <c r="UPR387" s="5"/>
      <c r="UPS387" s="5"/>
      <c r="UPT387" s="5"/>
      <c r="UPU387" s="5"/>
      <c r="UPV387" s="5"/>
      <c r="UPW387" s="5"/>
      <c r="UPX387" s="5"/>
      <c r="UPY387" s="5"/>
      <c r="UPZ387" s="5"/>
      <c r="UQA387" s="5"/>
      <c r="UQB387" s="5"/>
      <c r="UQC387" s="5"/>
      <c r="UQD387" s="5"/>
      <c r="UQE387" s="5"/>
      <c r="UQF387" s="5"/>
      <c r="UQG387" s="5"/>
      <c r="UQH387" s="5"/>
      <c r="UQI387" s="5"/>
      <c r="UQJ387" s="5"/>
      <c r="UQK387" s="5"/>
      <c r="UQL387" s="5"/>
      <c r="UQM387" s="5"/>
      <c r="UQN387" s="5"/>
      <c r="UQO387" s="5"/>
      <c r="UQP387" s="5"/>
      <c r="UQQ387" s="5"/>
      <c r="UQR387" s="5"/>
      <c r="UQS387" s="5"/>
      <c r="UQT387" s="5"/>
      <c r="UQU387" s="5"/>
      <c r="UQV387" s="5"/>
      <c r="UQW387" s="5"/>
      <c r="UQX387" s="5"/>
      <c r="UQY387" s="5"/>
      <c r="UQZ387" s="5"/>
      <c r="URA387" s="5"/>
      <c r="URB387" s="5"/>
      <c r="URC387" s="5"/>
      <c r="URD387" s="5"/>
      <c r="URE387" s="5"/>
      <c r="URF387" s="5"/>
      <c r="URG387" s="5"/>
      <c r="URH387" s="5"/>
      <c r="URI387" s="5"/>
      <c r="URJ387" s="5"/>
      <c r="URK387" s="5"/>
      <c r="URL387" s="5"/>
      <c r="URM387" s="5"/>
      <c r="URN387" s="5"/>
      <c r="URO387" s="5"/>
      <c r="URP387" s="5"/>
      <c r="URQ387" s="5"/>
      <c r="URR387" s="5"/>
      <c r="URS387" s="5"/>
      <c r="URT387" s="5"/>
      <c r="URU387" s="5"/>
      <c r="URV387" s="5"/>
      <c r="URW387" s="5"/>
      <c r="URX387" s="5"/>
      <c r="URY387" s="5"/>
      <c r="URZ387" s="5"/>
      <c r="USA387" s="5"/>
      <c r="USB387" s="5"/>
      <c r="USC387" s="5"/>
      <c r="USD387" s="5"/>
      <c r="USE387" s="5"/>
      <c r="USF387" s="5"/>
      <c r="USG387" s="5"/>
      <c r="USH387" s="5"/>
      <c r="USI387" s="5"/>
      <c r="USJ387" s="5"/>
      <c r="USK387" s="5"/>
      <c r="USL387" s="5"/>
      <c r="USM387" s="5"/>
      <c r="USN387" s="5"/>
      <c r="USO387" s="5"/>
      <c r="USP387" s="5"/>
      <c r="USQ387" s="5"/>
      <c r="USR387" s="5"/>
      <c r="USS387" s="5"/>
      <c r="UST387" s="5"/>
      <c r="USU387" s="5"/>
      <c r="USV387" s="5"/>
      <c r="USW387" s="5"/>
      <c r="USX387" s="5"/>
      <c r="USY387" s="5"/>
      <c r="USZ387" s="5"/>
      <c r="UTA387" s="5"/>
      <c r="UTB387" s="5"/>
      <c r="UTC387" s="5"/>
      <c r="UTD387" s="5"/>
      <c r="UTE387" s="5"/>
      <c r="UTF387" s="5"/>
      <c r="UTG387" s="5"/>
      <c r="UTH387" s="5"/>
      <c r="UTI387" s="5"/>
      <c r="UTJ387" s="5"/>
      <c r="UTK387" s="5"/>
      <c r="UTL387" s="5"/>
      <c r="UTM387" s="5"/>
      <c r="UTN387" s="5"/>
      <c r="UTO387" s="5"/>
      <c r="UTP387" s="5"/>
      <c r="UTQ387" s="5"/>
      <c r="UTR387" s="5"/>
      <c r="UTS387" s="5"/>
      <c r="UTT387" s="5"/>
      <c r="UTU387" s="5"/>
      <c r="UTV387" s="5"/>
      <c r="UTW387" s="5"/>
      <c r="UTX387" s="5"/>
      <c r="UTY387" s="5"/>
      <c r="UTZ387" s="5"/>
      <c r="UUA387" s="5"/>
      <c r="UUB387" s="5"/>
      <c r="UUC387" s="5"/>
      <c r="UUD387" s="5"/>
      <c r="UUE387" s="5"/>
      <c r="UUF387" s="5"/>
      <c r="UUG387" s="5"/>
      <c r="UUH387" s="5"/>
      <c r="UUI387" s="5"/>
      <c r="UUJ387" s="5"/>
      <c r="UUK387" s="5"/>
      <c r="UUL387" s="5"/>
      <c r="UUM387" s="5"/>
      <c r="UUN387" s="5"/>
      <c r="UUO387" s="5"/>
      <c r="UUP387" s="5"/>
      <c r="UUQ387" s="5"/>
      <c r="UUR387" s="5"/>
      <c r="UUS387" s="5"/>
      <c r="UUT387" s="5"/>
      <c r="UUU387" s="5"/>
      <c r="UUV387" s="5"/>
      <c r="UUW387" s="5"/>
      <c r="UUX387" s="5"/>
      <c r="UUY387" s="5"/>
      <c r="UUZ387" s="5"/>
      <c r="UVA387" s="5"/>
      <c r="UVB387" s="5"/>
      <c r="UVC387" s="5"/>
      <c r="UVD387" s="5"/>
      <c r="UVE387" s="5"/>
      <c r="UVF387" s="5"/>
      <c r="UVG387" s="5"/>
      <c r="UVH387" s="5"/>
      <c r="UVI387" s="5"/>
      <c r="UVJ387" s="5"/>
      <c r="UVK387" s="5"/>
      <c r="UVL387" s="5"/>
      <c r="UVM387" s="5"/>
      <c r="UVN387" s="5"/>
      <c r="UVO387" s="5"/>
      <c r="UVP387" s="5"/>
      <c r="UVQ387" s="5"/>
      <c r="UVR387" s="5"/>
      <c r="UVS387" s="5"/>
      <c r="UVT387" s="5"/>
      <c r="UVU387" s="5"/>
      <c r="UVV387" s="5"/>
      <c r="UVW387" s="5"/>
      <c r="UVX387" s="5"/>
      <c r="UVY387" s="5"/>
      <c r="UVZ387" s="5"/>
      <c r="UWA387" s="5"/>
      <c r="UWB387" s="5"/>
      <c r="UWC387" s="5"/>
      <c r="UWD387" s="5"/>
      <c r="UWE387" s="5"/>
      <c r="UWF387" s="5"/>
      <c r="UWG387" s="5"/>
      <c r="UWH387" s="5"/>
      <c r="UWI387" s="5"/>
      <c r="UWJ387" s="5"/>
      <c r="UWK387" s="5"/>
      <c r="UWL387" s="5"/>
      <c r="UWM387" s="5"/>
      <c r="UWN387" s="5"/>
      <c r="UWO387" s="5"/>
      <c r="UWP387" s="5"/>
      <c r="UWQ387" s="5"/>
      <c r="UWR387" s="5"/>
      <c r="UWS387" s="5"/>
      <c r="UWT387" s="5"/>
      <c r="UWU387" s="5"/>
      <c r="UWV387" s="5"/>
      <c r="UWW387" s="5"/>
      <c r="UWX387" s="5"/>
      <c r="UWY387" s="5"/>
      <c r="UWZ387" s="5"/>
      <c r="UXA387" s="5"/>
      <c r="UXB387" s="5"/>
      <c r="UXC387" s="5"/>
      <c r="UXD387" s="5"/>
      <c r="UXE387" s="5"/>
      <c r="UXF387" s="5"/>
      <c r="UXG387" s="5"/>
      <c r="UXH387" s="5"/>
      <c r="UXI387" s="5"/>
      <c r="UXJ387" s="5"/>
      <c r="UXK387" s="5"/>
      <c r="UXL387" s="5"/>
      <c r="UXM387" s="5"/>
      <c r="UXN387" s="5"/>
      <c r="UXO387" s="5"/>
      <c r="UXP387" s="5"/>
      <c r="UXQ387" s="5"/>
      <c r="UXR387" s="5"/>
      <c r="UXS387" s="5"/>
      <c r="UXT387" s="5"/>
      <c r="UXU387" s="5"/>
      <c r="UXV387" s="5"/>
      <c r="UXW387" s="5"/>
      <c r="UXX387" s="5"/>
      <c r="UXY387" s="5"/>
      <c r="UXZ387" s="5"/>
      <c r="UYA387" s="5"/>
      <c r="UYB387" s="5"/>
      <c r="UYC387" s="5"/>
      <c r="UYD387" s="5"/>
      <c r="UYE387" s="5"/>
      <c r="UYF387" s="5"/>
      <c r="UYG387" s="5"/>
      <c r="UYH387" s="5"/>
      <c r="UYI387" s="5"/>
      <c r="UYJ387" s="5"/>
      <c r="UYK387" s="5"/>
      <c r="UYL387" s="5"/>
      <c r="UYM387" s="5"/>
      <c r="UYN387" s="5"/>
      <c r="UYO387" s="5"/>
      <c r="UYP387" s="5"/>
      <c r="UYQ387" s="5"/>
      <c r="UYR387" s="5"/>
      <c r="UYS387" s="5"/>
      <c r="UYT387" s="5"/>
      <c r="UYU387" s="5"/>
      <c r="UYV387" s="5"/>
      <c r="UYW387" s="5"/>
      <c r="UYX387" s="5"/>
      <c r="UYY387" s="5"/>
      <c r="UYZ387" s="5"/>
      <c r="UZA387" s="5"/>
      <c r="UZB387" s="5"/>
      <c r="UZC387" s="5"/>
      <c r="UZD387" s="5"/>
      <c r="UZE387" s="5"/>
      <c r="UZF387" s="5"/>
      <c r="UZG387" s="5"/>
      <c r="UZH387" s="5"/>
      <c r="UZI387" s="5"/>
      <c r="UZJ387" s="5"/>
      <c r="UZK387" s="5"/>
      <c r="UZL387" s="5"/>
      <c r="UZM387" s="5"/>
      <c r="UZN387" s="5"/>
      <c r="UZO387" s="5"/>
      <c r="UZP387" s="5"/>
      <c r="UZQ387" s="5"/>
      <c r="UZR387" s="5"/>
      <c r="UZS387" s="5"/>
      <c r="UZT387" s="5"/>
      <c r="UZU387" s="5"/>
      <c r="UZV387" s="5"/>
      <c r="UZW387" s="5"/>
      <c r="UZX387" s="5"/>
      <c r="UZY387" s="5"/>
      <c r="UZZ387" s="5"/>
      <c r="VAA387" s="5"/>
      <c r="VAB387" s="5"/>
      <c r="VAC387" s="5"/>
      <c r="VAD387" s="5"/>
      <c r="VAE387" s="5"/>
      <c r="VAF387" s="5"/>
      <c r="VAG387" s="5"/>
      <c r="VAH387" s="5"/>
      <c r="VAI387" s="5"/>
      <c r="VAJ387" s="5"/>
      <c r="VAK387" s="5"/>
      <c r="VAL387" s="5"/>
      <c r="VAM387" s="5"/>
      <c r="VAN387" s="5"/>
      <c r="VAO387" s="5"/>
      <c r="VAP387" s="5"/>
      <c r="VAQ387" s="5"/>
      <c r="VAR387" s="5"/>
      <c r="VAS387" s="5"/>
      <c r="VAT387" s="5"/>
      <c r="VAU387" s="5"/>
      <c r="VAV387" s="5"/>
      <c r="VAW387" s="5"/>
      <c r="VAX387" s="5"/>
      <c r="VAY387" s="5"/>
      <c r="VAZ387" s="5"/>
      <c r="VBA387" s="5"/>
      <c r="VBB387" s="5"/>
      <c r="VBC387" s="5"/>
      <c r="VBD387" s="5"/>
      <c r="VBE387" s="5"/>
      <c r="VBF387" s="5"/>
      <c r="VBG387" s="5"/>
      <c r="VBH387" s="5"/>
      <c r="VBI387" s="5"/>
      <c r="VBJ387" s="5"/>
      <c r="VBK387" s="5"/>
      <c r="VBL387" s="5"/>
      <c r="VBM387" s="5"/>
      <c r="VBN387" s="5"/>
      <c r="VBO387" s="5"/>
      <c r="VBP387" s="5"/>
      <c r="VBQ387" s="5"/>
      <c r="VBR387" s="5"/>
      <c r="VBS387" s="5"/>
      <c r="VBT387" s="5"/>
      <c r="VBU387" s="5"/>
      <c r="VBV387" s="5"/>
      <c r="VBW387" s="5"/>
      <c r="VBX387" s="5"/>
      <c r="VBY387" s="5"/>
      <c r="VBZ387" s="5"/>
      <c r="VCA387" s="5"/>
      <c r="VCB387" s="5"/>
      <c r="VCC387" s="5"/>
      <c r="VCD387" s="5"/>
      <c r="VCE387" s="5"/>
      <c r="VCF387" s="5"/>
      <c r="VCG387" s="5"/>
      <c r="VCH387" s="5"/>
      <c r="VCI387" s="5"/>
      <c r="VCJ387" s="5"/>
      <c r="VCK387" s="5"/>
      <c r="VCL387" s="5"/>
      <c r="VCM387" s="5"/>
      <c r="VCN387" s="5"/>
      <c r="VCO387" s="5"/>
      <c r="VCP387" s="5"/>
      <c r="VCQ387" s="5"/>
      <c r="VCR387" s="5"/>
      <c r="VCS387" s="5"/>
      <c r="VCT387" s="5"/>
      <c r="VCU387" s="5"/>
      <c r="VCV387" s="5"/>
      <c r="VCW387" s="5"/>
      <c r="VCX387" s="5"/>
      <c r="VCY387" s="5"/>
      <c r="VCZ387" s="5"/>
      <c r="VDA387" s="5"/>
      <c r="VDB387" s="5"/>
      <c r="VDC387" s="5"/>
      <c r="VDD387" s="5"/>
      <c r="VDE387" s="5"/>
      <c r="VDF387" s="5"/>
      <c r="VDG387" s="5"/>
      <c r="VDH387" s="5"/>
      <c r="VDI387" s="5"/>
      <c r="VDJ387" s="5"/>
      <c r="VDK387" s="5"/>
      <c r="VDL387" s="5"/>
      <c r="VDM387" s="5"/>
      <c r="VDN387" s="5"/>
      <c r="VDO387" s="5"/>
      <c r="VDP387" s="5"/>
      <c r="VDQ387" s="5"/>
      <c r="VDR387" s="5"/>
      <c r="VDS387" s="5"/>
      <c r="VDT387" s="5"/>
      <c r="VDU387" s="5"/>
      <c r="VDV387" s="5"/>
      <c r="VDW387" s="5"/>
      <c r="VDX387" s="5"/>
      <c r="VDY387" s="5"/>
      <c r="VDZ387" s="5"/>
      <c r="VEA387" s="5"/>
      <c r="VEB387" s="5"/>
      <c r="VEC387" s="5"/>
      <c r="VED387" s="5"/>
      <c r="VEE387" s="5"/>
      <c r="VEF387" s="5"/>
      <c r="VEG387" s="5"/>
      <c r="VEH387" s="5"/>
      <c r="VEI387" s="5"/>
      <c r="VEJ387" s="5"/>
      <c r="VEK387" s="5"/>
      <c r="VEL387" s="5"/>
      <c r="VEM387" s="5"/>
      <c r="VEN387" s="5"/>
      <c r="VEO387" s="5"/>
      <c r="VEP387" s="5"/>
      <c r="VEQ387" s="5"/>
      <c r="VER387" s="5"/>
      <c r="VES387" s="5"/>
      <c r="VET387" s="5"/>
      <c r="VEU387" s="5"/>
      <c r="VEV387" s="5"/>
      <c r="VEW387" s="5"/>
      <c r="VEX387" s="5"/>
      <c r="VEY387" s="5"/>
      <c r="VEZ387" s="5"/>
      <c r="VFA387" s="5"/>
      <c r="VFB387" s="5"/>
      <c r="VFC387" s="5"/>
      <c r="VFD387" s="5"/>
      <c r="VFE387" s="5"/>
      <c r="VFF387" s="5"/>
      <c r="VFG387" s="5"/>
      <c r="VFH387" s="5"/>
      <c r="VFI387" s="5"/>
      <c r="VFJ387" s="5"/>
      <c r="VFK387" s="5"/>
      <c r="VFL387" s="5"/>
      <c r="VFM387" s="5"/>
      <c r="VFN387" s="5"/>
      <c r="VFO387" s="5"/>
      <c r="VFP387" s="5"/>
      <c r="VFQ387" s="5"/>
      <c r="VFR387" s="5"/>
      <c r="VFS387" s="5"/>
      <c r="VFT387" s="5"/>
      <c r="VFU387" s="5"/>
      <c r="VFV387" s="5"/>
      <c r="VFW387" s="5"/>
      <c r="VFX387" s="5"/>
      <c r="VFY387" s="5"/>
      <c r="VFZ387" s="5"/>
      <c r="VGA387" s="5"/>
      <c r="VGB387" s="5"/>
      <c r="VGC387" s="5"/>
      <c r="VGD387" s="5"/>
      <c r="VGE387" s="5"/>
      <c r="VGF387" s="5"/>
      <c r="VGG387" s="5"/>
      <c r="VGH387" s="5"/>
      <c r="VGI387" s="5"/>
      <c r="VGJ387" s="5"/>
      <c r="VGK387" s="5"/>
      <c r="VGL387" s="5"/>
      <c r="VGM387" s="5"/>
      <c r="VGN387" s="5"/>
      <c r="VGO387" s="5"/>
      <c r="VGP387" s="5"/>
      <c r="VGQ387" s="5"/>
      <c r="VGR387" s="5"/>
      <c r="VGS387" s="5"/>
      <c r="VGT387" s="5"/>
      <c r="VGU387" s="5"/>
      <c r="VGV387" s="5"/>
      <c r="VGW387" s="5"/>
      <c r="VGX387" s="5"/>
      <c r="VGY387" s="5"/>
      <c r="VGZ387" s="5"/>
      <c r="VHA387" s="5"/>
      <c r="VHB387" s="5"/>
      <c r="VHC387" s="5"/>
      <c r="VHD387" s="5"/>
      <c r="VHE387" s="5"/>
      <c r="VHF387" s="5"/>
      <c r="VHG387" s="5"/>
      <c r="VHH387" s="5"/>
      <c r="VHI387" s="5"/>
      <c r="VHJ387" s="5"/>
      <c r="VHK387" s="5"/>
      <c r="VHL387" s="5"/>
      <c r="VHM387" s="5"/>
      <c r="VHN387" s="5"/>
      <c r="VHO387" s="5"/>
      <c r="VHP387" s="5"/>
      <c r="VHQ387" s="5"/>
      <c r="VHR387" s="5"/>
      <c r="VHS387" s="5"/>
      <c r="VHT387" s="5"/>
      <c r="VHU387" s="5"/>
      <c r="VHV387" s="5"/>
      <c r="VHW387" s="5"/>
      <c r="VHX387" s="5"/>
      <c r="VHY387" s="5"/>
      <c r="VHZ387" s="5"/>
      <c r="VIA387" s="5"/>
      <c r="VIB387" s="5"/>
      <c r="VIC387" s="5"/>
      <c r="VID387" s="5"/>
      <c r="VIE387" s="5"/>
      <c r="VIF387" s="5"/>
      <c r="VIG387" s="5"/>
      <c r="VIH387" s="5"/>
      <c r="VII387" s="5"/>
      <c r="VIJ387" s="5"/>
      <c r="VIK387" s="5"/>
      <c r="VIL387" s="5"/>
      <c r="VIM387" s="5"/>
      <c r="VIN387" s="5"/>
      <c r="VIO387" s="5"/>
      <c r="VIP387" s="5"/>
      <c r="VIQ387" s="5"/>
      <c r="VIR387" s="5"/>
      <c r="VIS387" s="5"/>
      <c r="VIT387" s="5"/>
      <c r="VIU387" s="5"/>
      <c r="VIV387" s="5"/>
      <c r="VIW387" s="5"/>
      <c r="VIX387" s="5"/>
      <c r="VIY387" s="5"/>
      <c r="VIZ387" s="5"/>
      <c r="VJA387" s="5"/>
      <c r="VJB387" s="5"/>
      <c r="VJC387" s="5"/>
      <c r="VJD387" s="5"/>
      <c r="VJE387" s="5"/>
      <c r="VJF387" s="5"/>
      <c r="VJG387" s="5"/>
      <c r="VJH387" s="5"/>
      <c r="VJI387" s="5"/>
      <c r="VJJ387" s="5"/>
      <c r="VJK387" s="5"/>
      <c r="VJL387" s="5"/>
      <c r="VJM387" s="5"/>
      <c r="VJN387" s="5"/>
      <c r="VJO387" s="5"/>
      <c r="VJP387" s="5"/>
      <c r="VJQ387" s="5"/>
      <c r="VJR387" s="5"/>
      <c r="VJS387" s="5"/>
      <c r="VJT387" s="5"/>
      <c r="VJU387" s="5"/>
      <c r="VJV387" s="5"/>
      <c r="VJW387" s="5"/>
      <c r="VJX387" s="5"/>
      <c r="VJY387" s="5"/>
      <c r="VJZ387" s="5"/>
      <c r="VKA387" s="5"/>
      <c r="VKB387" s="5"/>
      <c r="VKC387" s="5"/>
      <c r="VKD387" s="5"/>
      <c r="VKE387" s="5"/>
      <c r="VKF387" s="5"/>
      <c r="VKG387" s="5"/>
      <c r="VKH387" s="5"/>
      <c r="VKI387" s="5"/>
      <c r="VKJ387" s="5"/>
      <c r="VKK387" s="5"/>
      <c r="VKL387" s="5"/>
      <c r="VKM387" s="5"/>
      <c r="VKN387" s="5"/>
      <c r="VKO387" s="5"/>
      <c r="VKP387" s="5"/>
      <c r="VKQ387" s="5"/>
      <c r="VKR387" s="5"/>
      <c r="VKS387" s="5"/>
      <c r="VKT387" s="5"/>
      <c r="VKU387" s="5"/>
      <c r="VKV387" s="5"/>
      <c r="VKW387" s="5"/>
      <c r="VKX387" s="5"/>
      <c r="VKY387" s="5"/>
      <c r="VKZ387" s="5"/>
      <c r="VLA387" s="5"/>
      <c r="VLB387" s="5"/>
      <c r="VLC387" s="5"/>
      <c r="VLD387" s="5"/>
      <c r="VLE387" s="5"/>
      <c r="VLF387" s="5"/>
      <c r="VLG387" s="5"/>
      <c r="VLH387" s="5"/>
      <c r="VLI387" s="5"/>
      <c r="VLJ387" s="5"/>
      <c r="VLK387" s="5"/>
      <c r="VLL387" s="5"/>
      <c r="VLM387" s="5"/>
      <c r="VLN387" s="5"/>
      <c r="VLO387" s="5"/>
      <c r="VLP387" s="5"/>
      <c r="VLQ387" s="5"/>
      <c r="VLR387" s="5"/>
      <c r="VLS387" s="5"/>
      <c r="VLT387" s="5"/>
      <c r="VLU387" s="5"/>
      <c r="VLV387" s="5"/>
      <c r="VLW387" s="5"/>
      <c r="VLX387" s="5"/>
      <c r="VLY387" s="5"/>
      <c r="VLZ387" s="5"/>
      <c r="VMA387" s="5"/>
      <c r="VMB387" s="5"/>
      <c r="VMC387" s="5"/>
      <c r="VMD387" s="5"/>
      <c r="VME387" s="5"/>
      <c r="VMF387" s="5"/>
      <c r="VMG387" s="5"/>
      <c r="VMH387" s="5"/>
      <c r="VMI387" s="5"/>
      <c r="VMJ387" s="5"/>
      <c r="VMK387" s="5"/>
      <c r="VML387" s="5"/>
      <c r="VMM387" s="5"/>
      <c r="VMN387" s="5"/>
      <c r="VMO387" s="5"/>
      <c r="VMP387" s="5"/>
      <c r="VMQ387" s="5"/>
      <c r="VMR387" s="5"/>
      <c r="VMS387" s="5"/>
      <c r="VMT387" s="5"/>
      <c r="VMU387" s="5"/>
      <c r="VMV387" s="5"/>
      <c r="VMW387" s="5"/>
      <c r="VMX387" s="5"/>
      <c r="VMY387" s="5"/>
      <c r="VMZ387" s="5"/>
      <c r="VNA387" s="5"/>
      <c r="VNB387" s="5"/>
      <c r="VNC387" s="5"/>
      <c r="VND387" s="5"/>
      <c r="VNE387" s="5"/>
      <c r="VNF387" s="5"/>
      <c r="VNG387" s="5"/>
      <c r="VNH387" s="5"/>
      <c r="VNI387" s="5"/>
      <c r="VNJ387" s="5"/>
      <c r="VNK387" s="5"/>
      <c r="VNL387" s="5"/>
      <c r="VNM387" s="5"/>
      <c r="VNN387" s="5"/>
      <c r="VNO387" s="5"/>
      <c r="VNP387" s="5"/>
      <c r="VNQ387" s="5"/>
      <c r="VNR387" s="5"/>
      <c r="VNS387" s="5"/>
      <c r="VNT387" s="5"/>
      <c r="VNU387" s="5"/>
      <c r="VNV387" s="5"/>
      <c r="VNW387" s="5"/>
      <c r="VNX387" s="5"/>
      <c r="VNY387" s="5"/>
      <c r="VNZ387" s="5"/>
      <c r="VOA387" s="5"/>
      <c r="VOB387" s="5"/>
      <c r="VOC387" s="5"/>
      <c r="VOD387" s="5"/>
      <c r="VOE387" s="5"/>
      <c r="VOF387" s="5"/>
      <c r="VOG387" s="5"/>
      <c r="VOH387" s="5"/>
      <c r="VOI387" s="5"/>
      <c r="VOJ387" s="5"/>
      <c r="VOK387" s="5"/>
      <c r="VOL387" s="5"/>
      <c r="VOM387" s="5"/>
      <c r="VON387" s="5"/>
      <c r="VOO387" s="5"/>
      <c r="VOP387" s="5"/>
      <c r="VOQ387" s="5"/>
      <c r="VOR387" s="5"/>
      <c r="VOS387" s="5"/>
      <c r="VOT387" s="5"/>
      <c r="VOU387" s="5"/>
      <c r="VOV387" s="5"/>
      <c r="VOW387" s="5"/>
      <c r="VOX387" s="5"/>
      <c r="VOY387" s="5"/>
      <c r="VOZ387" s="5"/>
      <c r="VPA387" s="5"/>
      <c r="VPB387" s="5"/>
      <c r="VPC387" s="5"/>
      <c r="VPD387" s="5"/>
      <c r="VPE387" s="5"/>
      <c r="VPF387" s="5"/>
      <c r="VPG387" s="5"/>
      <c r="VPH387" s="5"/>
      <c r="VPI387" s="5"/>
      <c r="VPJ387" s="5"/>
      <c r="VPK387" s="5"/>
      <c r="VPL387" s="5"/>
      <c r="VPM387" s="5"/>
      <c r="VPN387" s="5"/>
      <c r="VPO387" s="5"/>
      <c r="VPP387" s="5"/>
      <c r="VPQ387" s="5"/>
      <c r="VPR387" s="5"/>
      <c r="VPS387" s="5"/>
      <c r="VPT387" s="5"/>
      <c r="VPU387" s="5"/>
      <c r="VPV387" s="5"/>
      <c r="VPW387" s="5"/>
      <c r="VPX387" s="5"/>
      <c r="VPY387" s="5"/>
      <c r="VPZ387" s="5"/>
      <c r="VQA387" s="5"/>
      <c r="VQB387" s="5"/>
      <c r="VQC387" s="5"/>
      <c r="VQD387" s="5"/>
      <c r="VQE387" s="5"/>
      <c r="VQF387" s="5"/>
      <c r="VQG387" s="5"/>
      <c r="VQH387" s="5"/>
      <c r="VQI387" s="5"/>
      <c r="VQJ387" s="5"/>
      <c r="VQK387" s="5"/>
      <c r="VQL387" s="5"/>
      <c r="VQM387" s="5"/>
      <c r="VQN387" s="5"/>
      <c r="VQO387" s="5"/>
      <c r="VQP387" s="5"/>
      <c r="VQQ387" s="5"/>
      <c r="VQR387" s="5"/>
      <c r="VQS387" s="5"/>
      <c r="VQT387" s="5"/>
      <c r="VQU387" s="5"/>
      <c r="VQV387" s="5"/>
      <c r="VQW387" s="5"/>
      <c r="VQX387" s="5"/>
      <c r="VQY387" s="5"/>
      <c r="VQZ387" s="5"/>
      <c r="VRA387" s="5"/>
      <c r="VRB387" s="5"/>
      <c r="VRC387" s="5"/>
      <c r="VRD387" s="5"/>
      <c r="VRE387" s="5"/>
      <c r="VRF387" s="5"/>
      <c r="VRG387" s="5"/>
      <c r="VRH387" s="5"/>
      <c r="VRI387" s="5"/>
      <c r="VRJ387" s="5"/>
      <c r="VRK387" s="5"/>
      <c r="VRL387" s="5"/>
      <c r="VRM387" s="5"/>
      <c r="VRN387" s="5"/>
      <c r="VRO387" s="5"/>
      <c r="VRP387" s="5"/>
      <c r="VRQ387" s="5"/>
      <c r="VRR387" s="5"/>
      <c r="VRS387" s="5"/>
      <c r="VRT387" s="5"/>
      <c r="VRU387" s="5"/>
      <c r="VRV387" s="5"/>
      <c r="VRW387" s="5"/>
      <c r="VRX387" s="5"/>
      <c r="VRY387" s="5"/>
      <c r="VRZ387" s="5"/>
      <c r="VSA387" s="5"/>
      <c r="VSB387" s="5"/>
      <c r="VSC387" s="5"/>
      <c r="VSD387" s="5"/>
      <c r="VSE387" s="5"/>
      <c r="VSF387" s="5"/>
      <c r="VSG387" s="5"/>
      <c r="VSH387" s="5"/>
      <c r="VSI387" s="5"/>
      <c r="VSJ387" s="5"/>
      <c r="VSK387" s="5"/>
      <c r="VSL387" s="5"/>
      <c r="VSM387" s="5"/>
      <c r="VSN387" s="5"/>
      <c r="VSO387" s="5"/>
      <c r="VSP387" s="5"/>
      <c r="VSQ387" s="5"/>
      <c r="VSR387" s="5"/>
      <c r="VSS387" s="5"/>
      <c r="VST387" s="5"/>
      <c r="VSU387" s="5"/>
      <c r="VSV387" s="5"/>
      <c r="VSW387" s="5"/>
      <c r="VSX387" s="5"/>
      <c r="VSY387" s="5"/>
      <c r="VSZ387" s="5"/>
      <c r="VTA387" s="5"/>
      <c r="VTB387" s="5"/>
      <c r="VTC387" s="5"/>
      <c r="VTD387" s="5"/>
      <c r="VTE387" s="5"/>
      <c r="VTF387" s="5"/>
      <c r="VTG387" s="5"/>
      <c r="VTH387" s="5"/>
      <c r="VTI387" s="5"/>
      <c r="VTJ387" s="5"/>
      <c r="VTK387" s="5"/>
      <c r="VTL387" s="5"/>
      <c r="VTM387" s="5"/>
      <c r="VTN387" s="5"/>
      <c r="VTO387" s="5"/>
      <c r="VTP387" s="5"/>
      <c r="VTQ387" s="5"/>
      <c r="VTR387" s="5"/>
      <c r="VTS387" s="5"/>
      <c r="VTT387" s="5"/>
      <c r="VTU387" s="5"/>
      <c r="VTV387" s="5"/>
      <c r="VTW387" s="5"/>
      <c r="VTX387" s="5"/>
      <c r="VTY387" s="5"/>
      <c r="VTZ387" s="5"/>
      <c r="VUA387" s="5"/>
      <c r="VUB387" s="5"/>
      <c r="VUC387" s="5"/>
      <c r="VUD387" s="5"/>
      <c r="VUE387" s="5"/>
      <c r="VUF387" s="5"/>
      <c r="VUG387" s="5"/>
      <c r="VUH387" s="5"/>
      <c r="VUI387" s="5"/>
      <c r="VUJ387" s="5"/>
      <c r="VUK387" s="5"/>
      <c r="VUL387" s="5"/>
      <c r="VUM387" s="5"/>
      <c r="VUN387" s="5"/>
      <c r="VUO387" s="5"/>
      <c r="VUP387" s="5"/>
      <c r="VUQ387" s="5"/>
      <c r="VUR387" s="5"/>
      <c r="VUS387" s="5"/>
      <c r="VUT387" s="5"/>
      <c r="VUU387" s="5"/>
      <c r="VUV387" s="5"/>
      <c r="VUW387" s="5"/>
      <c r="VUX387" s="5"/>
      <c r="VUY387" s="5"/>
      <c r="VUZ387" s="5"/>
      <c r="VVA387" s="5"/>
      <c r="VVB387" s="5"/>
      <c r="VVC387" s="5"/>
      <c r="VVD387" s="5"/>
      <c r="VVE387" s="5"/>
      <c r="VVF387" s="5"/>
      <c r="VVG387" s="5"/>
      <c r="VVH387" s="5"/>
      <c r="VVI387" s="5"/>
      <c r="VVJ387" s="5"/>
      <c r="VVK387" s="5"/>
      <c r="VVL387" s="5"/>
      <c r="VVM387" s="5"/>
      <c r="VVN387" s="5"/>
      <c r="VVO387" s="5"/>
      <c r="VVP387" s="5"/>
      <c r="VVQ387" s="5"/>
      <c r="VVR387" s="5"/>
      <c r="VVS387" s="5"/>
      <c r="VVT387" s="5"/>
      <c r="VVU387" s="5"/>
      <c r="VVV387" s="5"/>
      <c r="VVW387" s="5"/>
      <c r="VVX387" s="5"/>
      <c r="VVY387" s="5"/>
      <c r="VVZ387" s="5"/>
      <c r="VWA387" s="5"/>
      <c r="VWB387" s="5"/>
      <c r="VWC387" s="5"/>
      <c r="VWD387" s="5"/>
      <c r="VWE387" s="5"/>
      <c r="VWF387" s="5"/>
      <c r="VWG387" s="5"/>
      <c r="VWH387" s="5"/>
      <c r="VWI387" s="5"/>
      <c r="VWJ387" s="5"/>
      <c r="VWK387" s="5"/>
      <c r="VWL387" s="5"/>
      <c r="VWM387" s="5"/>
      <c r="VWN387" s="5"/>
      <c r="VWO387" s="5"/>
      <c r="VWP387" s="5"/>
      <c r="VWQ387" s="5"/>
      <c r="VWR387" s="5"/>
      <c r="VWS387" s="5"/>
      <c r="VWT387" s="5"/>
      <c r="VWU387" s="5"/>
      <c r="VWV387" s="5"/>
      <c r="VWW387" s="5"/>
      <c r="VWX387" s="5"/>
      <c r="VWY387" s="5"/>
      <c r="VWZ387" s="5"/>
      <c r="VXA387" s="5"/>
      <c r="VXB387" s="5"/>
      <c r="VXC387" s="5"/>
      <c r="VXD387" s="5"/>
      <c r="VXE387" s="5"/>
      <c r="VXF387" s="5"/>
      <c r="VXG387" s="5"/>
      <c r="VXH387" s="5"/>
      <c r="VXI387" s="5"/>
      <c r="VXJ387" s="5"/>
      <c r="VXK387" s="5"/>
      <c r="VXL387" s="5"/>
      <c r="VXM387" s="5"/>
      <c r="VXN387" s="5"/>
      <c r="VXO387" s="5"/>
      <c r="VXP387" s="5"/>
      <c r="VXQ387" s="5"/>
      <c r="VXR387" s="5"/>
      <c r="VXS387" s="5"/>
      <c r="VXT387" s="5"/>
      <c r="VXU387" s="5"/>
      <c r="VXV387" s="5"/>
      <c r="VXW387" s="5"/>
      <c r="VXX387" s="5"/>
      <c r="VXY387" s="5"/>
      <c r="VXZ387" s="5"/>
      <c r="VYA387" s="5"/>
      <c r="VYB387" s="5"/>
      <c r="VYC387" s="5"/>
      <c r="VYD387" s="5"/>
      <c r="VYE387" s="5"/>
      <c r="VYF387" s="5"/>
      <c r="VYG387" s="5"/>
      <c r="VYH387" s="5"/>
      <c r="VYI387" s="5"/>
      <c r="VYJ387" s="5"/>
      <c r="VYK387" s="5"/>
      <c r="VYL387" s="5"/>
      <c r="VYM387" s="5"/>
      <c r="VYN387" s="5"/>
      <c r="VYO387" s="5"/>
      <c r="VYP387" s="5"/>
      <c r="VYQ387" s="5"/>
      <c r="VYR387" s="5"/>
      <c r="VYS387" s="5"/>
      <c r="VYT387" s="5"/>
      <c r="VYU387" s="5"/>
      <c r="VYV387" s="5"/>
      <c r="VYW387" s="5"/>
      <c r="VYX387" s="5"/>
      <c r="VYY387" s="5"/>
      <c r="VYZ387" s="5"/>
      <c r="VZA387" s="5"/>
      <c r="VZB387" s="5"/>
      <c r="VZC387" s="5"/>
      <c r="VZD387" s="5"/>
      <c r="VZE387" s="5"/>
      <c r="VZF387" s="5"/>
      <c r="VZG387" s="5"/>
      <c r="VZH387" s="5"/>
      <c r="VZI387" s="5"/>
      <c r="VZJ387" s="5"/>
      <c r="VZK387" s="5"/>
      <c r="VZL387" s="5"/>
      <c r="VZM387" s="5"/>
      <c r="VZN387" s="5"/>
      <c r="VZO387" s="5"/>
      <c r="VZP387" s="5"/>
      <c r="VZQ387" s="5"/>
      <c r="VZR387" s="5"/>
      <c r="VZS387" s="5"/>
      <c r="VZT387" s="5"/>
      <c r="VZU387" s="5"/>
      <c r="VZV387" s="5"/>
      <c r="VZW387" s="5"/>
      <c r="VZX387" s="5"/>
      <c r="VZY387" s="5"/>
      <c r="VZZ387" s="5"/>
      <c r="WAA387" s="5"/>
      <c r="WAB387" s="5"/>
      <c r="WAC387" s="5"/>
      <c r="WAD387" s="5"/>
      <c r="WAE387" s="5"/>
      <c r="WAF387" s="5"/>
      <c r="WAG387" s="5"/>
      <c r="WAH387" s="5"/>
      <c r="WAI387" s="5"/>
      <c r="WAJ387" s="5"/>
      <c r="WAK387" s="5"/>
      <c r="WAL387" s="5"/>
      <c r="WAM387" s="5"/>
      <c r="WAN387" s="5"/>
      <c r="WAO387" s="5"/>
      <c r="WAP387" s="5"/>
      <c r="WAQ387" s="5"/>
      <c r="WAR387" s="5"/>
      <c r="WAS387" s="5"/>
      <c r="WAT387" s="5"/>
      <c r="WAU387" s="5"/>
      <c r="WAV387" s="5"/>
      <c r="WAW387" s="5"/>
      <c r="WAX387" s="5"/>
      <c r="WAY387" s="5"/>
      <c r="WAZ387" s="5"/>
      <c r="WBA387" s="5"/>
      <c r="WBB387" s="5"/>
      <c r="WBC387" s="5"/>
      <c r="WBD387" s="5"/>
      <c r="WBE387" s="5"/>
      <c r="WBF387" s="5"/>
      <c r="WBG387" s="5"/>
      <c r="WBH387" s="5"/>
      <c r="WBI387" s="5"/>
      <c r="WBJ387" s="5"/>
      <c r="WBK387" s="5"/>
      <c r="WBL387" s="5"/>
      <c r="WBM387" s="5"/>
      <c r="WBN387" s="5"/>
      <c r="WBO387" s="5"/>
      <c r="WBP387" s="5"/>
      <c r="WBQ387" s="5"/>
      <c r="WBR387" s="5"/>
      <c r="WBS387" s="5"/>
      <c r="WBT387" s="5"/>
      <c r="WBU387" s="5"/>
      <c r="WBV387" s="5"/>
      <c r="WBW387" s="5"/>
      <c r="WBX387" s="5"/>
      <c r="WBY387" s="5"/>
      <c r="WBZ387" s="5"/>
      <c r="WCA387" s="5"/>
      <c r="WCB387" s="5"/>
      <c r="WCC387" s="5"/>
      <c r="WCD387" s="5"/>
      <c r="WCE387" s="5"/>
      <c r="WCF387" s="5"/>
      <c r="WCG387" s="5"/>
      <c r="WCH387" s="5"/>
      <c r="WCI387" s="5"/>
      <c r="WCJ387" s="5"/>
      <c r="WCK387" s="5"/>
      <c r="WCL387" s="5"/>
      <c r="WCM387" s="5"/>
      <c r="WCN387" s="5"/>
      <c r="WCO387" s="5"/>
      <c r="WCP387" s="5"/>
      <c r="WCQ387" s="5"/>
      <c r="WCR387" s="5"/>
      <c r="WCS387" s="5"/>
      <c r="WCT387" s="5"/>
      <c r="WCU387" s="5"/>
      <c r="WCV387" s="5"/>
      <c r="WCW387" s="5"/>
      <c r="WCX387" s="5"/>
      <c r="WCY387" s="5"/>
      <c r="WCZ387" s="5"/>
      <c r="WDA387" s="5"/>
      <c r="WDB387" s="5"/>
      <c r="WDC387" s="5"/>
      <c r="WDD387" s="5"/>
      <c r="WDE387" s="5"/>
      <c r="WDF387" s="5"/>
      <c r="WDG387" s="5"/>
      <c r="WDH387" s="5"/>
      <c r="WDI387" s="5"/>
      <c r="WDJ387" s="5"/>
      <c r="WDK387" s="5"/>
      <c r="WDL387" s="5"/>
      <c r="WDM387" s="5"/>
      <c r="WDN387" s="5"/>
      <c r="WDO387" s="5"/>
      <c r="WDP387" s="5"/>
      <c r="WDQ387" s="5"/>
      <c r="WDR387" s="5"/>
      <c r="WDS387" s="5"/>
      <c r="WDT387" s="5"/>
      <c r="WDU387" s="5"/>
      <c r="WDV387" s="5"/>
      <c r="WDW387" s="5"/>
      <c r="WDX387" s="5"/>
      <c r="WDY387" s="5"/>
      <c r="WDZ387" s="5"/>
      <c r="WEA387" s="5"/>
      <c r="WEB387" s="5"/>
      <c r="WEC387" s="5"/>
      <c r="WED387" s="5"/>
      <c r="WEE387" s="5"/>
      <c r="WEF387" s="5"/>
      <c r="WEG387" s="5"/>
      <c r="WEH387" s="5"/>
      <c r="WEI387" s="5"/>
      <c r="WEJ387" s="5"/>
      <c r="WEK387" s="5"/>
      <c r="WEL387" s="5"/>
      <c r="WEM387" s="5"/>
      <c r="WEN387" s="5"/>
      <c r="WEO387" s="5"/>
      <c r="WEP387" s="5"/>
      <c r="WEQ387" s="5"/>
      <c r="WER387" s="5"/>
      <c r="WES387" s="5"/>
      <c r="WET387" s="5"/>
      <c r="WEU387" s="5"/>
      <c r="WEV387" s="5"/>
      <c r="WEW387" s="5"/>
      <c r="WEX387" s="5"/>
      <c r="WEY387" s="5"/>
      <c r="WEZ387" s="5"/>
      <c r="WFA387" s="5"/>
      <c r="WFB387" s="5"/>
      <c r="WFC387" s="5"/>
      <c r="WFD387" s="5"/>
      <c r="WFE387" s="5"/>
      <c r="WFF387" s="5"/>
      <c r="WFG387" s="5"/>
      <c r="WFH387" s="5"/>
      <c r="WFI387" s="5"/>
      <c r="WFJ387" s="5"/>
      <c r="WFK387" s="5"/>
      <c r="WFL387" s="5"/>
      <c r="WFM387" s="5"/>
      <c r="WFN387" s="5"/>
      <c r="WFO387" s="5"/>
      <c r="WFP387" s="5"/>
      <c r="WFQ387" s="5"/>
      <c r="WFR387" s="5"/>
      <c r="WFS387" s="5"/>
      <c r="WFT387" s="5"/>
      <c r="WFU387" s="5"/>
      <c r="WFV387" s="5"/>
      <c r="WFW387" s="5"/>
      <c r="WFX387" s="5"/>
      <c r="WFY387" s="5"/>
      <c r="WFZ387" s="5"/>
      <c r="WGA387" s="5"/>
      <c r="WGB387" s="5"/>
      <c r="WGC387" s="5"/>
      <c r="WGD387" s="5"/>
      <c r="WGE387" s="5"/>
      <c r="WGF387" s="5"/>
      <c r="WGG387" s="5"/>
      <c r="WGH387" s="5"/>
      <c r="WGI387" s="5"/>
      <c r="WGJ387" s="5"/>
      <c r="WGK387" s="5"/>
      <c r="WGL387" s="5"/>
      <c r="WGM387" s="5"/>
      <c r="WGN387" s="5"/>
      <c r="WGO387" s="5"/>
      <c r="WGP387" s="5"/>
      <c r="WGQ387" s="5"/>
      <c r="WGR387" s="5"/>
      <c r="WGS387" s="5"/>
      <c r="WGT387" s="5"/>
      <c r="WGU387" s="5"/>
      <c r="WGV387" s="5"/>
      <c r="WGW387" s="5"/>
      <c r="WGX387" s="5"/>
      <c r="WGY387" s="5"/>
      <c r="WGZ387" s="5"/>
      <c r="WHA387" s="5"/>
      <c r="WHB387" s="5"/>
      <c r="WHC387" s="5"/>
      <c r="WHD387" s="5"/>
      <c r="WHE387" s="5"/>
      <c r="WHF387" s="5"/>
      <c r="WHG387" s="5"/>
      <c r="WHH387" s="5"/>
      <c r="WHI387" s="5"/>
      <c r="WHJ387" s="5"/>
      <c r="WHK387" s="5"/>
      <c r="WHL387" s="5"/>
      <c r="WHM387" s="5"/>
      <c r="WHN387" s="5"/>
      <c r="WHO387" s="5"/>
      <c r="WHP387" s="5"/>
      <c r="WHQ387" s="5"/>
      <c r="WHR387" s="5"/>
      <c r="WHS387" s="5"/>
      <c r="WHT387" s="5"/>
      <c r="WHU387" s="5"/>
      <c r="WHV387" s="5"/>
      <c r="WHW387" s="5"/>
      <c r="WHX387" s="5"/>
      <c r="WHY387" s="5"/>
      <c r="WHZ387" s="5"/>
      <c r="WIA387" s="5"/>
      <c r="WIB387" s="5"/>
      <c r="WIC387" s="5"/>
      <c r="WID387" s="5"/>
      <c r="WIE387" s="5"/>
      <c r="WIF387" s="5"/>
      <c r="WIG387" s="5"/>
      <c r="WIH387" s="5"/>
      <c r="WII387" s="5"/>
      <c r="WIJ387" s="5"/>
      <c r="WIK387" s="5"/>
      <c r="WIL387" s="5"/>
      <c r="WIM387" s="5"/>
      <c r="WIN387" s="5"/>
      <c r="WIO387" s="5"/>
      <c r="WIP387" s="5"/>
      <c r="WIQ387" s="5"/>
      <c r="WIR387" s="5"/>
      <c r="WIS387" s="5"/>
      <c r="WIT387" s="5"/>
      <c r="WIU387" s="5"/>
      <c r="WIV387" s="5"/>
      <c r="WIW387" s="5"/>
      <c r="WIX387" s="5"/>
      <c r="WIY387" s="5"/>
      <c r="WIZ387" s="5"/>
      <c r="WJA387" s="5"/>
      <c r="WJB387" s="5"/>
      <c r="WJC387" s="5"/>
      <c r="WJD387" s="5"/>
      <c r="WJE387" s="5"/>
      <c r="WJF387" s="5"/>
      <c r="WJG387" s="5"/>
      <c r="WJH387" s="5"/>
      <c r="WJI387" s="5"/>
      <c r="WJJ387" s="5"/>
      <c r="WJK387" s="5"/>
      <c r="WJL387" s="5"/>
      <c r="WJM387" s="5"/>
      <c r="WJN387" s="5"/>
      <c r="WJO387" s="5"/>
      <c r="WJP387" s="5"/>
      <c r="WJQ387" s="5"/>
      <c r="WJR387" s="5"/>
      <c r="WJS387" s="5"/>
      <c r="WJT387" s="5"/>
      <c r="WJU387" s="5"/>
      <c r="WJV387" s="5"/>
      <c r="WJW387" s="5"/>
      <c r="WJX387" s="5"/>
      <c r="WJY387" s="5"/>
      <c r="WJZ387" s="5"/>
      <c r="WKA387" s="5"/>
      <c r="WKB387" s="5"/>
      <c r="WKC387" s="5"/>
      <c r="WKD387" s="5"/>
      <c r="WKE387" s="5"/>
      <c r="WKF387" s="5"/>
      <c r="WKG387" s="5"/>
      <c r="WKH387" s="5"/>
      <c r="WKI387" s="5"/>
      <c r="WKJ387" s="5"/>
      <c r="WKK387" s="5"/>
      <c r="WKL387" s="5"/>
      <c r="WKM387" s="5"/>
      <c r="WKN387" s="5"/>
      <c r="WKO387" s="5"/>
      <c r="WKP387" s="5"/>
      <c r="WKQ387" s="5"/>
      <c r="WKR387" s="5"/>
      <c r="WKS387" s="5"/>
      <c r="WKT387" s="5"/>
      <c r="WKU387" s="5"/>
      <c r="WKV387" s="5"/>
      <c r="WKW387" s="5"/>
      <c r="WKX387" s="5"/>
      <c r="WKY387" s="5"/>
      <c r="WKZ387" s="5"/>
      <c r="WLA387" s="5"/>
      <c r="WLB387" s="5"/>
      <c r="WLC387" s="5"/>
      <c r="WLD387" s="5"/>
      <c r="WLE387" s="5"/>
      <c r="WLF387" s="5"/>
      <c r="WLG387" s="5"/>
      <c r="WLH387" s="5"/>
      <c r="WLI387" s="5"/>
      <c r="WLJ387" s="5"/>
      <c r="WLK387" s="5"/>
      <c r="WLL387" s="5"/>
      <c r="WLM387" s="5"/>
      <c r="WLN387" s="5"/>
      <c r="WLO387" s="5"/>
      <c r="WLP387" s="5"/>
      <c r="WLQ387" s="5"/>
      <c r="WLR387" s="5"/>
      <c r="WLS387" s="5"/>
      <c r="WLT387" s="5"/>
      <c r="WLU387" s="5"/>
      <c r="WLV387" s="5"/>
      <c r="WLW387" s="5"/>
      <c r="WLX387" s="5"/>
      <c r="WLY387" s="5"/>
      <c r="WLZ387" s="5"/>
      <c r="WMA387" s="5"/>
      <c r="WMB387" s="5"/>
      <c r="WMC387" s="5"/>
      <c r="WMD387" s="5"/>
      <c r="WME387" s="5"/>
      <c r="WMF387" s="5"/>
      <c r="WMG387" s="5"/>
      <c r="WMH387" s="5"/>
      <c r="WMI387" s="5"/>
      <c r="WMJ387" s="5"/>
      <c r="WMK387" s="5"/>
      <c r="WML387" s="5"/>
      <c r="WMM387" s="5"/>
      <c r="WMN387" s="5"/>
      <c r="WMO387" s="5"/>
      <c r="WMP387" s="5"/>
      <c r="WMQ387" s="5"/>
      <c r="WMR387" s="5"/>
      <c r="WMS387" s="5"/>
      <c r="WMT387" s="5"/>
      <c r="WMU387" s="5"/>
      <c r="WMV387" s="5"/>
      <c r="WMW387" s="5"/>
      <c r="WMX387" s="5"/>
      <c r="WMY387" s="5"/>
      <c r="WMZ387" s="5"/>
      <c r="WNA387" s="5"/>
      <c r="WNB387" s="5"/>
      <c r="WNC387" s="5"/>
      <c r="WND387" s="5"/>
      <c r="WNE387" s="5"/>
      <c r="WNF387" s="5"/>
      <c r="WNG387" s="5"/>
      <c r="WNH387" s="5"/>
      <c r="WNI387" s="5"/>
      <c r="WNJ387" s="5"/>
      <c r="WNK387" s="5"/>
      <c r="WNL387" s="5"/>
      <c r="WNM387" s="5"/>
      <c r="WNN387" s="5"/>
      <c r="WNO387" s="5"/>
      <c r="WNP387" s="5"/>
      <c r="WNQ387" s="5"/>
      <c r="WNR387" s="5"/>
      <c r="WNS387" s="5"/>
      <c r="WNT387" s="5"/>
      <c r="WNU387" s="5"/>
      <c r="WNV387" s="5"/>
      <c r="WNW387" s="5"/>
      <c r="WNX387" s="5"/>
      <c r="WNY387" s="5"/>
      <c r="WNZ387" s="5"/>
      <c r="WOA387" s="5"/>
      <c r="WOB387" s="5"/>
      <c r="WOC387" s="5"/>
      <c r="WOD387" s="5"/>
      <c r="WOE387" s="5"/>
      <c r="WOF387" s="5"/>
      <c r="WOG387" s="5"/>
      <c r="WOH387" s="5"/>
      <c r="WOI387" s="5"/>
      <c r="WOJ387" s="5"/>
      <c r="WOK387" s="5"/>
      <c r="WOL387" s="5"/>
      <c r="WOM387" s="5"/>
      <c r="WON387" s="5"/>
      <c r="WOO387" s="5"/>
      <c r="WOP387" s="5"/>
      <c r="WOQ387" s="5"/>
      <c r="WOR387" s="5"/>
      <c r="WOS387" s="5"/>
      <c r="WOT387" s="5"/>
      <c r="WOU387" s="5"/>
      <c r="WOV387" s="5"/>
      <c r="WOW387" s="5"/>
      <c r="WOX387" s="5"/>
      <c r="WOY387" s="5"/>
      <c r="WOZ387" s="5"/>
      <c r="WPA387" s="5"/>
      <c r="WPB387" s="5"/>
      <c r="WPC387" s="5"/>
      <c r="WPD387" s="5"/>
      <c r="WPE387" s="5"/>
      <c r="WPF387" s="5"/>
      <c r="WPG387" s="5"/>
      <c r="WPH387" s="5"/>
      <c r="WPI387" s="5"/>
      <c r="WPJ387" s="5"/>
      <c r="WPK387" s="5"/>
      <c r="WPL387" s="5"/>
      <c r="WPM387" s="5"/>
      <c r="WPN387" s="5"/>
      <c r="WPO387" s="5"/>
      <c r="WPP387" s="5"/>
      <c r="WPQ387" s="5"/>
      <c r="WPR387" s="5"/>
      <c r="WPS387" s="5"/>
      <c r="WPT387" s="5"/>
      <c r="WPU387" s="5"/>
      <c r="WPV387" s="5"/>
      <c r="WPW387" s="5"/>
      <c r="WPX387" s="5"/>
      <c r="WPY387" s="5"/>
      <c r="WPZ387" s="5"/>
      <c r="WQA387" s="5"/>
      <c r="WQB387" s="5"/>
      <c r="WQC387" s="5"/>
      <c r="WQD387" s="5"/>
      <c r="WQE387" s="5"/>
      <c r="WQF387" s="5"/>
      <c r="WQG387" s="5"/>
      <c r="WQH387" s="5"/>
      <c r="WQI387" s="5"/>
      <c r="WQJ387" s="5"/>
      <c r="WQK387" s="5"/>
      <c r="WQL387" s="5"/>
      <c r="WQM387" s="5"/>
      <c r="WQN387" s="5"/>
      <c r="WQO387" s="5"/>
      <c r="WQP387" s="5"/>
      <c r="WQQ387" s="5"/>
      <c r="WQR387" s="5"/>
      <c r="WQS387" s="5"/>
      <c r="WQT387" s="5"/>
      <c r="WQU387" s="5"/>
      <c r="WQV387" s="5"/>
      <c r="WQW387" s="5"/>
      <c r="WQX387" s="5"/>
      <c r="WQY387" s="5"/>
      <c r="WQZ387" s="5"/>
      <c r="WRA387" s="5"/>
      <c r="WRB387" s="5"/>
      <c r="WRC387" s="5"/>
      <c r="WRD387" s="5"/>
      <c r="WRE387" s="5"/>
      <c r="WRF387" s="5"/>
      <c r="WRG387" s="5"/>
      <c r="WRH387" s="5"/>
      <c r="WRI387" s="5"/>
      <c r="WRJ387" s="5"/>
      <c r="WRK387" s="5"/>
      <c r="WRL387" s="5"/>
      <c r="WRM387" s="5"/>
      <c r="WRN387" s="5"/>
      <c r="WRO387" s="5"/>
      <c r="WRP387" s="5"/>
      <c r="WRQ387" s="5"/>
      <c r="WRR387" s="5"/>
      <c r="WRS387" s="5"/>
      <c r="WRT387" s="5"/>
      <c r="WRU387" s="5"/>
      <c r="WRV387" s="5"/>
      <c r="WRW387" s="5"/>
      <c r="WRX387" s="5"/>
      <c r="WRY387" s="5"/>
      <c r="WRZ387" s="5"/>
      <c r="WSA387" s="5"/>
      <c r="WSB387" s="5"/>
      <c r="WSC387" s="5"/>
      <c r="WSD387" s="5"/>
      <c r="WSE387" s="5"/>
      <c r="WSF387" s="5"/>
      <c r="WSG387" s="5"/>
      <c r="WSH387" s="5"/>
      <c r="WSI387" s="5"/>
      <c r="WSJ387" s="5"/>
      <c r="WSK387" s="5"/>
      <c r="WSL387" s="5"/>
      <c r="WSM387" s="5"/>
      <c r="WSN387" s="5"/>
      <c r="WSO387" s="5"/>
      <c r="WSP387" s="5"/>
      <c r="WSQ387" s="5"/>
      <c r="WSR387" s="5"/>
      <c r="WSS387" s="5"/>
      <c r="WST387" s="5"/>
      <c r="WSU387" s="5"/>
      <c r="WSV387" s="5"/>
      <c r="WSW387" s="5"/>
      <c r="WSX387" s="5"/>
      <c r="WSY387" s="5"/>
      <c r="WSZ387" s="5"/>
      <c r="WTA387" s="5"/>
      <c r="WTB387" s="5"/>
      <c r="WTC387" s="5"/>
      <c r="WTD387" s="5"/>
      <c r="WTE387" s="5"/>
      <c r="WTF387" s="5"/>
      <c r="WTG387" s="5"/>
      <c r="WTH387" s="5"/>
      <c r="WTI387" s="5"/>
      <c r="WTJ387" s="5"/>
      <c r="WTK387" s="5"/>
      <c r="WTL387" s="5"/>
      <c r="WTM387" s="5"/>
      <c r="WTN387" s="5"/>
      <c r="WTO387" s="5"/>
      <c r="WTP387" s="5"/>
      <c r="WTQ387" s="5"/>
      <c r="WTR387" s="5"/>
      <c r="WTS387" s="5"/>
      <c r="WTT387" s="5"/>
      <c r="WTU387" s="5"/>
      <c r="WTV387" s="5"/>
      <c r="WTW387" s="5"/>
      <c r="WTX387" s="5"/>
      <c r="WTY387" s="5"/>
      <c r="WTZ387" s="5"/>
      <c r="WUA387" s="5"/>
      <c r="WUB387" s="5"/>
      <c r="WUC387" s="5"/>
      <c r="WUD387" s="5"/>
      <c r="WUE387" s="5"/>
      <c r="WUF387" s="5"/>
      <c r="WUG387" s="5"/>
      <c r="WUH387" s="5"/>
      <c r="WUI387" s="5"/>
      <c r="WUJ387" s="5"/>
      <c r="WUK387" s="5"/>
      <c r="WUL387" s="5"/>
      <c r="WUM387" s="5"/>
      <c r="WUN387" s="5"/>
      <c r="WUO387" s="5"/>
      <c r="WUP387" s="5"/>
      <c r="WUQ387" s="5"/>
      <c r="WUR387" s="5"/>
      <c r="WUS387" s="5"/>
      <c r="WUT387" s="5"/>
      <c r="WUU387" s="5"/>
      <c r="WUV387" s="5"/>
      <c r="WUW387" s="5"/>
      <c r="WUX387" s="5"/>
      <c r="WUY387" s="5"/>
      <c r="WUZ387" s="5"/>
      <c r="WVA387" s="5"/>
      <c r="WVB387" s="5"/>
      <c r="WVC387" s="5"/>
      <c r="WVD387" s="5"/>
      <c r="WVE387" s="5"/>
      <c r="WVF387" s="5"/>
      <c r="WVG387" s="5"/>
      <c r="WVH387" s="5"/>
      <c r="WVI387" s="5"/>
      <c r="WVJ387" s="5"/>
      <c r="WVK387" s="5"/>
      <c r="WVL387" s="5"/>
      <c r="WVM387" s="5"/>
      <c r="WVN387" s="5"/>
      <c r="WVO387" s="5"/>
      <c r="WVP387" s="5"/>
      <c r="WVQ387" s="5"/>
      <c r="WVR387" s="5"/>
      <c r="WVS387" s="5"/>
      <c r="WVT387" s="5"/>
      <c r="WVU387" s="5"/>
      <c r="WVV387" s="5"/>
      <c r="WVW387" s="5"/>
      <c r="WVX387" s="5"/>
      <c r="WVY387" s="5"/>
      <c r="WVZ387" s="5"/>
      <c r="WWA387" s="5"/>
      <c r="WWB387" s="5"/>
      <c r="WWC387" s="5"/>
      <c r="WWD387" s="5"/>
      <c r="WWE387" s="5"/>
      <c r="WWF387" s="5"/>
      <c r="WWG387" s="5"/>
      <c r="WWH387" s="5"/>
      <c r="WWI387" s="5"/>
      <c r="WWJ387" s="5"/>
      <c r="WWK387" s="5"/>
      <c r="WWL387" s="5"/>
      <c r="WWM387" s="5"/>
      <c r="WWN387" s="5"/>
      <c r="WWO387" s="5"/>
      <c r="WWP387" s="5"/>
      <c r="WWQ387" s="5"/>
      <c r="WWR387" s="5"/>
      <c r="WWS387" s="5"/>
      <c r="WWT387" s="5"/>
      <c r="WWU387" s="5"/>
      <c r="WWV387" s="5"/>
      <c r="WWW387" s="5"/>
      <c r="WWX387" s="5"/>
      <c r="WWY387" s="5"/>
      <c r="WWZ387" s="5"/>
      <c r="WXA387" s="5"/>
      <c r="WXB387" s="5"/>
      <c r="WXC387" s="5"/>
      <c r="WXD387" s="5"/>
      <c r="WXE387" s="5"/>
      <c r="WXF387" s="5"/>
      <c r="WXG387" s="5"/>
      <c r="WXH387" s="5"/>
      <c r="WXI387" s="5"/>
      <c r="WXJ387" s="5"/>
      <c r="WXK387" s="5"/>
      <c r="WXL387" s="5"/>
      <c r="WXM387" s="5"/>
      <c r="WXN387" s="5"/>
      <c r="WXO387" s="5"/>
      <c r="WXP387" s="5"/>
      <c r="WXQ387" s="5"/>
      <c r="WXR387" s="5"/>
      <c r="WXS387" s="5"/>
      <c r="WXT387" s="5"/>
      <c r="WXU387" s="5"/>
      <c r="WXV387" s="5"/>
      <c r="WXW387" s="5"/>
      <c r="WXX387" s="5"/>
      <c r="WXY387" s="5"/>
      <c r="WXZ387" s="5"/>
      <c r="WYA387" s="5"/>
      <c r="WYB387" s="5"/>
      <c r="WYC387" s="5"/>
      <c r="WYD387" s="5"/>
      <c r="WYE387" s="5"/>
      <c r="WYF387" s="5"/>
      <c r="WYG387" s="5"/>
      <c r="WYH387" s="5"/>
      <c r="WYI387" s="5"/>
      <c r="WYJ387" s="5"/>
      <c r="WYK387" s="5"/>
      <c r="WYL387" s="5"/>
      <c r="WYM387" s="5"/>
      <c r="WYN387" s="5"/>
      <c r="WYO387" s="5"/>
      <c r="WYP387" s="5"/>
      <c r="WYQ387" s="5"/>
      <c r="WYR387" s="5"/>
      <c r="WYS387" s="5"/>
      <c r="WYT387" s="5"/>
      <c r="WYU387" s="5"/>
      <c r="WYV387" s="5"/>
      <c r="WYW387" s="5"/>
      <c r="WYX387" s="5"/>
      <c r="WYY387" s="5"/>
      <c r="WYZ387" s="5"/>
      <c r="WZA387" s="5"/>
      <c r="WZB387" s="5"/>
      <c r="WZC387" s="5"/>
      <c r="WZD387" s="5"/>
      <c r="WZE387" s="5"/>
      <c r="WZF387" s="5"/>
      <c r="WZG387" s="5"/>
      <c r="WZH387" s="5"/>
      <c r="WZI387" s="5"/>
      <c r="WZJ387" s="5"/>
      <c r="WZK387" s="5"/>
      <c r="WZL387" s="5"/>
      <c r="WZM387" s="5"/>
      <c r="WZN387" s="5"/>
      <c r="WZO387" s="5"/>
      <c r="WZP387" s="5"/>
      <c r="WZQ387" s="5"/>
      <c r="WZR387" s="5"/>
      <c r="WZS387" s="5"/>
      <c r="WZT387" s="5"/>
      <c r="WZU387" s="5"/>
      <c r="WZV387" s="5"/>
      <c r="WZW387" s="5"/>
      <c r="WZX387" s="5"/>
      <c r="WZY387" s="5"/>
      <c r="WZZ387" s="5"/>
      <c r="XAA387" s="5"/>
      <c r="XAB387" s="5"/>
      <c r="XAC387" s="5"/>
      <c r="XAD387" s="5"/>
      <c r="XAE387" s="5"/>
      <c r="XAF387" s="5"/>
      <c r="XAG387" s="5"/>
      <c r="XAH387" s="5"/>
      <c r="XAI387" s="5"/>
      <c r="XAJ387" s="5"/>
      <c r="XAK387" s="5"/>
      <c r="XAL387" s="5"/>
      <c r="XAM387" s="5"/>
      <c r="XAN387" s="5"/>
      <c r="XAO387" s="5"/>
      <c r="XAP387" s="5"/>
      <c r="XAQ387" s="5"/>
      <c r="XAR387" s="5"/>
      <c r="XAS387" s="5"/>
      <c r="XAT387" s="5"/>
      <c r="XAU387" s="5"/>
      <c r="XAV387" s="5"/>
      <c r="XAW387" s="5"/>
      <c r="XAX387" s="5"/>
      <c r="XAY387" s="5"/>
      <c r="XAZ387" s="5"/>
      <c r="XBA387" s="5"/>
      <c r="XBB387" s="5"/>
      <c r="XBC387" s="5"/>
      <c r="XBD387" s="5"/>
      <c r="XBE387" s="5"/>
      <c r="XBF387" s="5"/>
      <c r="XBG387" s="5"/>
      <c r="XBH387" s="5"/>
      <c r="XBI387" s="5"/>
      <c r="XBJ387" s="5"/>
      <c r="XBK387" s="5"/>
      <c r="XBL387" s="5"/>
      <c r="XBM387" s="5"/>
      <c r="XBN387" s="5"/>
      <c r="XBO387" s="5"/>
      <c r="XBP387" s="5"/>
      <c r="XBQ387" s="5"/>
      <c r="XBR387" s="5"/>
      <c r="XBS387" s="5"/>
      <c r="XBT387" s="5"/>
      <c r="XBU387" s="5"/>
      <c r="XBV387" s="5"/>
      <c r="XBW387" s="5"/>
      <c r="XBX387" s="5"/>
      <c r="XBY387" s="5"/>
      <c r="XBZ387" s="5"/>
      <c r="XCA387" s="5"/>
      <c r="XCB387" s="5"/>
      <c r="XCC387" s="5"/>
      <c r="XCD387" s="5"/>
      <c r="XCE387" s="5"/>
      <c r="XCF387" s="5"/>
      <c r="XCG387" s="5"/>
      <c r="XCH387" s="5"/>
      <c r="XCI387" s="5"/>
      <c r="XCJ387" s="5"/>
      <c r="XCK387" s="5"/>
      <c r="XCL387" s="5"/>
      <c r="XCM387" s="5"/>
      <c r="XCN387" s="5"/>
      <c r="XCO387" s="5"/>
      <c r="XCP387" s="5"/>
      <c r="XCQ387" s="5"/>
      <c r="XCR387" s="5"/>
      <c r="XCS387" s="5"/>
      <c r="XCT387" s="5"/>
      <c r="XCU387" s="5"/>
      <c r="XCV387" s="5"/>
      <c r="XCW387" s="5"/>
      <c r="XCX387" s="5"/>
      <c r="XCY387" s="5"/>
      <c r="XCZ387" s="5"/>
      <c r="XDA387" s="5"/>
      <c r="XDB387" s="5"/>
      <c r="XDC387" s="5"/>
      <c r="XDD387" s="5"/>
      <c r="XDE387" s="5"/>
      <c r="XDF387" s="5"/>
      <c r="XDG387" s="5"/>
      <c r="XDH387" s="5"/>
      <c r="XDI387" s="5"/>
      <c r="XDJ387" s="5"/>
      <c r="XDK387" s="5"/>
      <c r="XDL387" s="5"/>
      <c r="XDM387" s="5"/>
      <c r="XDN387" s="5"/>
      <c r="XDO387" s="5"/>
      <c r="XDP387" s="5"/>
      <c r="XDQ387" s="5"/>
      <c r="XDR387" s="5"/>
      <c r="XDS387" s="5"/>
      <c r="XDT387" s="5"/>
      <c r="XDU387" s="5"/>
      <c r="XDV387" s="5"/>
      <c r="XDW387" s="5"/>
      <c r="XDX387" s="5"/>
      <c r="XDY387" s="5"/>
      <c r="XDZ387" s="5"/>
      <c r="XEA387" s="5"/>
      <c r="XEB387" s="5"/>
      <c r="XEC387" s="5"/>
      <c r="XED387" s="5"/>
      <c r="XEE387" s="5"/>
      <c r="XEF387" s="5"/>
      <c r="XEG387" s="5"/>
      <c r="XEH387" s="5"/>
      <c r="XEI387" s="5"/>
      <c r="XEJ387" s="5"/>
      <c r="XEK387" s="5"/>
    </row>
    <row r="388" ht="23" customHeight="1" spans="1:27">
      <c r="A388" s="21">
        <v>292</v>
      </c>
      <c r="B388" s="22" t="s">
        <v>940</v>
      </c>
      <c r="C388" s="18" t="s">
        <v>986</v>
      </c>
      <c r="D388" s="18" t="s">
        <v>251</v>
      </c>
      <c r="E388" s="53" t="s">
        <v>252</v>
      </c>
      <c r="F388" s="18" t="s">
        <v>277</v>
      </c>
      <c r="G388" s="18" t="s">
        <v>254</v>
      </c>
      <c r="H388" s="18" t="s">
        <v>987</v>
      </c>
      <c r="I388" s="18" t="s">
        <v>267</v>
      </c>
      <c r="J388" s="18" t="s">
        <v>988</v>
      </c>
      <c r="K388" s="22" t="s">
        <v>368</v>
      </c>
      <c r="L388" s="18" t="s">
        <v>944</v>
      </c>
      <c r="M388" s="55" t="s">
        <v>540</v>
      </c>
      <c r="N388" s="31">
        <f t="shared" si="31"/>
        <v>200.704</v>
      </c>
      <c r="O388" s="18">
        <f t="shared" si="32"/>
        <v>200.704</v>
      </c>
      <c r="P388" s="17"/>
      <c r="Q388" s="22">
        <v>200.704</v>
      </c>
      <c r="R388" s="17"/>
      <c r="S388" s="17"/>
      <c r="T388" s="31">
        <f t="shared" si="29"/>
        <v>0</v>
      </c>
      <c r="U388" s="17"/>
      <c r="V388" s="17"/>
      <c r="W388" s="17"/>
      <c r="X388" s="17"/>
      <c r="Y388" s="43">
        <f t="shared" si="33"/>
        <v>200.704</v>
      </c>
      <c r="Z388" s="17">
        <f>75.264+125.44</f>
        <v>200.704</v>
      </c>
      <c r="AA388" s="17"/>
    </row>
    <row r="389" ht="23" customHeight="1" spans="1:27">
      <c r="A389" s="23"/>
      <c r="B389" s="24"/>
      <c r="C389" s="18" t="s">
        <v>986</v>
      </c>
      <c r="D389" s="18" t="s">
        <v>251</v>
      </c>
      <c r="E389" s="53" t="s">
        <v>252</v>
      </c>
      <c r="F389" s="18" t="s">
        <v>277</v>
      </c>
      <c r="G389" s="18" t="s">
        <v>254</v>
      </c>
      <c r="H389" s="18" t="s">
        <v>987</v>
      </c>
      <c r="I389" s="18" t="s">
        <v>267</v>
      </c>
      <c r="J389" s="18" t="s">
        <v>988</v>
      </c>
      <c r="K389" s="22" t="s">
        <v>368</v>
      </c>
      <c r="L389" s="18" t="s">
        <v>111</v>
      </c>
      <c r="M389" s="55" t="s">
        <v>968</v>
      </c>
      <c r="N389" s="31">
        <f t="shared" si="31"/>
        <v>50.176</v>
      </c>
      <c r="O389" s="18">
        <f t="shared" si="32"/>
        <v>0</v>
      </c>
      <c r="P389" s="17"/>
      <c r="Q389" s="22"/>
      <c r="R389" s="17"/>
      <c r="S389" s="17"/>
      <c r="T389" s="31">
        <f t="shared" si="29"/>
        <v>50.176</v>
      </c>
      <c r="U389" s="17"/>
      <c r="V389" s="17">
        <v>50.176</v>
      </c>
      <c r="W389" s="17"/>
      <c r="X389" s="17"/>
      <c r="Y389" s="43">
        <f t="shared" si="33"/>
        <v>0</v>
      </c>
      <c r="Z389" s="17"/>
      <c r="AA389" s="17"/>
    </row>
    <row r="390" ht="23" customHeight="1" spans="1:27">
      <c r="A390" s="54">
        <v>293</v>
      </c>
      <c r="B390" s="18" t="s">
        <v>940</v>
      </c>
      <c r="C390" s="18" t="s">
        <v>989</v>
      </c>
      <c r="D390" s="18" t="s">
        <v>251</v>
      </c>
      <c r="E390" s="53" t="s">
        <v>297</v>
      </c>
      <c r="F390" s="18" t="s">
        <v>298</v>
      </c>
      <c r="G390" s="18" t="s">
        <v>298</v>
      </c>
      <c r="H390" s="18" t="s">
        <v>756</v>
      </c>
      <c r="I390" s="18" t="s">
        <v>267</v>
      </c>
      <c r="J390" s="18" t="s">
        <v>300</v>
      </c>
      <c r="K390" s="22" t="s">
        <v>368</v>
      </c>
      <c r="L390" s="18" t="s">
        <v>944</v>
      </c>
      <c r="M390" s="55" t="s">
        <v>540</v>
      </c>
      <c r="N390" s="31">
        <f t="shared" si="31"/>
        <v>184.556489</v>
      </c>
      <c r="O390" s="18">
        <f t="shared" si="32"/>
        <v>184.556489</v>
      </c>
      <c r="P390" s="17"/>
      <c r="Q390" s="22">
        <v>184.556489</v>
      </c>
      <c r="R390" s="17"/>
      <c r="S390" s="17"/>
      <c r="T390" s="31">
        <f t="shared" si="29"/>
        <v>0</v>
      </c>
      <c r="U390" s="17"/>
      <c r="V390" s="17"/>
      <c r="W390" s="17"/>
      <c r="X390" s="17"/>
      <c r="Y390" s="43">
        <f t="shared" si="33"/>
        <v>184.556489</v>
      </c>
      <c r="Z390" s="17">
        <v>184.556489</v>
      </c>
      <c r="AA390" s="17"/>
    </row>
    <row r="391" ht="23" customHeight="1" spans="1:27">
      <c r="A391" s="54">
        <v>294</v>
      </c>
      <c r="B391" s="18" t="s">
        <v>940</v>
      </c>
      <c r="C391" s="18" t="s">
        <v>990</v>
      </c>
      <c r="D391" s="20" t="s">
        <v>310</v>
      </c>
      <c r="E391" s="53" t="s">
        <v>456</v>
      </c>
      <c r="F391" s="18" t="s">
        <v>254</v>
      </c>
      <c r="G391" s="18" t="s">
        <v>254</v>
      </c>
      <c r="H391" s="18" t="s">
        <v>433</v>
      </c>
      <c r="I391" s="18" t="s">
        <v>267</v>
      </c>
      <c r="J391" s="18" t="s">
        <v>991</v>
      </c>
      <c r="K391" s="22" t="s">
        <v>368</v>
      </c>
      <c r="L391" s="18" t="s">
        <v>944</v>
      </c>
      <c r="M391" s="55" t="s">
        <v>540</v>
      </c>
      <c r="N391" s="31">
        <f t="shared" si="31"/>
        <v>3.291</v>
      </c>
      <c r="O391" s="18">
        <f t="shared" si="32"/>
        <v>3.291</v>
      </c>
      <c r="P391" s="17"/>
      <c r="Q391" s="22">
        <v>3.291</v>
      </c>
      <c r="R391" s="17"/>
      <c r="S391" s="17"/>
      <c r="T391" s="31">
        <f t="shared" ref="T391:T454" si="34">U391+V391+W391+X391</f>
        <v>0</v>
      </c>
      <c r="U391" s="17"/>
      <c r="V391" s="17"/>
      <c r="W391" s="17"/>
      <c r="X391" s="17"/>
      <c r="Y391" s="43">
        <f t="shared" si="33"/>
        <v>3.291</v>
      </c>
      <c r="Z391" s="22">
        <v>3.291</v>
      </c>
      <c r="AA391" s="17"/>
    </row>
    <row r="392" ht="23" customHeight="1" spans="1:27">
      <c r="A392" s="54">
        <v>295</v>
      </c>
      <c r="B392" s="18" t="s">
        <v>940</v>
      </c>
      <c r="C392" s="18" t="s">
        <v>990</v>
      </c>
      <c r="D392" s="20" t="s">
        <v>310</v>
      </c>
      <c r="E392" s="53" t="s">
        <v>456</v>
      </c>
      <c r="F392" s="18" t="s">
        <v>254</v>
      </c>
      <c r="G392" s="18" t="s">
        <v>254</v>
      </c>
      <c r="H392" s="18" t="s">
        <v>265</v>
      </c>
      <c r="I392" s="18" t="s">
        <v>267</v>
      </c>
      <c r="J392" s="18" t="s">
        <v>992</v>
      </c>
      <c r="K392" s="22" t="s">
        <v>368</v>
      </c>
      <c r="L392" s="18" t="s">
        <v>944</v>
      </c>
      <c r="M392" s="55" t="s">
        <v>540</v>
      </c>
      <c r="N392" s="31">
        <f t="shared" si="31"/>
        <v>5.67</v>
      </c>
      <c r="O392" s="18">
        <f t="shared" si="32"/>
        <v>5.67</v>
      </c>
      <c r="P392" s="17"/>
      <c r="Q392" s="22">
        <v>5.67</v>
      </c>
      <c r="R392" s="17"/>
      <c r="S392" s="17"/>
      <c r="T392" s="31">
        <f t="shared" si="34"/>
        <v>0</v>
      </c>
      <c r="U392" s="17"/>
      <c r="V392" s="17"/>
      <c r="W392" s="17"/>
      <c r="X392" s="17"/>
      <c r="Y392" s="43">
        <f t="shared" si="33"/>
        <v>5.67</v>
      </c>
      <c r="Z392" s="22">
        <v>5.67</v>
      </c>
      <c r="AA392" s="17"/>
    </row>
    <row r="393" ht="23" customHeight="1" spans="1:27">
      <c r="A393" s="21">
        <v>296</v>
      </c>
      <c r="B393" s="22" t="s">
        <v>940</v>
      </c>
      <c r="C393" s="18" t="s">
        <v>993</v>
      </c>
      <c r="D393" s="18" t="s">
        <v>251</v>
      </c>
      <c r="E393" s="53" t="s">
        <v>377</v>
      </c>
      <c r="F393" s="18" t="s">
        <v>420</v>
      </c>
      <c r="G393" s="18" t="s">
        <v>402</v>
      </c>
      <c r="H393" s="18" t="s">
        <v>994</v>
      </c>
      <c r="I393" s="18" t="s">
        <v>256</v>
      </c>
      <c r="J393" s="18" t="s">
        <v>995</v>
      </c>
      <c r="K393" s="22" t="s">
        <v>368</v>
      </c>
      <c r="L393" s="18" t="s">
        <v>944</v>
      </c>
      <c r="M393" s="55" t="s">
        <v>540</v>
      </c>
      <c r="N393" s="31">
        <f t="shared" si="31"/>
        <v>29.96</v>
      </c>
      <c r="O393" s="18">
        <f t="shared" si="32"/>
        <v>29.96</v>
      </c>
      <c r="P393" s="17"/>
      <c r="Q393" s="22">
        <v>29.96</v>
      </c>
      <c r="R393" s="17"/>
      <c r="S393" s="17"/>
      <c r="T393" s="31">
        <f t="shared" si="34"/>
        <v>0</v>
      </c>
      <c r="U393" s="17"/>
      <c r="V393" s="17"/>
      <c r="W393" s="17"/>
      <c r="X393" s="17"/>
      <c r="Y393" s="43">
        <f t="shared" si="33"/>
        <v>29.96</v>
      </c>
      <c r="Z393" s="17">
        <f>22.47+7.49</f>
        <v>29.96</v>
      </c>
      <c r="AA393" s="17"/>
    </row>
    <row r="394" ht="23" customHeight="1" spans="1:27">
      <c r="A394" s="23"/>
      <c r="B394" s="24"/>
      <c r="C394" s="18" t="s">
        <v>993</v>
      </c>
      <c r="D394" s="18" t="s">
        <v>251</v>
      </c>
      <c r="E394" s="53" t="s">
        <v>377</v>
      </c>
      <c r="F394" s="18" t="s">
        <v>420</v>
      </c>
      <c r="G394" s="18" t="s">
        <v>402</v>
      </c>
      <c r="H394" s="18" t="s">
        <v>994</v>
      </c>
      <c r="I394" s="18" t="s">
        <v>256</v>
      </c>
      <c r="J394" s="18" t="s">
        <v>995</v>
      </c>
      <c r="K394" s="22" t="s">
        <v>368</v>
      </c>
      <c r="L394" s="18" t="s">
        <v>111</v>
      </c>
      <c r="M394" s="55" t="s">
        <v>968</v>
      </c>
      <c r="N394" s="31">
        <f t="shared" si="31"/>
        <v>7.49</v>
      </c>
      <c r="O394" s="18">
        <f t="shared" si="32"/>
        <v>0</v>
      </c>
      <c r="P394" s="17"/>
      <c r="Q394" s="22"/>
      <c r="R394" s="17"/>
      <c r="S394" s="17"/>
      <c r="T394" s="31">
        <f t="shared" si="34"/>
        <v>7.49</v>
      </c>
      <c r="U394" s="17"/>
      <c r="V394" s="17">
        <v>7.49</v>
      </c>
      <c r="W394" s="17"/>
      <c r="X394" s="17"/>
      <c r="Y394" s="43">
        <f t="shared" si="33"/>
        <v>0</v>
      </c>
      <c r="Z394" s="17"/>
      <c r="AA394" s="17"/>
    </row>
    <row r="395" ht="23" customHeight="1" spans="1:27">
      <c r="A395" s="21">
        <v>297</v>
      </c>
      <c r="B395" s="22" t="s">
        <v>940</v>
      </c>
      <c r="C395" s="18" t="s">
        <v>996</v>
      </c>
      <c r="D395" s="18" t="s">
        <v>251</v>
      </c>
      <c r="E395" s="53" t="s">
        <v>252</v>
      </c>
      <c r="F395" s="18" t="s">
        <v>420</v>
      </c>
      <c r="G395" s="18" t="s">
        <v>402</v>
      </c>
      <c r="H395" s="18" t="s">
        <v>722</v>
      </c>
      <c r="I395" s="18" t="s">
        <v>256</v>
      </c>
      <c r="J395" s="18" t="s">
        <v>997</v>
      </c>
      <c r="K395" s="22" t="s">
        <v>368</v>
      </c>
      <c r="L395" s="18" t="s">
        <v>944</v>
      </c>
      <c r="M395" s="55" t="s">
        <v>540</v>
      </c>
      <c r="N395" s="31">
        <f t="shared" si="31"/>
        <v>33.23772</v>
      </c>
      <c r="O395" s="18">
        <f t="shared" si="32"/>
        <v>33.23772</v>
      </c>
      <c r="P395" s="17"/>
      <c r="Q395" s="22">
        <v>33.23772</v>
      </c>
      <c r="R395" s="17"/>
      <c r="S395" s="17"/>
      <c r="T395" s="31">
        <f t="shared" si="34"/>
        <v>0</v>
      </c>
      <c r="U395" s="17"/>
      <c r="V395" s="17"/>
      <c r="W395" s="17"/>
      <c r="X395" s="17"/>
      <c r="Y395" s="43">
        <f t="shared" si="33"/>
        <v>33.23772</v>
      </c>
      <c r="Z395" s="17">
        <f>22.15872+11.079</f>
        <v>33.23772</v>
      </c>
      <c r="AA395" s="17"/>
    </row>
    <row r="396" ht="23" customHeight="1" spans="1:27">
      <c r="A396" s="23"/>
      <c r="B396" s="24"/>
      <c r="C396" s="18" t="s">
        <v>996</v>
      </c>
      <c r="D396" s="18" t="s">
        <v>251</v>
      </c>
      <c r="E396" s="53" t="s">
        <v>252</v>
      </c>
      <c r="F396" s="18" t="s">
        <v>420</v>
      </c>
      <c r="G396" s="18" t="s">
        <v>402</v>
      </c>
      <c r="H396" s="18" t="s">
        <v>722</v>
      </c>
      <c r="I396" s="18" t="s">
        <v>256</v>
      </c>
      <c r="J396" s="18" t="s">
        <v>997</v>
      </c>
      <c r="K396" s="22" t="s">
        <v>368</v>
      </c>
      <c r="L396" s="18" t="s">
        <v>111</v>
      </c>
      <c r="M396" s="55" t="s">
        <v>968</v>
      </c>
      <c r="N396" s="31">
        <f t="shared" si="31"/>
        <v>3.69228</v>
      </c>
      <c r="O396" s="18">
        <f t="shared" si="32"/>
        <v>0</v>
      </c>
      <c r="P396" s="17"/>
      <c r="Q396" s="22"/>
      <c r="R396" s="17"/>
      <c r="S396" s="17"/>
      <c r="T396" s="31">
        <f t="shared" si="34"/>
        <v>3.69228</v>
      </c>
      <c r="U396" s="17"/>
      <c r="V396" s="17">
        <v>3.69228</v>
      </c>
      <c r="W396" s="17"/>
      <c r="X396" s="17"/>
      <c r="Y396" s="43">
        <f t="shared" si="33"/>
        <v>0</v>
      </c>
      <c r="Z396" s="17"/>
      <c r="AA396" s="17"/>
    </row>
    <row r="397" ht="23" customHeight="1" spans="1:27">
      <c r="A397" s="54">
        <v>298</v>
      </c>
      <c r="B397" s="18" t="s">
        <v>940</v>
      </c>
      <c r="C397" s="18" t="s">
        <v>998</v>
      </c>
      <c r="D397" s="18" t="s">
        <v>302</v>
      </c>
      <c r="E397" s="53" t="s">
        <v>337</v>
      </c>
      <c r="F397" s="18" t="s">
        <v>349</v>
      </c>
      <c r="G397" s="18" t="s">
        <v>338</v>
      </c>
      <c r="H397" s="18" t="s">
        <v>999</v>
      </c>
      <c r="I397" s="18" t="s">
        <v>267</v>
      </c>
      <c r="J397" s="18" t="s">
        <v>1000</v>
      </c>
      <c r="K397" s="22" t="s">
        <v>368</v>
      </c>
      <c r="L397" s="18" t="s">
        <v>944</v>
      </c>
      <c r="M397" s="55" t="s">
        <v>540</v>
      </c>
      <c r="N397" s="31">
        <f t="shared" si="31"/>
        <v>145.11</v>
      </c>
      <c r="O397" s="18">
        <f t="shared" si="32"/>
        <v>145.11</v>
      </c>
      <c r="P397" s="17"/>
      <c r="Q397" s="49">
        <v>145.11</v>
      </c>
      <c r="R397" s="17"/>
      <c r="S397" s="17"/>
      <c r="T397" s="31">
        <f t="shared" si="34"/>
        <v>0</v>
      </c>
      <c r="U397" s="17"/>
      <c r="V397" s="17"/>
      <c r="W397" s="17"/>
      <c r="X397" s="17"/>
      <c r="Y397" s="43">
        <f t="shared" si="33"/>
        <v>145.11</v>
      </c>
      <c r="Z397" s="17">
        <v>145.11</v>
      </c>
      <c r="AA397" s="17"/>
    </row>
    <row r="398" ht="23" customHeight="1" spans="1:27">
      <c r="A398" s="54">
        <v>299</v>
      </c>
      <c r="B398" s="18" t="s">
        <v>940</v>
      </c>
      <c r="C398" s="18" t="s">
        <v>1001</v>
      </c>
      <c r="D398" s="18" t="s">
        <v>251</v>
      </c>
      <c r="E398" s="53" t="s">
        <v>252</v>
      </c>
      <c r="F398" s="18" t="s">
        <v>478</v>
      </c>
      <c r="G398" s="18" t="s">
        <v>254</v>
      </c>
      <c r="H398" s="18" t="s">
        <v>1002</v>
      </c>
      <c r="I398" s="18" t="s">
        <v>267</v>
      </c>
      <c r="J398" s="18" t="s">
        <v>1003</v>
      </c>
      <c r="K398" s="22" t="s">
        <v>368</v>
      </c>
      <c r="L398" s="18" t="s">
        <v>944</v>
      </c>
      <c r="M398" s="55" t="s">
        <v>540</v>
      </c>
      <c r="N398" s="31">
        <f t="shared" si="31"/>
        <v>62.45</v>
      </c>
      <c r="O398" s="18">
        <f t="shared" si="32"/>
        <v>62.45</v>
      </c>
      <c r="P398" s="17"/>
      <c r="Q398" s="49">
        <v>62.45</v>
      </c>
      <c r="R398" s="17"/>
      <c r="S398" s="17"/>
      <c r="T398" s="31">
        <f t="shared" si="34"/>
        <v>0</v>
      </c>
      <c r="U398" s="17"/>
      <c r="V398" s="17"/>
      <c r="W398" s="17"/>
      <c r="X398" s="17"/>
      <c r="Y398" s="43">
        <f t="shared" si="33"/>
        <v>62.45</v>
      </c>
      <c r="Z398" s="52">
        <f>49.96+12.49</f>
        <v>62.45</v>
      </c>
      <c r="AA398" s="17"/>
    </row>
    <row r="399" ht="23" customHeight="1" spans="1:27">
      <c r="A399" s="54">
        <v>300</v>
      </c>
      <c r="B399" s="18" t="s">
        <v>940</v>
      </c>
      <c r="C399" s="18" t="s">
        <v>1004</v>
      </c>
      <c r="D399" s="18" t="s">
        <v>251</v>
      </c>
      <c r="E399" s="53" t="s">
        <v>377</v>
      </c>
      <c r="F399" s="18" t="s">
        <v>478</v>
      </c>
      <c r="G399" s="18" t="s">
        <v>254</v>
      </c>
      <c r="H399" s="18" t="s">
        <v>1002</v>
      </c>
      <c r="I399" s="18" t="s">
        <v>267</v>
      </c>
      <c r="J399" s="18" t="s">
        <v>1005</v>
      </c>
      <c r="K399" s="22" t="s">
        <v>368</v>
      </c>
      <c r="L399" s="18" t="s">
        <v>944</v>
      </c>
      <c r="M399" s="55" t="s">
        <v>540</v>
      </c>
      <c r="N399" s="31">
        <f t="shared" si="31"/>
        <v>169.4</v>
      </c>
      <c r="O399" s="18">
        <f t="shared" si="32"/>
        <v>169.4</v>
      </c>
      <c r="P399" s="17"/>
      <c r="Q399" s="22">
        <v>169.4</v>
      </c>
      <c r="R399" s="17"/>
      <c r="S399" s="17"/>
      <c r="T399" s="31">
        <f t="shared" si="34"/>
        <v>0</v>
      </c>
      <c r="U399" s="17"/>
      <c r="V399" s="17"/>
      <c r="W399" s="17"/>
      <c r="X399" s="17"/>
      <c r="Y399" s="43">
        <f t="shared" si="33"/>
        <v>169.4</v>
      </c>
      <c r="Z399" s="52">
        <f>152.46+16.94</f>
        <v>169.4</v>
      </c>
      <c r="AA399" s="17"/>
    </row>
    <row r="400" ht="23" customHeight="1" spans="1:27">
      <c r="A400" s="21">
        <v>301</v>
      </c>
      <c r="B400" s="22" t="s">
        <v>940</v>
      </c>
      <c r="C400" s="18" t="s">
        <v>1006</v>
      </c>
      <c r="D400" s="18" t="s">
        <v>251</v>
      </c>
      <c r="E400" s="53" t="s">
        <v>317</v>
      </c>
      <c r="F400" s="18" t="s">
        <v>437</v>
      </c>
      <c r="G400" s="18" t="s">
        <v>254</v>
      </c>
      <c r="H400" s="18" t="s">
        <v>1007</v>
      </c>
      <c r="I400" s="18" t="s">
        <v>256</v>
      </c>
      <c r="J400" s="18" t="s">
        <v>1008</v>
      </c>
      <c r="K400" s="22" t="s">
        <v>368</v>
      </c>
      <c r="L400" s="18" t="s">
        <v>944</v>
      </c>
      <c r="M400" s="55" t="s">
        <v>540</v>
      </c>
      <c r="N400" s="31">
        <f t="shared" si="31"/>
        <v>237.384</v>
      </c>
      <c r="O400" s="18">
        <f t="shared" si="32"/>
        <v>237.384</v>
      </c>
      <c r="P400" s="17"/>
      <c r="Q400" s="22">
        <v>237.384</v>
      </c>
      <c r="R400" s="17"/>
      <c r="S400" s="17"/>
      <c r="T400" s="31">
        <f t="shared" si="34"/>
        <v>0</v>
      </c>
      <c r="U400" s="17"/>
      <c r="V400" s="17"/>
      <c r="W400" s="17"/>
      <c r="X400" s="17"/>
      <c r="Y400" s="43">
        <f t="shared" si="33"/>
        <v>237.384</v>
      </c>
      <c r="Z400" s="17">
        <f>101.736+135.648</f>
        <v>237.384</v>
      </c>
      <c r="AA400" s="17"/>
    </row>
    <row r="401" ht="23" customHeight="1" spans="1:27">
      <c r="A401" s="23"/>
      <c r="B401" s="24"/>
      <c r="C401" s="18" t="s">
        <v>1006</v>
      </c>
      <c r="D401" s="18" t="s">
        <v>251</v>
      </c>
      <c r="E401" s="53" t="s">
        <v>317</v>
      </c>
      <c r="F401" s="18" t="s">
        <v>437</v>
      </c>
      <c r="G401" s="18" t="s">
        <v>254</v>
      </c>
      <c r="H401" s="18" t="s">
        <v>1007</v>
      </c>
      <c r="I401" s="18" t="s">
        <v>256</v>
      </c>
      <c r="J401" s="18" t="s">
        <v>1009</v>
      </c>
      <c r="K401" s="22" t="s">
        <v>258</v>
      </c>
      <c r="L401" s="18" t="s">
        <v>1010</v>
      </c>
      <c r="M401" s="55" t="s">
        <v>1011</v>
      </c>
      <c r="N401" s="31">
        <f t="shared" si="31"/>
        <v>112.616</v>
      </c>
      <c r="O401" s="18">
        <f t="shared" si="32"/>
        <v>0</v>
      </c>
      <c r="P401" s="17"/>
      <c r="Q401" s="22"/>
      <c r="R401" s="17"/>
      <c r="S401" s="17"/>
      <c r="T401" s="31">
        <f t="shared" si="34"/>
        <v>112.616</v>
      </c>
      <c r="U401" s="17">
        <v>112.616</v>
      </c>
      <c r="V401" s="17"/>
      <c r="W401" s="17"/>
      <c r="X401" s="17"/>
      <c r="Y401" s="43">
        <f t="shared" si="33"/>
        <v>0</v>
      </c>
      <c r="Z401" s="17"/>
      <c r="AA401" s="17"/>
    </row>
    <row r="402" ht="23" customHeight="1" spans="1:27">
      <c r="A402" s="21">
        <v>302</v>
      </c>
      <c r="B402" s="22" t="s">
        <v>940</v>
      </c>
      <c r="C402" s="18" t="s">
        <v>1012</v>
      </c>
      <c r="D402" s="18" t="s">
        <v>251</v>
      </c>
      <c r="E402" s="53" t="s">
        <v>252</v>
      </c>
      <c r="F402" s="18" t="s">
        <v>437</v>
      </c>
      <c r="G402" s="18" t="s">
        <v>254</v>
      </c>
      <c r="H402" s="18" t="s">
        <v>1013</v>
      </c>
      <c r="I402" s="18" t="s">
        <v>256</v>
      </c>
      <c r="J402" s="18" t="s">
        <v>1014</v>
      </c>
      <c r="K402" s="22" t="s">
        <v>368</v>
      </c>
      <c r="L402" s="18" t="s">
        <v>944</v>
      </c>
      <c r="M402" s="55" t="s">
        <v>540</v>
      </c>
      <c r="N402" s="31">
        <f t="shared" si="31"/>
        <v>71.2001</v>
      </c>
      <c r="O402" s="18">
        <f t="shared" si="32"/>
        <v>71.2001</v>
      </c>
      <c r="P402" s="17"/>
      <c r="Q402" s="22">
        <v>71.2001</v>
      </c>
      <c r="R402" s="17"/>
      <c r="S402" s="17"/>
      <c r="T402" s="31">
        <f t="shared" si="34"/>
        <v>0</v>
      </c>
      <c r="U402" s="17"/>
      <c r="V402" s="17"/>
      <c r="W402" s="17"/>
      <c r="X402" s="17"/>
      <c r="Y402" s="43">
        <f t="shared" si="33"/>
        <v>71.2001</v>
      </c>
      <c r="Z402" s="17">
        <f>55.426+15.7741</f>
        <v>71.2001</v>
      </c>
      <c r="AA402" s="17"/>
    </row>
    <row r="403" ht="23" customHeight="1" spans="1:27">
      <c r="A403" s="54">
        <v>303</v>
      </c>
      <c r="B403" s="18" t="s">
        <v>940</v>
      </c>
      <c r="C403" s="18" t="s">
        <v>1015</v>
      </c>
      <c r="D403" s="18" t="s">
        <v>302</v>
      </c>
      <c r="E403" s="53" t="s">
        <v>519</v>
      </c>
      <c r="F403" s="18" t="s">
        <v>289</v>
      </c>
      <c r="G403" s="18" t="s">
        <v>345</v>
      </c>
      <c r="H403" s="18" t="s">
        <v>1016</v>
      </c>
      <c r="I403" s="18" t="s">
        <v>267</v>
      </c>
      <c r="J403" s="18" t="s">
        <v>1017</v>
      </c>
      <c r="K403" s="22" t="s">
        <v>368</v>
      </c>
      <c r="L403" s="18" t="s">
        <v>944</v>
      </c>
      <c r="M403" s="55" t="s">
        <v>540</v>
      </c>
      <c r="N403" s="31">
        <f t="shared" si="31"/>
        <v>36.13</v>
      </c>
      <c r="O403" s="18">
        <f t="shared" si="32"/>
        <v>36.13</v>
      </c>
      <c r="P403" s="17"/>
      <c r="Q403" s="22">
        <v>36.13</v>
      </c>
      <c r="R403" s="17"/>
      <c r="S403" s="17"/>
      <c r="T403" s="31">
        <f t="shared" si="34"/>
        <v>0</v>
      </c>
      <c r="U403" s="17"/>
      <c r="V403" s="17"/>
      <c r="W403" s="17"/>
      <c r="X403" s="17"/>
      <c r="Y403" s="43">
        <f t="shared" si="33"/>
        <v>36.13</v>
      </c>
      <c r="Z403" s="17">
        <v>36.13</v>
      </c>
      <c r="AA403" s="17"/>
    </row>
    <row r="404" ht="23" customHeight="1" spans="1:27">
      <c r="A404" s="54">
        <v>304</v>
      </c>
      <c r="B404" s="18" t="s">
        <v>940</v>
      </c>
      <c r="C404" s="18" t="s">
        <v>1018</v>
      </c>
      <c r="D404" s="18" t="s">
        <v>302</v>
      </c>
      <c r="E404" s="53" t="s">
        <v>337</v>
      </c>
      <c r="F404" s="18" t="s">
        <v>289</v>
      </c>
      <c r="G404" s="18" t="s">
        <v>338</v>
      </c>
      <c r="H404" s="18" t="s">
        <v>1019</v>
      </c>
      <c r="I404" s="18" t="s">
        <v>267</v>
      </c>
      <c r="J404" s="18" t="s">
        <v>1020</v>
      </c>
      <c r="K404" s="22" t="s">
        <v>368</v>
      </c>
      <c r="L404" s="18" t="s">
        <v>944</v>
      </c>
      <c r="M404" s="55" t="s">
        <v>540</v>
      </c>
      <c r="N404" s="31">
        <f t="shared" si="31"/>
        <v>59.16</v>
      </c>
      <c r="O404" s="18">
        <f t="shared" si="32"/>
        <v>59.16</v>
      </c>
      <c r="P404" s="17"/>
      <c r="Q404" s="22">
        <v>59.16</v>
      </c>
      <c r="R404" s="17"/>
      <c r="S404" s="17"/>
      <c r="T404" s="31">
        <f t="shared" si="34"/>
        <v>0</v>
      </c>
      <c r="U404" s="17"/>
      <c r="V404" s="17"/>
      <c r="W404" s="17"/>
      <c r="X404" s="17"/>
      <c r="Y404" s="43">
        <f t="shared" si="33"/>
        <v>59.16</v>
      </c>
      <c r="Z404" s="17">
        <v>59.16</v>
      </c>
      <c r="AA404" s="17"/>
    </row>
    <row r="405" ht="23" customHeight="1" spans="1:27">
      <c r="A405" s="21">
        <v>305</v>
      </c>
      <c r="B405" s="22" t="s">
        <v>940</v>
      </c>
      <c r="C405" s="18" t="s">
        <v>1021</v>
      </c>
      <c r="D405" s="18" t="s">
        <v>302</v>
      </c>
      <c r="E405" s="53" t="s">
        <v>337</v>
      </c>
      <c r="F405" s="18" t="s">
        <v>289</v>
      </c>
      <c r="G405" s="18" t="s">
        <v>338</v>
      </c>
      <c r="H405" s="18" t="s">
        <v>1022</v>
      </c>
      <c r="I405" s="18" t="s">
        <v>256</v>
      </c>
      <c r="J405" s="18" t="s">
        <v>1023</v>
      </c>
      <c r="K405" s="22" t="s">
        <v>368</v>
      </c>
      <c r="L405" s="18" t="s">
        <v>944</v>
      </c>
      <c r="M405" s="55" t="s">
        <v>540</v>
      </c>
      <c r="N405" s="31">
        <f t="shared" si="31"/>
        <v>33.103</v>
      </c>
      <c r="O405" s="18">
        <f t="shared" si="32"/>
        <v>33.103</v>
      </c>
      <c r="P405" s="17"/>
      <c r="Q405" s="22">
        <v>33.103</v>
      </c>
      <c r="R405" s="17"/>
      <c r="S405" s="17"/>
      <c r="T405" s="31">
        <f t="shared" si="34"/>
        <v>0</v>
      </c>
      <c r="U405" s="17"/>
      <c r="V405" s="17"/>
      <c r="W405" s="17"/>
      <c r="X405" s="17"/>
      <c r="Y405" s="43">
        <f t="shared" si="33"/>
        <v>33.103</v>
      </c>
      <c r="Z405" s="17">
        <v>33.103</v>
      </c>
      <c r="AA405" s="17"/>
    </row>
    <row r="406" ht="23" customHeight="1" spans="1:27">
      <c r="A406" s="23"/>
      <c r="B406" s="24"/>
      <c r="C406" s="18" t="s">
        <v>1021</v>
      </c>
      <c r="D406" s="18" t="s">
        <v>302</v>
      </c>
      <c r="E406" s="53" t="s">
        <v>337</v>
      </c>
      <c r="F406" s="18" t="s">
        <v>289</v>
      </c>
      <c r="G406" s="18" t="s">
        <v>338</v>
      </c>
      <c r="H406" s="18" t="s">
        <v>1022</v>
      </c>
      <c r="I406" s="18" t="s">
        <v>256</v>
      </c>
      <c r="J406" s="18" t="s">
        <v>1023</v>
      </c>
      <c r="K406" s="22" t="s">
        <v>258</v>
      </c>
      <c r="L406" s="20" t="s">
        <v>78</v>
      </c>
      <c r="M406" s="55" t="s">
        <v>356</v>
      </c>
      <c r="N406" s="31">
        <f t="shared" si="31"/>
        <v>4.747</v>
      </c>
      <c r="O406" s="18">
        <f t="shared" si="32"/>
        <v>0</v>
      </c>
      <c r="P406" s="22"/>
      <c r="Q406" s="22"/>
      <c r="R406" s="17"/>
      <c r="S406" s="17"/>
      <c r="T406" s="31">
        <f t="shared" si="34"/>
        <v>4.747</v>
      </c>
      <c r="U406" s="17">
        <v>4.747</v>
      </c>
      <c r="V406" s="17"/>
      <c r="W406" s="17"/>
      <c r="X406" s="17"/>
      <c r="Y406" s="43">
        <f t="shared" si="33"/>
        <v>4.747</v>
      </c>
      <c r="AA406" s="17">
        <v>4.747</v>
      </c>
    </row>
    <row r="407" ht="23" customHeight="1" spans="1:27">
      <c r="A407" s="21">
        <v>306</v>
      </c>
      <c r="B407" s="22" t="s">
        <v>940</v>
      </c>
      <c r="C407" s="18" t="s">
        <v>1024</v>
      </c>
      <c r="D407" s="18" t="s">
        <v>251</v>
      </c>
      <c r="E407" s="53" t="s">
        <v>332</v>
      </c>
      <c r="F407" s="18" t="s">
        <v>289</v>
      </c>
      <c r="G407" s="18" t="s">
        <v>254</v>
      </c>
      <c r="H407" s="18" t="s">
        <v>1025</v>
      </c>
      <c r="I407" s="18" t="s">
        <v>267</v>
      </c>
      <c r="J407" s="18" t="s">
        <v>1026</v>
      </c>
      <c r="K407" s="22" t="s">
        <v>368</v>
      </c>
      <c r="L407" s="18" t="s">
        <v>944</v>
      </c>
      <c r="M407" s="55" t="s">
        <v>540</v>
      </c>
      <c r="N407" s="31">
        <f t="shared" si="31"/>
        <v>68.004</v>
      </c>
      <c r="O407" s="18">
        <f t="shared" si="32"/>
        <v>68.004</v>
      </c>
      <c r="P407" s="22"/>
      <c r="Q407" s="22">
        <v>68.004</v>
      </c>
      <c r="R407" s="17"/>
      <c r="S407" s="17"/>
      <c r="T407" s="31">
        <f t="shared" si="34"/>
        <v>0</v>
      </c>
      <c r="U407" s="17"/>
      <c r="V407" s="17"/>
      <c r="W407" s="17"/>
      <c r="X407" s="17"/>
      <c r="Y407" s="43">
        <f t="shared" si="33"/>
        <v>68.004</v>
      </c>
      <c r="Z407" s="17">
        <v>68.004</v>
      </c>
      <c r="AA407" s="17"/>
    </row>
    <row r="408" ht="23" customHeight="1" spans="1:27">
      <c r="A408" s="23"/>
      <c r="B408" s="24"/>
      <c r="C408" s="18" t="s">
        <v>1024</v>
      </c>
      <c r="D408" s="18" t="s">
        <v>251</v>
      </c>
      <c r="E408" s="53" t="s">
        <v>332</v>
      </c>
      <c r="F408" s="18" t="s">
        <v>289</v>
      </c>
      <c r="G408" s="18" t="s">
        <v>254</v>
      </c>
      <c r="H408" s="18" t="s">
        <v>1025</v>
      </c>
      <c r="I408" s="18" t="s">
        <v>267</v>
      </c>
      <c r="J408" s="18" t="s">
        <v>1027</v>
      </c>
      <c r="K408" s="22" t="s">
        <v>258</v>
      </c>
      <c r="L408" s="18" t="s">
        <v>1010</v>
      </c>
      <c r="M408" s="55" t="s">
        <v>1011</v>
      </c>
      <c r="N408" s="31">
        <f t="shared" si="31"/>
        <v>7.556</v>
      </c>
      <c r="O408" s="18"/>
      <c r="P408" s="22"/>
      <c r="Q408" s="22"/>
      <c r="R408" s="17"/>
      <c r="S408" s="17"/>
      <c r="T408" s="31">
        <f t="shared" si="34"/>
        <v>7.556</v>
      </c>
      <c r="U408" s="17">
        <v>7.556</v>
      </c>
      <c r="V408" s="17"/>
      <c r="W408" s="17"/>
      <c r="X408" s="17"/>
      <c r="Y408" s="43">
        <f t="shared" ref="Y408:Y418" si="35">Z408+AA408</f>
        <v>0</v>
      </c>
      <c r="Z408" s="17"/>
      <c r="AA408" s="17"/>
    </row>
    <row r="409" ht="22.5" spans="1:27">
      <c r="A409" s="54">
        <v>307</v>
      </c>
      <c r="B409" s="18" t="s">
        <v>1028</v>
      </c>
      <c r="C409" s="18" t="s">
        <v>1029</v>
      </c>
      <c r="D409" s="18" t="s">
        <v>302</v>
      </c>
      <c r="E409" s="53" t="s">
        <v>519</v>
      </c>
      <c r="F409" s="18" t="s">
        <v>359</v>
      </c>
      <c r="G409" s="18" t="s">
        <v>254</v>
      </c>
      <c r="H409" s="18" t="s">
        <v>1030</v>
      </c>
      <c r="I409" s="18" t="s">
        <v>267</v>
      </c>
      <c r="J409" s="18" t="s">
        <v>1031</v>
      </c>
      <c r="K409" s="22" t="s">
        <v>258</v>
      </c>
      <c r="L409" s="20" t="s">
        <v>78</v>
      </c>
      <c r="M409" s="55" t="s">
        <v>356</v>
      </c>
      <c r="N409" s="31">
        <f t="shared" ref="N409:N431" si="36">O409+T409</f>
        <v>4.3947</v>
      </c>
      <c r="O409" s="18">
        <f t="shared" ref="O409:O429" si="37">SUM(P409:S409)</f>
        <v>0</v>
      </c>
      <c r="P409" s="17"/>
      <c r="Q409" s="17"/>
      <c r="R409" s="17"/>
      <c r="S409" s="17"/>
      <c r="T409" s="31">
        <f t="shared" si="34"/>
        <v>4.3947</v>
      </c>
      <c r="U409" s="17">
        <v>4.3947</v>
      </c>
      <c r="V409" s="17"/>
      <c r="W409" s="17"/>
      <c r="X409" s="17"/>
      <c r="Y409" s="43">
        <f t="shared" si="35"/>
        <v>4.3947</v>
      </c>
      <c r="Z409" s="17"/>
      <c r="AA409" s="17">
        <v>4.3947</v>
      </c>
    </row>
    <row r="410" ht="27" customHeight="1" spans="1:27">
      <c r="A410" s="54">
        <v>308</v>
      </c>
      <c r="B410" s="18" t="s">
        <v>1028</v>
      </c>
      <c r="C410" s="18" t="s">
        <v>1032</v>
      </c>
      <c r="D410" s="18" t="s">
        <v>302</v>
      </c>
      <c r="E410" s="18" t="s">
        <v>519</v>
      </c>
      <c r="F410" s="18" t="s">
        <v>253</v>
      </c>
      <c r="G410" s="18" t="s">
        <v>254</v>
      </c>
      <c r="H410" s="18" t="s">
        <v>502</v>
      </c>
      <c r="I410" s="18" t="s">
        <v>267</v>
      </c>
      <c r="J410" s="18" t="s">
        <v>1033</v>
      </c>
      <c r="K410" s="22" t="s">
        <v>258</v>
      </c>
      <c r="L410" s="20" t="s">
        <v>78</v>
      </c>
      <c r="M410" s="55" t="s">
        <v>356</v>
      </c>
      <c r="N410" s="31">
        <f t="shared" si="36"/>
        <v>6.7598</v>
      </c>
      <c r="O410" s="18">
        <f t="shared" si="37"/>
        <v>0</v>
      </c>
      <c r="P410" s="17"/>
      <c r="Q410" s="17"/>
      <c r="R410" s="17"/>
      <c r="S410" s="17"/>
      <c r="T410" s="31">
        <f t="shared" si="34"/>
        <v>6.7598</v>
      </c>
      <c r="U410" s="17">
        <v>6.7598</v>
      </c>
      <c r="V410" s="17"/>
      <c r="W410" s="17"/>
      <c r="X410" s="17"/>
      <c r="Y410" s="43">
        <f t="shared" si="35"/>
        <v>6.0838</v>
      </c>
      <c r="Z410" s="17"/>
      <c r="AA410" s="17">
        <f>4.5+1.5838</f>
        <v>6.0838</v>
      </c>
    </row>
    <row r="411" ht="27" customHeight="1" spans="1:27">
      <c r="A411" s="54">
        <v>309</v>
      </c>
      <c r="B411" s="18" t="s">
        <v>1028</v>
      </c>
      <c r="C411" s="18" t="s">
        <v>1034</v>
      </c>
      <c r="D411" s="18" t="s">
        <v>302</v>
      </c>
      <c r="E411" s="18" t="s">
        <v>519</v>
      </c>
      <c r="F411" s="18" t="s">
        <v>380</v>
      </c>
      <c r="G411" s="18" t="s">
        <v>254</v>
      </c>
      <c r="H411" s="18" t="s">
        <v>511</v>
      </c>
      <c r="I411" s="18" t="s">
        <v>267</v>
      </c>
      <c r="J411" s="18" t="s">
        <v>1035</v>
      </c>
      <c r="K411" s="22" t="s">
        <v>258</v>
      </c>
      <c r="L411" s="20" t="s">
        <v>78</v>
      </c>
      <c r="M411" s="55" t="s">
        <v>356</v>
      </c>
      <c r="N411" s="31">
        <f t="shared" si="36"/>
        <v>7.17</v>
      </c>
      <c r="O411" s="18">
        <f t="shared" si="37"/>
        <v>0</v>
      </c>
      <c r="P411" s="17"/>
      <c r="Q411" s="17"/>
      <c r="R411" s="17"/>
      <c r="S411" s="17"/>
      <c r="T411" s="31">
        <f t="shared" si="34"/>
        <v>7.17</v>
      </c>
      <c r="U411" s="17">
        <v>7.17</v>
      </c>
      <c r="V411" s="17"/>
      <c r="W411" s="17"/>
      <c r="X411" s="17"/>
      <c r="Y411" s="43">
        <f t="shared" si="35"/>
        <v>7.123735</v>
      </c>
      <c r="Z411" s="17"/>
      <c r="AA411" s="17">
        <v>7.123735</v>
      </c>
    </row>
    <row r="412" ht="27" customHeight="1" spans="1:27">
      <c r="A412" s="54">
        <v>310</v>
      </c>
      <c r="B412" s="18" t="s">
        <v>1028</v>
      </c>
      <c r="C412" s="18" t="s">
        <v>1036</v>
      </c>
      <c r="D412" s="18" t="s">
        <v>302</v>
      </c>
      <c r="E412" s="18" t="s">
        <v>519</v>
      </c>
      <c r="F412" s="18" t="s">
        <v>333</v>
      </c>
      <c r="G412" s="18" t="s">
        <v>254</v>
      </c>
      <c r="H412" s="18" t="s">
        <v>1037</v>
      </c>
      <c r="I412" s="18" t="s">
        <v>267</v>
      </c>
      <c r="J412" s="18" t="s">
        <v>1038</v>
      </c>
      <c r="K412" s="22" t="s">
        <v>258</v>
      </c>
      <c r="L412" s="20" t="s">
        <v>78</v>
      </c>
      <c r="M412" s="55" t="s">
        <v>356</v>
      </c>
      <c r="N412" s="31">
        <f t="shared" si="36"/>
        <v>14.3641</v>
      </c>
      <c r="O412" s="18">
        <f t="shared" si="37"/>
        <v>0</v>
      </c>
      <c r="P412" s="17"/>
      <c r="Q412" s="17"/>
      <c r="R412" s="17"/>
      <c r="S412" s="17"/>
      <c r="T412" s="31">
        <f t="shared" si="34"/>
        <v>14.3641</v>
      </c>
      <c r="U412" s="17">
        <v>14.3641</v>
      </c>
      <c r="V412" s="17"/>
      <c r="W412" s="17"/>
      <c r="X412" s="17"/>
      <c r="Y412" s="43">
        <f t="shared" si="35"/>
        <v>11.44</v>
      </c>
      <c r="Z412" s="17"/>
      <c r="AA412" s="17">
        <v>11.44</v>
      </c>
    </row>
    <row r="413" ht="27" customHeight="1" spans="1:27">
      <c r="A413" s="54">
        <v>311</v>
      </c>
      <c r="B413" s="18" t="s">
        <v>1028</v>
      </c>
      <c r="C413" s="18" t="s">
        <v>1039</v>
      </c>
      <c r="D413" s="18" t="s">
        <v>302</v>
      </c>
      <c r="E413" s="18" t="s">
        <v>519</v>
      </c>
      <c r="F413" s="18" t="s">
        <v>349</v>
      </c>
      <c r="G413" s="18" t="s">
        <v>1040</v>
      </c>
      <c r="H413" s="18" t="s">
        <v>1041</v>
      </c>
      <c r="I413" s="18" t="s">
        <v>267</v>
      </c>
      <c r="J413" s="18" t="s">
        <v>1042</v>
      </c>
      <c r="K413" s="22" t="s">
        <v>258</v>
      </c>
      <c r="L413" s="20" t="s">
        <v>78</v>
      </c>
      <c r="M413" s="55" t="s">
        <v>356</v>
      </c>
      <c r="N413" s="31">
        <f t="shared" si="36"/>
        <v>7.1</v>
      </c>
      <c r="O413" s="18">
        <f t="shared" si="37"/>
        <v>0</v>
      </c>
      <c r="P413" s="17"/>
      <c r="Q413" s="17"/>
      <c r="R413" s="17"/>
      <c r="S413" s="17"/>
      <c r="T413" s="31">
        <f t="shared" si="34"/>
        <v>7.1</v>
      </c>
      <c r="U413" s="17">
        <v>7.1</v>
      </c>
      <c r="V413" s="17"/>
      <c r="W413" s="17"/>
      <c r="X413" s="17"/>
      <c r="Y413" s="43">
        <f t="shared" si="35"/>
        <v>6.99</v>
      </c>
      <c r="Z413" s="17"/>
      <c r="AA413" s="17">
        <v>6.99</v>
      </c>
    </row>
    <row r="414" ht="27" customHeight="1" spans="1:27">
      <c r="A414" s="54">
        <v>312</v>
      </c>
      <c r="B414" s="18" t="s">
        <v>1028</v>
      </c>
      <c r="C414" s="18" t="s">
        <v>1043</v>
      </c>
      <c r="D414" s="18" t="s">
        <v>302</v>
      </c>
      <c r="E414" s="18" t="s">
        <v>519</v>
      </c>
      <c r="F414" s="18" t="s">
        <v>420</v>
      </c>
      <c r="G414" s="18" t="s">
        <v>254</v>
      </c>
      <c r="H414" s="18" t="s">
        <v>424</v>
      </c>
      <c r="I414" s="18" t="s">
        <v>267</v>
      </c>
      <c r="J414" s="18" t="s">
        <v>1044</v>
      </c>
      <c r="K414" s="22" t="s">
        <v>258</v>
      </c>
      <c r="L414" s="20" t="s">
        <v>78</v>
      </c>
      <c r="M414" s="55" t="s">
        <v>356</v>
      </c>
      <c r="N414" s="31">
        <f t="shared" si="36"/>
        <v>5</v>
      </c>
      <c r="O414" s="18">
        <f t="shared" si="37"/>
        <v>0</v>
      </c>
      <c r="P414" s="17"/>
      <c r="Q414" s="17"/>
      <c r="R414" s="17"/>
      <c r="S414" s="17"/>
      <c r="T414" s="31">
        <f t="shared" si="34"/>
        <v>5</v>
      </c>
      <c r="U414" s="17">
        <v>5</v>
      </c>
      <c r="V414" s="17"/>
      <c r="W414" s="17"/>
      <c r="X414" s="17"/>
      <c r="Y414" s="43">
        <f t="shared" si="35"/>
        <v>0</v>
      </c>
      <c r="Z414" s="17"/>
      <c r="AA414" s="17"/>
    </row>
    <row r="415" ht="27" customHeight="1" spans="1:27">
      <c r="A415" s="54">
        <v>313</v>
      </c>
      <c r="B415" s="18" t="s">
        <v>1028</v>
      </c>
      <c r="C415" s="18" t="s">
        <v>1045</v>
      </c>
      <c r="D415" s="18" t="s">
        <v>302</v>
      </c>
      <c r="E415" s="18" t="s">
        <v>519</v>
      </c>
      <c r="F415" s="18" t="s">
        <v>433</v>
      </c>
      <c r="G415" s="18" t="s">
        <v>254</v>
      </c>
      <c r="H415" s="18" t="s">
        <v>1046</v>
      </c>
      <c r="I415" s="18" t="s">
        <v>267</v>
      </c>
      <c r="J415" s="18" t="s">
        <v>1047</v>
      </c>
      <c r="K415" s="22" t="s">
        <v>258</v>
      </c>
      <c r="L415" s="20" t="s">
        <v>78</v>
      </c>
      <c r="M415" s="55" t="s">
        <v>356</v>
      </c>
      <c r="N415" s="31">
        <f t="shared" si="36"/>
        <v>11</v>
      </c>
      <c r="O415" s="18">
        <f t="shared" si="37"/>
        <v>0</v>
      </c>
      <c r="P415" s="17"/>
      <c r="Q415" s="17"/>
      <c r="R415" s="17"/>
      <c r="S415" s="17"/>
      <c r="T415" s="31">
        <f t="shared" si="34"/>
        <v>11</v>
      </c>
      <c r="U415" s="17">
        <v>11</v>
      </c>
      <c r="V415" s="17"/>
      <c r="W415" s="17"/>
      <c r="X415" s="17"/>
      <c r="Y415" s="43">
        <f t="shared" si="35"/>
        <v>0</v>
      </c>
      <c r="Z415" s="17"/>
      <c r="AA415" s="17"/>
    </row>
    <row r="416" ht="27" customHeight="1" spans="1:27">
      <c r="A416" s="54">
        <v>314</v>
      </c>
      <c r="B416" s="18" t="s">
        <v>1028</v>
      </c>
      <c r="C416" s="18" t="s">
        <v>1048</v>
      </c>
      <c r="D416" s="18" t="s">
        <v>302</v>
      </c>
      <c r="E416" s="18" t="s">
        <v>519</v>
      </c>
      <c r="F416" s="18" t="s">
        <v>345</v>
      </c>
      <c r="G416" s="18" t="s">
        <v>345</v>
      </c>
      <c r="H416" s="18" t="s">
        <v>273</v>
      </c>
      <c r="I416" s="18" t="s">
        <v>267</v>
      </c>
      <c r="J416" s="18" t="s">
        <v>1049</v>
      </c>
      <c r="K416" s="22" t="s">
        <v>258</v>
      </c>
      <c r="L416" s="18" t="s">
        <v>1050</v>
      </c>
      <c r="M416" s="55" t="s">
        <v>1051</v>
      </c>
      <c r="N416" s="31">
        <f t="shared" si="36"/>
        <v>547</v>
      </c>
      <c r="O416" s="18">
        <f t="shared" si="37"/>
        <v>0</v>
      </c>
      <c r="P416" s="17"/>
      <c r="Q416" s="17"/>
      <c r="R416" s="17"/>
      <c r="S416" s="17"/>
      <c r="T416" s="31">
        <f t="shared" si="34"/>
        <v>547</v>
      </c>
      <c r="U416" s="17">
        <v>547</v>
      </c>
      <c r="V416" s="17"/>
      <c r="W416" s="17"/>
      <c r="X416" s="17"/>
      <c r="Y416" s="43">
        <f t="shared" si="35"/>
        <v>547</v>
      </c>
      <c r="Z416" s="17"/>
      <c r="AA416" s="17">
        <v>547</v>
      </c>
    </row>
    <row r="417" ht="27" customHeight="1" spans="1:27">
      <c r="A417" s="54">
        <v>315</v>
      </c>
      <c r="B417" s="18" t="s">
        <v>1028</v>
      </c>
      <c r="C417" s="18" t="s">
        <v>1052</v>
      </c>
      <c r="D417" s="18" t="s">
        <v>302</v>
      </c>
      <c r="E417" s="18" t="s">
        <v>519</v>
      </c>
      <c r="F417" s="18" t="s">
        <v>345</v>
      </c>
      <c r="G417" s="18" t="s">
        <v>345</v>
      </c>
      <c r="H417" s="18" t="s">
        <v>359</v>
      </c>
      <c r="I417" s="18" t="s">
        <v>267</v>
      </c>
      <c r="J417" s="18" t="s">
        <v>1053</v>
      </c>
      <c r="K417" s="22" t="s">
        <v>258</v>
      </c>
      <c r="L417" s="18" t="s">
        <v>1050</v>
      </c>
      <c r="M417" s="55" t="s">
        <v>1051</v>
      </c>
      <c r="N417" s="31">
        <f t="shared" si="36"/>
        <v>455</v>
      </c>
      <c r="O417" s="18">
        <f t="shared" si="37"/>
        <v>0</v>
      </c>
      <c r="P417" s="17"/>
      <c r="Q417" s="17"/>
      <c r="R417" s="17"/>
      <c r="S417" s="17"/>
      <c r="T417" s="31">
        <f t="shared" si="34"/>
        <v>455</v>
      </c>
      <c r="U417" s="17">
        <v>455</v>
      </c>
      <c r="V417" s="17"/>
      <c r="W417" s="17"/>
      <c r="X417" s="17"/>
      <c r="Y417" s="43">
        <f t="shared" si="35"/>
        <v>455</v>
      </c>
      <c r="Z417" s="17"/>
      <c r="AA417" s="17">
        <v>455</v>
      </c>
    </row>
    <row r="418" ht="27" customHeight="1" spans="1:27">
      <c r="A418" s="54">
        <v>316</v>
      </c>
      <c r="B418" s="18" t="s">
        <v>1028</v>
      </c>
      <c r="C418" s="18" t="s">
        <v>1054</v>
      </c>
      <c r="D418" s="18" t="s">
        <v>302</v>
      </c>
      <c r="E418" s="18" t="s">
        <v>519</v>
      </c>
      <c r="F418" s="18" t="s">
        <v>345</v>
      </c>
      <c r="G418" s="18" t="s">
        <v>345</v>
      </c>
      <c r="H418" s="18" t="s">
        <v>359</v>
      </c>
      <c r="I418" s="18" t="s">
        <v>267</v>
      </c>
      <c r="J418" s="18" t="s">
        <v>1055</v>
      </c>
      <c r="K418" s="22" t="s">
        <v>258</v>
      </c>
      <c r="L418" s="18" t="s">
        <v>1050</v>
      </c>
      <c r="M418" s="55" t="s">
        <v>1051</v>
      </c>
      <c r="N418" s="31">
        <f t="shared" si="36"/>
        <v>455</v>
      </c>
      <c r="O418" s="18">
        <f t="shared" si="37"/>
        <v>0</v>
      </c>
      <c r="P418" s="17"/>
      <c r="Q418" s="17"/>
      <c r="R418" s="17"/>
      <c r="S418" s="17"/>
      <c r="T418" s="31">
        <f t="shared" si="34"/>
        <v>455</v>
      </c>
      <c r="U418" s="17">
        <v>455</v>
      </c>
      <c r="V418" s="17"/>
      <c r="W418" s="17"/>
      <c r="X418" s="17"/>
      <c r="Y418" s="43">
        <f t="shared" si="35"/>
        <v>455</v>
      </c>
      <c r="Z418" s="17"/>
      <c r="AA418" s="17">
        <v>455</v>
      </c>
    </row>
    <row r="419" ht="27" customHeight="1" spans="1:27">
      <c r="A419" s="54">
        <v>317</v>
      </c>
      <c r="B419" s="18" t="s">
        <v>1028</v>
      </c>
      <c r="C419" s="18" t="s">
        <v>1056</v>
      </c>
      <c r="D419" s="18" t="s">
        <v>302</v>
      </c>
      <c r="E419" s="18" t="s">
        <v>519</v>
      </c>
      <c r="F419" s="18" t="s">
        <v>345</v>
      </c>
      <c r="G419" s="18" t="s">
        <v>345</v>
      </c>
      <c r="H419" s="18" t="s">
        <v>468</v>
      </c>
      <c r="I419" s="18" t="s">
        <v>267</v>
      </c>
      <c r="J419" s="18" t="s">
        <v>1057</v>
      </c>
      <c r="K419" s="22" t="s">
        <v>258</v>
      </c>
      <c r="L419" s="18" t="s">
        <v>1050</v>
      </c>
      <c r="M419" s="55" t="s">
        <v>1051</v>
      </c>
      <c r="N419" s="31">
        <f t="shared" si="36"/>
        <v>464</v>
      </c>
      <c r="O419" s="18">
        <f t="shared" si="37"/>
        <v>0</v>
      </c>
      <c r="P419" s="17"/>
      <c r="Q419" s="17"/>
      <c r="R419" s="17"/>
      <c r="S419" s="17"/>
      <c r="T419" s="31">
        <f t="shared" si="34"/>
        <v>464</v>
      </c>
      <c r="U419" s="17">
        <v>464</v>
      </c>
      <c r="V419" s="17"/>
      <c r="W419" s="17"/>
      <c r="X419" s="17"/>
      <c r="Y419" s="43">
        <f t="shared" ref="Y419:Y450" si="38">Z419+AA419</f>
        <v>464</v>
      </c>
      <c r="Z419" s="17"/>
      <c r="AA419" s="17">
        <v>464</v>
      </c>
    </row>
    <row r="420" ht="27" customHeight="1" spans="1:27">
      <c r="A420" s="54">
        <v>318</v>
      </c>
      <c r="B420" s="18" t="s">
        <v>1028</v>
      </c>
      <c r="C420" s="18" t="s">
        <v>1058</v>
      </c>
      <c r="D420" s="18" t="s">
        <v>302</v>
      </c>
      <c r="E420" s="18" t="s">
        <v>519</v>
      </c>
      <c r="F420" s="18" t="s">
        <v>345</v>
      </c>
      <c r="G420" s="18" t="s">
        <v>345</v>
      </c>
      <c r="H420" s="18" t="s">
        <v>437</v>
      </c>
      <c r="I420" s="18" t="s">
        <v>267</v>
      </c>
      <c r="J420" s="18" t="s">
        <v>1059</v>
      </c>
      <c r="K420" s="22" t="s">
        <v>258</v>
      </c>
      <c r="L420" s="18" t="s">
        <v>1050</v>
      </c>
      <c r="M420" s="55" t="s">
        <v>1051</v>
      </c>
      <c r="N420" s="31">
        <f t="shared" si="36"/>
        <v>615</v>
      </c>
      <c r="O420" s="18">
        <f t="shared" si="37"/>
        <v>0</v>
      </c>
      <c r="P420" s="17"/>
      <c r="Q420" s="17"/>
      <c r="R420" s="17"/>
      <c r="S420" s="17"/>
      <c r="T420" s="31">
        <f t="shared" si="34"/>
        <v>615</v>
      </c>
      <c r="U420" s="17">
        <v>615</v>
      </c>
      <c r="V420" s="17"/>
      <c r="W420" s="17"/>
      <c r="X420" s="17"/>
      <c r="Y420" s="43">
        <f t="shared" si="38"/>
        <v>615</v>
      </c>
      <c r="Z420" s="17"/>
      <c r="AA420" s="17">
        <v>615</v>
      </c>
    </row>
    <row r="421" ht="27" customHeight="1" spans="1:27">
      <c r="A421" s="54">
        <v>319</v>
      </c>
      <c r="B421" s="18" t="s">
        <v>1028</v>
      </c>
      <c r="C421" s="18" t="s">
        <v>1060</v>
      </c>
      <c r="D421" s="18" t="s">
        <v>251</v>
      </c>
      <c r="E421" s="20" t="s">
        <v>252</v>
      </c>
      <c r="F421" s="18" t="s">
        <v>345</v>
      </c>
      <c r="G421" s="18" t="s">
        <v>345</v>
      </c>
      <c r="H421" s="18" t="s">
        <v>1061</v>
      </c>
      <c r="I421" s="18" t="s">
        <v>267</v>
      </c>
      <c r="J421" s="18" t="s">
        <v>1062</v>
      </c>
      <c r="K421" s="22" t="s">
        <v>258</v>
      </c>
      <c r="L421" s="18" t="s">
        <v>1050</v>
      </c>
      <c r="M421" s="55" t="s">
        <v>1051</v>
      </c>
      <c r="N421" s="31">
        <f t="shared" si="36"/>
        <v>19.392</v>
      </c>
      <c r="O421" s="18">
        <f t="shared" si="37"/>
        <v>0</v>
      </c>
      <c r="P421" s="17"/>
      <c r="Q421" s="17"/>
      <c r="R421" s="17"/>
      <c r="S421" s="17"/>
      <c r="T421" s="31">
        <f t="shared" si="34"/>
        <v>19.392</v>
      </c>
      <c r="U421" s="17">
        <v>19.392</v>
      </c>
      <c r="V421" s="17"/>
      <c r="W421" s="17"/>
      <c r="X421" s="17"/>
      <c r="Y421" s="43">
        <f t="shared" si="38"/>
        <v>18.81024</v>
      </c>
      <c r="Z421" s="17"/>
      <c r="AA421" s="17">
        <v>18.81024</v>
      </c>
    </row>
    <row r="422" ht="27" customHeight="1" spans="1:27">
      <c r="A422" s="21">
        <v>320</v>
      </c>
      <c r="B422" s="22" t="s">
        <v>1028</v>
      </c>
      <c r="C422" s="18" t="s">
        <v>1063</v>
      </c>
      <c r="D422" s="18" t="s">
        <v>251</v>
      </c>
      <c r="E422" s="18" t="s">
        <v>252</v>
      </c>
      <c r="F422" s="18" t="s">
        <v>402</v>
      </c>
      <c r="G422" s="18" t="s">
        <v>402</v>
      </c>
      <c r="H422" s="18" t="s">
        <v>896</v>
      </c>
      <c r="I422" s="18" t="s">
        <v>267</v>
      </c>
      <c r="J422" s="18" t="s">
        <v>1064</v>
      </c>
      <c r="K422" s="22" t="s">
        <v>258</v>
      </c>
      <c r="L422" s="18" t="s">
        <v>1065</v>
      </c>
      <c r="M422" s="55" t="s">
        <v>898</v>
      </c>
      <c r="N422" s="31">
        <f t="shared" si="36"/>
        <v>2033</v>
      </c>
      <c r="O422" s="18">
        <f t="shared" si="37"/>
        <v>0</v>
      </c>
      <c r="P422" s="17"/>
      <c r="Q422" s="17"/>
      <c r="R422" s="17"/>
      <c r="S422" s="17"/>
      <c r="T422" s="31">
        <f t="shared" si="34"/>
        <v>2033</v>
      </c>
      <c r="U422" s="17">
        <v>2033</v>
      </c>
      <c r="V422" s="17"/>
      <c r="W422" s="17"/>
      <c r="X422" s="17"/>
      <c r="Y422" s="43">
        <f t="shared" si="38"/>
        <v>2033</v>
      </c>
      <c r="Z422" s="17"/>
      <c r="AA422" s="17">
        <v>2033</v>
      </c>
    </row>
    <row r="423" ht="27" customHeight="1" spans="1:27">
      <c r="A423" s="46"/>
      <c r="B423" s="47"/>
      <c r="C423" s="18" t="s">
        <v>1063</v>
      </c>
      <c r="D423" s="18" t="s">
        <v>251</v>
      </c>
      <c r="E423" s="18" t="s">
        <v>252</v>
      </c>
      <c r="F423" s="18" t="s">
        <v>402</v>
      </c>
      <c r="G423" s="18" t="s">
        <v>402</v>
      </c>
      <c r="H423" s="18" t="s">
        <v>896</v>
      </c>
      <c r="I423" s="18" t="s">
        <v>267</v>
      </c>
      <c r="J423" s="18" t="s">
        <v>1064</v>
      </c>
      <c r="K423" s="22" t="s">
        <v>368</v>
      </c>
      <c r="L423" s="18" t="s">
        <v>1066</v>
      </c>
      <c r="M423" s="55" t="s">
        <v>1067</v>
      </c>
      <c r="N423" s="31">
        <f t="shared" si="36"/>
        <v>1078</v>
      </c>
      <c r="O423" s="18">
        <f t="shared" si="37"/>
        <v>0</v>
      </c>
      <c r="P423" s="17"/>
      <c r="Q423" s="17"/>
      <c r="R423" s="17"/>
      <c r="S423" s="17"/>
      <c r="T423" s="31">
        <f t="shared" si="34"/>
        <v>1078</v>
      </c>
      <c r="U423" s="17"/>
      <c r="V423" s="17">
        <v>1078</v>
      </c>
      <c r="W423" s="17"/>
      <c r="X423" s="17"/>
      <c r="Y423" s="43">
        <f t="shared" si="38"/>
        <v>1078</v>
      </c>
      <c r="Z423" s="17"/>
      <c r="AA423" s="52">
        <v>1078</v>
      </c>
    </row>
    <row r="424" ht="27" customHeight="1" spans="1:27">
      <c r="A424" s="23"/>
      <c r="B424" s="24"/>
      <c r="C424" s="18" t="s">
        <v>1063</v>
      </c>
      <c r="D424" s="18" t="s">
        <v>251</v>
      </c>
      <c r="E424" s="18" t="s">
        <v>252</v>
      </c>
      <c r="F424" s="18" t="s">
        <v>402</v>
      </c>
      <c r="G424" s="18" t="s">
        <v>402</v>
      </c>
      <c r="H424" s="18" t="s">
        <v>896</v>
      </c>
      <c r="I424" s="18" t="s">
        <v>267</v>
      </c>
      <c r="J424" s="18" t="s">
        <v>1064</v>
      </c>
      <c r="K424" s="22" t="s">
        <v>660</v>
      </c>
      <c r="L424" s="18" t="s">
        <v>1068</v>
      </c>
      <c r="M424" s="55" t="s">
        <v>1069</v>
      </c>
      <c r="N424" s="31">
        <f t="shared" si="36"/>
        <v>889</v>
      </c>
      <c r="O424" s="18">
        <f t="shared" si="37"/>
        <v>0</v>
      </c>
      <c r="P424" s="17"/>
      <c r="Q424" s="17"/>
      <c r="R424" s="17"/>
      <c r="S424" s="17"/>
      <c r="T424" s="31">
        <f t="shared" si="34"/>
        <v>889</v>
      </c>
      <c r="U424" s="17"/>
      <c r="V424" s="17"/>
      <c r="W424" s="17">
        <v>889</v>
      </c>
      <c r="X424" s="17"/>
      <c r="Y424" s="43">
        <f t="shared" si="38"/>
        <v>889</v>
      </c>
      <c r="Z424" s="17"/>
      <c r="AA424" s="52">
        <v>889</v>
      </c>
    </row>
    <row r="425" ht="27" customHeight="1" spans="1:27">
      <c r="A425" s="54">
        <v>321</v>
      </c>
      <c r="B425" s="18" t="s">
        <v>1070</v>
      </c>
      <c r="C425" s="18" t="s">
        <v>1071</v>
      </c>
      <c r="D425" s="18" t="s">
        <v>302</v>
      </c>
      <c r="E425" s="53" t="s">
        <v>337</v>
      </c>
      <c r="F425" s="18" t="s">
        <v>359</v>
      </c>
      <c r="G425" s="18" t="s">
        <v>811</v>
      </c>
      <c r="H425" s="18" t="s">
        <v>1072</v>
      </c>
      <c r="I425" s="18" t="s">
        <v>267</v>
      </c>
      <c r="J425" s="18" t="s">
        <v>1073</v>
      </c>
      <c r="K425" s="22" t="s">
        <v>258</v>
      </c>
      <c r="L425" s="18" t="s">
        <v>88</v>
      </c>
      <c r="M425" s="55" t="s">
        <v>1011</v>
      </c>
      <c r="N425" s="31">
        <f t="shared" si="36"/>
        <v>30.16</v>
      </c>
      <c r="O425" s="18">
        <f t="shared" si="37"/>
        <v>0</v>
      </c>
      <c r="P425" s="17"/>
      <c r="Q425" s="17"/>
      <c r="R425" s="17"/>
      <c r="S425" s="17"/>
      <c r="T425" s="31">
        <f t="shared" si="34"/>
        <v>30.16</v>
      </c>
      <c r="U425" s="17">
        <v>30.16</v>
      </c>
      <c r="V425" s="17"/>
      <c r="W425" s="17"/>
      <c r="X425" s="17"/>
      <c r="Y425" s="43">
        <f t="shared" si="38"/>
        <v>0</v>
      </c>
      <c r="Z425" s="17"/>
      <c r="AA425" s="17"/>
    </row>
    <row r="426" ht="27" customHeight="1" spans="1:27">
      <c r="A426" s="54">
        <v>322</v>
      </c>
      <c r="B426" s="18" t="s">
        <v>1070</v>
      </c>
      <c r="C426" s="18" t="s">
        <v>1074</v>
      </c>
      <c r="D426" s="18" t="s">
        <v>302</v>
      </c>
      <c r="E426" s="53" t="s">
        <v>337</v>
      </c>
      <c r="F426" s="18" t="s">
        <v>261</v>
      </c>
      <c r="G426" s="18" t="s">
        <v>254</v>
      </c>
      <c r="H426" s="18" t="s">
        <v>262</v>
      </c>
      <c r="I426" s="18" t="s">
        <v>256</v>
      </c>
      <c r="J426" s="18" t="s">
        <v>1075</v>
      </c>
      <c r="K426" s="22" t="s">
        <v>258</v>
      </c>
      <c r="L426" s="18" t="s">
        <v>102</v>
      </c>
      <c r="M426" s="55" t="s">
        <v>1076</v>
      </c>
      <c r="N426" s="31">
        <f t="shared" si="36"/>
        <v>44.96</v>
      </c>
      <c r="O426" s="18">
        <f t="shared" si="37"/>
        <v>0</v>
      </c>
      <c r="P426" s="17"/>
      <c r="Q426" s="17"/>
      <c r="R426" s="17"/>
      <c r="S426" s="17"/>
      <c r="T426" s="31">
        <f t="shared" si="34"/>
        <v>44.96</v>
      </c>
      <c r="U426" s="17">
        <v>44.96</v>
      </c>
      <c r="V426" s="17"/>
      <c r="W426" s="17"/>
      <c r="X426" s="17"/>
      <c r="Y426" s="43">
        <f t="shared" si="38"/>
        <v>44.96</v>
      </c>
      <c r="Z426" s="17"/>
      <c r="AA426" s="17">
        <f>31.472+13.488</f>
        <v>44.96</v>
      </c>
    </row>
    <row r="427" ht="27" customHeight="1" spans="1:27">
      <c r="A427" s="54">
        <v>323</v>
      </c>
      <c r="B427" s="18" t="s">
        <v>1070</v>
      </c>
      <c r="C427" s="18" t="s">
        <v>1077</v>
      </c>
      <c r="D427" s="18" t="s">
        <v>302</v>
      </c>
      <c r="E427" s="53" t="s">
        <v>337</v>
      </c>
      <c r="F427" s="18" t="s">
        <v>261</v>
      </c>
      <c r="G427" s="18" t="s">
        <v>338</v>
      </c>
      <c r="H427" s="18" t="s">
        <v>1078</v>
      </c>
      <c r="I427" s="18" t="s">
        <v>256</v>
      </c>
      <c r="J427" s="18" t="s">
        <v>1079</v>
      </c>
      <c r="K427" s="22" t="s">
        <v>258</v>
      </c>
      <c r="L427" s="18" t="s">
        <v>153</v>
      </c>
      <c r="M427" s="55" t="s">
        <v>1076</v>
      </c>
      <c r="N427" s="31">
        <f t="shared" si="36"/>
        <v>194.58</v>
      </c>
      <c r="O427" s="18">
        <f t="shared" si="37"/>
        <v>0</v>
      </c>
      <c r="P427" s="17"/>
      <c r="Q427" s="17"/>
      <c r="R427" s="17"/>
      <c r="S427" s="17"/>
      <c r="T427" s="31">
        <f t="shared" si="34"/>
        <v>194.58</v>
      </c>
      <c r="U427" s="17">
        <v>194.58</v>
      </c>
      <c r="V427" s="17"/>
      <c r="W427" s="17"/>
      <c r="X427" s="17"/>
      <c r="Y427" s="43">
        <f t="shared" si="38"/>
        <v>194.58</v>
      </c>
      <c r="Z427" s="17"/>
      <c r="AA427" s="17">
        <f>136.206+19.458+38.916</f>
        <v>194.58</v>
      </c>
    </row>
    <row r="428" ht="27" customHeight="1" spans="1:27">
      <c r="A428" s="54">
        <v>324</v>
      </c>
      <c r="B428" s="18" t="s">
        <v>1070</v>
      </c>
      <c r="C428" s="18" t="s">
        <v>1080</v>
      </c>
      <c r="D428" s="18" t="s">
        <v>251</v>
      </c>
      <c r="E428" s="58" t="s">
        <v>252</v>
      </c>
      <c r="F428" s="18" t="s">
        <v>261</v>
      </c>
      <c r="G428" s="18" t="s">
        <v>254</v>
      </c>
      <c r="H428" s="18" t="s">
        <v>960</v>
      </c>
      <c r="I428" s="18" t="s">
        <v>256</v>
      </c>
      <c r="J428" s="18" t="s">
        <v>1081</v>
      </c>
      <c r="K428" s="22" t="s">
        <v>258</v>
      </c>
      <c r="L428" s="18" t="s">
        <v>102</v>
      </c>
      <c r="M428" s="55" t="s">
        <v>1076</v>
      </c>
      <c r="N428" s="31">
        <f t="shared" si="36"/>
        <v>33.9775</v>
      </c>
      <c r="O428" s="18">
        <f t="shared" si="37"/>
        <v>0</v>
      </c>
      <c r="P428" s="17"/>
      <c r="Q428" s="17"/>
      <c r="R428" s="17"/>
      <c r="S428" s="17"/>
      <c r="T428" s="31">
        <f t="shared" si="34"/>
        <v>33.9775</v>
      </c>
      <c r="U428" s="17">
        <v>33.9775</v>
      </c>
      <c r="V428" s="17"/>
      <c r="W428" s="17"/>
      <c r="X428" s="17"/>
      <c r="Y428" s="43">
        <f t="shared" si="38"/>
        <v>33.97745</v>
      </c>
      <c r="Z428" s="17"/>
      <c r="AA428" s="17">
        <v>33.97745</v>
      </c>
    </row>
    <row r="429" ht="27" customHeight="1" spans="1:27">
      <c r="A429" s="54">
        <v>325</v>
      </c>
      <c r="B429" s="18" t="s">
        <v>1070</v>
      </c>
      <c r="C429" s="18" t="s">
        <v>1082</v>
      </c>
      <c r="D429" s="18" t="s">
        <v>302</v>
      </c>
      <c r="E429" s="53" t="s">
        <v>344</v>
      </c>
      <c r="F429" s="18" t="s">
        <v>261</v>
      </c>
      <c r="G429" s="18" t="s">
        <v>345</v>
      </c>
      <c r="H429" s="18" t="s">
        <v>927</v>
      </c>
      <c r="I429" s="18" t="s">
        <v>256</v>
      </c>
      <c r="J429" s="18" t="s">
        <v>1083</v>
      </c>
      <c r="K429" s="22" t="s">
        <v>258</v>
      </c>
      <c r="L429" s="18" t="s">
        <v>102</v>
      </c>
      <c r="M429" s="55" t="s">
        <v>1076</v>
      </c>
      <c r="N429" s="31">
        <f t="shared" si="36"/>
        <v>93.58</v>
      </c>
      <c r="O429" s="18">
        <f t="shared" si="37"/>
        <v>0</v>
      </c>
      <c r="P429" s="17"/>
      <c r="Q429" s="17"/>
      <c r="R429" s="17"/>
      <c r="S429" s="17"/>
      <c r="T429" s="31">
        <f t="shared" si="34"/>
        <v>93.58</v>
      </c>
      <c r="U429" s="17">
        <v>93.58</v>
      </c>
      <c r="V429" s="17"/>
      <c r="W429" s="17"/>
      <c r="X429" s="17"/>
      <c r="Y429" s="43">
        <f t="shared" si="38"/>
        <v>92.05051</v>
      </c>
      <c r="Z429" s="17"/>
      <c r="AA429" s="17">
        <f>65.506+9.358+17.18651</f>
        <v>92.05051</v>
      </c>
    </row>
    <row r="430" ht="27" customHeight="1" spans="1:27">
      <c r="A430" s="54">
        <v>326</v>
      </c>
      <c r="B430" s="18" t="s">
        <v>1070</v>
      </c>
      <c r="C430" s="18" t="s">
        <v>1084</v>
      </c>
      <c r="D430" s="18" t="s">
        <v>302</v>
      </c>
      <c r="E430" s="53" t="s">
        <v>519</v>
      </c>
      <c r="F430" s="18" t="s">
        <v>261</v>
      </c>
      <c r="G430" s="18" t="s">
        <v>811</v>
      </c>
      <c r="H430" s="18" t="s">
        <v>262</v>
      </c>
      <c r="I430" s="18" t="s">
        <v>256</v>
      </c>
      <c r="J430" s="18" t="s">
        <v>1085</v>
      </c>
      <c r="K430" s="22" t="s">
        <v>258</v>
      </c>
      <c r="L430" s="18" t="s">
        <v>88</v>
      </c>
      <c r="M430" s="55" t="s">
        <v>1011</v>
      </c>
      <c r="N430" s="31">
        <f t="shared" si="36"/>
        <v>61.03</v>
      </c>
      <c r="O430" s="18">
        <f t="shared" ref="O430:O461" si="39">SUM(P430:S430)</f>
        <v>0</v>
      </c>
      <c r="P430" s="17"/>
      <c r="Q430" s="17"/>
      <c r="R430" s="17"/>
      <c r="S430" s="17"/>
      <c r="T430" s="31">
        <f t="shared" si="34"/>
        <v>61.03</v>
      </c>
      <c r="U430" s="17">
        <v>61.03</v>
      </c>
      <c r="V430" s="17"/>
      <c r="W430" s="17"/>
      <c r="X430" s="17"/>
      <c r="Y430" s="43">
        <f t="shared" si="38"/>
        <v>61.03</v>
      </c>
      <c r="Z430" s="17"/>
      <c r="AA430" s="17">
        <f>42.721+18.309</f>
        <v>61.03</v>
      </c>
    </row>
    <row r="431" ht="27" customHeight="1" spans="1:27">
      <c r="A431" s="54">
        <v>327</v>
      </c>
      <c r="B431" s="18" t="s">
        <v>1070</v>
      </c>
      <c r="C431" s="18" t="s">
        <v>1086</v>
      </c>
      <c r="D431" s="18" t="s">
        <v>251</v>
      </c>
      <c r="E431" s="53" t="s">
        <v>252</v>
      </c>
      <c r="F431" s="18" t="s">
        <v>261</v>
      </c>
      <c r="G431" s="18" t="s">
        <v>402</v>
      </c>
      <c r="H431" s="18" t="s">
        <v>262</v>
      </c>
      <c r="I431" s="18" t="s">
        <v>256</v>
      </c>
      <c r="J431" s="18" t="s">
        <v>1087</v>
      </c>
      <c r="K431" s="22" t="s">
        <v>258</v>
      </c>
      <c r="L431" s="18" t="s">
        <v>193</v>
      </c>
      <c r="M431" s="55" t="s">
        <v>1088</v>
      </c>
      <c r="N431" s="31">
        <f t="shared" si="36"/>
        <v>44.4</v>
      </c>
      <c r="O431" s="18">
        <f t="shared" si="39"/>
        <v>0</v>
      </c>
      <c r="P431" s="17"/>
      <c r="Q431" s="17"/>
      <c r="R431" s="17"/>
      <c r="S431" s="17"/>
      <c r="T431" s="31">
        <f t="shared" si="34"/>
        <v>44.4</v>
      </c>
      <c r="U431" s="17">
        <v>44.4</v>
      </c>
      <c r="V431" s="17"/>
      <c r="W431" s="17"/>
      <c r="X431" s="17"/>
      <c r="Y431" s="43">
        <f t="shared" si="38"/>
        <v>44.247257</v>
      </c>
      <c r="Z431" s="17"/>
      <c r="AA431" s="17">
        <f>31.08+4.44+8.727257</f>
        <v>44.247257</v>
      </c>
    </row>
    <row r="432" ht="27" customHeight="1" spans="1:27">
      <c r="A432" s="54">
        <v>328</v>
      </c>
      <c r="B432" s="18" t="s">
        <v>1070</v>
      </c>
      <c r="C432" s="18" t="s">
        <v>1089</v>
      </c>
      <c r="D432" s="18" t="s">
        <v>302</v>
      </c>
      <c r="E432" s="53" t="s">
        <v>337</v>
      </c>
      <c r="F432" s="18" t="s">
        <v>253</v>
      </c>
      <c r="G432" s="18" t="s">
        <v>811</v>
      </c>
      <c r="H432" s="18" t="s">
        <v>604</v>
      </c>
      <c r="I432" s="18" t="s">
        <v>267</v>
      </c>
      <c r="J432" s="18" t="s">
        <v>1090</v>
      </c>
      <c r="K432" s="22" t="s">
        <v>258</v>
      </c>
      <c r="L432" s="18" t="s">
        <v>88</v>
      </c>
      <c r="M432" s="55" t="s">
        <v>1011</v>
      </c>
      <c r="N432" s="31">
        <f t="shared" ref="N432:N495" si="40">O432+T432</f>
        <v>82.2</v>
      </c>
      <c r="O432" s="18">
        <f t="shared" si="39"/>
        <v>0</v>
      </c>
      <c r="P432" s="17"/>
      <c r="Q432" s="17"/>
      <c r="R432" s="17"/>
      <c r="S432" s="17"/>
      <c r="T432" s="31">
        <f t="shared" si="34"/>
        <v>82.2</v>
      </c>
      <c r="U432" s="17">
        <v>82.2</v>
      </c>
      <c r="V432" s="17"/>
      <c r="W432" s="17"/>
      <c r="X432" s="17"/>
      <c r="Y432" s="43">
        <f t="shared" si="38"/>
        <v>82.2</v>
      </c>
      <c r="Z432" s="17"/>
      <c r="AA432" s="17">
        <f>73.98+8.22</f>
        <v>82.2</v>
      </c>
    </row>
    <row r="433" ht="27" customHeight="1" spans="1:27">
      <c r="A433" s="54">
        <v>329</v>
      </c>
      <c r="B433" s="18" t="s">
        <v>1070</v>
      </c>
      <c r="C433" s="18" t="s">
        <v>1091</v>
      </c>
      <c r="D433" s="18" t="s">
        <v>302</v>
      </c>
      <c r="E433" s="53" t="s">
        <v>337</v>
      </c>
      <c r="F433" s="18" t="s">
        <v>318</v>
      </c>
      <c r="G433" s="18" t="s">
        <v>338</v>
      </c>
      <c r="H433" s="18" t="s">
        <v>1092</v>
      </c>
      <c r="I433" s="18" t="s">
        <v>256</v>
      </c>
      <c r="J433" s="18" t="s">
        <v>1093</v>
      </c>
      <c r="K433" s="22" t="s">
        <v>258</v>
      </c>
      <c r="L433" s="18" t="s">
        <v>153</v>
      </c>
      <c r="M433" s="55" t="s">
        <v>1076</v>
      </c>
      <c r="N433" s="31">
        <f t="shared" si="40"/>
        <v>100.7</v>
      </c>
      <c r="O433" s="18">
        <f t="shared" si="39"/>
        <v>0</v>
      </c>
      <c r="P433" s="17"/>
      <c r="Q433" s="17"/>
      <c r="R433" s="17"/>
      <c r="S433" s="17"/>
      <c r="T433" s="31">
        <f t="shared" si="34"/>
        <v>100.7</v>
      </c>
      <c r="U433" s="17">
        <v>100.7</v>
      </c>
      <c r="V433" s="17"/>
      <c r="W433" s="17"/>
      <c r="X433" s="17"/>
      <c r="Y433" s="43">
        <f t="shared" si="38"/>
        <v>99.99264</v>
      </c>
      <c r="Z433" s="17"/>
      <c r="AA433" s="17">
        <v>99.99264</v>
      </c>
    </row>
    <row r="434" ht="27" customHeight="1" spans="1:27">
      <c r="A434" s="21">
        <v>330</v>
      </c>
      <c r="B434" s="22" t="s">
        <v>1070</v>
      </c>
      <c r="C434" s="18" t="s">
        <v>1094</v>
      </c>
      <c r="D434" s="18" t="s">
        <v>251</v>
      </c>
      <c r="E434" s="58" t="s">
        <v>252</v>
      </c>
      <c r="F434" s="18" t="s">
        <v>318</v>
      </c>
      <c r="G434" s="18" t="s">
        <v>402</v>
      </c>
      <c r="H434" s="18" t="s">
        <v>318</v>
      </c>
      <c r="I434" s="18" t="s">
        <v>267</v>
      </c>
      <c r="J434" s="18" t="s">
        <v>1095</v>
      </c>
      <c r="K434" s="22" t="s">
        <v>258</v>
      </c>
      <c r="L434" s="18" t="s">
        <v>193</v>
      </c>
      <c r="M434" s="55" t="s">
        <v>1088</v>
      </c>
      <c r="N434" s="31">
        <f t="shared" si="40"/>
        <v>42.85</v>
      </c>
      <c r="O434" s="18">
        <f t="shared" si="39"/>
        <v>0</v>
      </c>
      <c r="P434" s="17"/>
      <c r="Q434" s="17"/>
      <c r="R434" s="17"/>
      <c r="S434" s="17"/>
      <c r="T434" s="31">
        <f t="shared" si="34"/>
        <v>42.85</v>
      </c>
      <c r="U434" s="17">
        <v>42.85</v>
      </c>
      <c r="V434" s="17"/>
      <c r="W434" s="17"/>
      <c r="X434" s="17"/>
      <c r="Y434" s="43">
        <f t="shared" si="38"/>
        <v>42.85</v>
      </c>
      <c r="Z434" s="17"/>
      <c r="AA434" s="17">
        <v>42.85</v>
      </c>
    </row>
    <row r="435" ht="27" customHeight="1" spans="1:27">
      <c r="A435" s="23"/>
      <c r="B435" s="24"/>
      <c r="C435" s="18" t="s">
        <v>1094</v>
      </c>
      <c r="D435" s="18" t="s">
        <v>251</v>
      </c>
      <c r="E435" s="58" t="s">
        <v>252</v>
      </c>
      <c r="F435" s="18" t="s">
        <v>318</v>
      </c>
      <c r="G435" s="18" t="s">
        <v>402</v>
      </c>
      <c r="H435" s="18" t="s">
        <v>318</v>
      </c>
      <c r="I435" s="18" t="s">
        <v>267</v>
      </c>
      <c r="J435" s="18" t="s">
        <v>1095</v>
      </c>
      <c r="K435" s="22" t="s">
        <v>258</v>
      </c>
      <c r="L435" s="18" t="s">
        <v>134</v>
      </c>
      <c r="M435" s="55" t="s">
        <v>356</v>
      </c>
      <c r="N435" s="31">
        <f t="shared" si="40"/>
        <v>115.2485</v>
      </c>
      <c r="O435" s="18">
        <f t="shared" si="39"/>
        <v>0</v>
      </c>
      <c r="P435" s="17"/>
      <c r="Q435" s="17"/>
      <c r="R435" s="17"/>
      <c r="S435" s="17"/>
      <c r="T435" s="31">
        <f t="shared" si="34"/>
        <v>115.2485</v>
      </c>
      <c r="U435" s="17">
        <v>115.2485</v>
      </c>
      <c r="V435" s="17"/>
      <c r="W435" s="17"/>
      <c r="X435" s="17"/>
      <c r="Y435" s="43">
        <f t="shared" si="38"/>
        <v>115.2485</v>
      </c>
      <c r="Z435" s="17"/>
      <c r="AA435" s="17">
        <v>115.2485</v>
      </c>
    </row>
    <row r="436" ht="27" customHeight="1" spans="1:27">
      <c r="A436" s="54">
        <v>331</v>
      </c>
      <c r="B436" s="18" t="s">
        <v>1070</v>
      </c>
      <c r="C436" s="18" t="s">
        <v>1096</v>
      </c>
      <c r="D436" s="18" t="s">
        <v>302</v>
      </c>
      <c r="E436" s="53" t="s">
        <v>344</v>
      </c>
      <c r="F436" s="18" t="s">
        <v>380</v>
      </c>
      <c r="G436" s="18" t="s">
        <v>345</v>
      </c>
      <c r="H436" s="18" t="s">
        <v>1097</v>
      </c>
      <c r="I436" s="18" t="s">
        <v>256</v>
      </c>
      <c r="J436" s="18" t="s">
        <v>1098</v>
      </c>
      <c r="K436" s="22" t="s">
        <v>258</v>
      </c>
      <c r="L436" s="18" t="s">
        <v>102</v>
      </c>
      <c r="M436" s="55" t="s">
        <v>1076</v>
      </c>
      <c r="N436" s="31">
        <f t="shared" si="40"/>
        <v>25.14</v>
      </c>
      <c r="O436" s="18">
        <f t="shared" si="39"/>
        <v>0</v>
      </c>
      <c r="P436" s="17"/>
      <c r="Q436" s="17"/>
      <c r="R436" s="17"/>
      <c r="S436" s="17"/>
      <c r="T436" s="31">
        <f t="shared" si="34"/>
        <v>25.14</v>
      </c>
      <c r="U436" s="17">
        <v>25.14</v>
      </c>
      <c r="V436" s="17"/>
      <c r="W436" s="17"/>
      <c r="X436" s="17"/>
      <c r="Y436" s="43">
        <f t="shared" si="38"/>
        <v>22.626</v>
      </c>
      <c r="Z436" s="17"/>
      <c r="AA436" s="17">
        <v>22.626</v>
      </c>
    </row>
    <row r="437" ht="27" customHeight="1" spans="1:27">
      <c r="A437" s="54">
        <v>332</v>
      </c>
      <c r="B437" s="18" t="s">
        <v>1070</v>
      </c>
      <c r="C437" s="18" t="s">
        <v>1099</v>
      </c>
      <c r="D437" s="18" t="s">
        <v>302</v>
      </c>
      <c r="E437" s="53" t="s">
        <v>519</v>
      </c>
      <c r="F437" s="18" t="s">
        <v>380</v>
      </c>
      <c r="G437" s="18" t="s">
        <v>811</v>
      </c>
      <c r="H437" s="18" t="s">
        <v>1100</v>
      </c>
      <c r="I437" s="18" t="s">
        <v>256</v>
      </c>
      <c r="J437" s="18" t="s">
        <v>1101</v>
      </c>
      <c r="K437" s="22" t="s">
        <v>258</v>
      </c>
      <c r="L437" s="18" t="s">
        <v>88</v>
      </c>
      <c r="M437" s="55" t="s">
        <v>1011</v>
      </c>
      <c r="N437" s="31">
        <f t="shared" si="40"/>
        <v>59.93</v>
      </c>
      <c r="O437" s="18">
        <f t="shared" si="39"/>
        <v>0</v>
      </c>
      <c r="P437" s="17"/>
      <c r="Q437" s="17"/>
      <c r="R437" s="17"/>
      <c r="S437" s="17"/>
      <c r="T437" s="31">
        <f t="shared" si="34"/>
        <v>59.93</v>
      </c>
      <c r="U437" s="17">
        <v>59.93</v>
      </c>
      <c r="V437" s="17"/>
      <c r="W437" s="17"/>
      <c r="X437" s="17"/>
      <c r="Y437" s="43">
        <f t="shared" si="38"/>
        <v>59.93</v>
      </c>
      <c r="Z437" s="17"/>
      <c r="AA437" s="17">
        <f>53.937+5.993</f>
        <v>59.93</v>
      </c>
    </row>
    <row r="438" ht="27" customHeight="1" spans="1:27">
      <c r="A438" s="54">
        <v>333</v>
      </c>
      <c r="B438" s="18" t="s">
        <v>1070</v>
      </c>
      <c r="C438" s="18" t="s">
        <v>1102</v>
      </c>
      <c r="D438" s="18" t="s">
        <v>302</v>
      </c>
      <c r="E438" s="53" t="s">
        <v>337</v>
      </c>
      <c r="F438" s="18" t="s">
        <v>384</v>
      </c>
      <c r="G438" s="18" t="s">
        <v>338</v>
      </c>
      <c r="H438" s="18" t="s">
        <v>904</v>
      </c>
      <c r="I438" s="18" t="s">
        <v>256</v>
      </c>
      <c r="J438" s="18" t="s">
        <v>1103</v>
      </c>
      <c r="K438" s="22" t="s">
        <v>258</v>
      </c>
      <c r="L438" s="18" t="s">
        <v>153</v>
      </c>
      <c r="M438" s="55" t="s">
        <v>1076</v>
      </c>
      <c r="N438" s="31">
        <f t="shared" si="40"/>
        <v>140.46</v>
      </c>
      <c r="O438" s="18">
        <f t="shared" si="39"/>
        <v>0</v>
      </c>
      <c r="P438" s="17"/>
      <c r="Q438" s="17"/>
      <c r="R438" s="17"/>
      <c r="S438" s="17"/>
      <c r="T438" s="31">
        <f t="shared" si="34"/>
        <v>140.46</v>
      </c>
      <c r="U438" s="17">
        <v>140.46</v>
      </c>
      <c r="V438" s="17"/>
      <c r="W438" s="17"/>
      <c r="X438" s="17"/>
      <c r="Y438" s="43">
        <f t="shared" si="38"/>
        <v>126.414</v>
      </c>
      <c r="Z438" s="17"/>
      <c r="AA438" s="52">
        <v>126.414</v>
      </c>
    </row>
    <row r="439" ht="27" customHeight="1" spans="1:27">
      <c r="A439" s="54">
        <v>334</v>
      </c>
      <c r="B439" s="18" t="s">
        <v>1070</v>
      </c>
      <c r="C439" s="18" t="s">
        <v>1104</v>
      </c>
      <c r="D439" s="18" t="s">
        <v>302</v>
      </c>
      <c r="E439" s="53" t="s">
        <v>337</v>
      </c>
      <c r="F439" s="18" t="s">
        <v>293</v>
      </c>
      <c r="G439" s="18" t="s">
        <v>338</v>
      </c>
      <c r="H439" s="18" t="s">
        <v>1105</v>
      </c>
      <c r="I439" s="18" t="s">
        <v>256</v>
      </c>
      <c r="J439" s="18" t="s">
        <v>1106</v>
      </c>
      <c r="K439" s="22" t="s">
        <v>258</v>
      </c>
      <c r="L439" s="18" t="s">
        <v>153</v>
      </c>
      <c r="M439" s="55" t="s">
        <v>1076</v>
      </c>
      <c r="N439" s="31">
        <f t="shared" si="40"/>
        <v>83.35</v>
      </c>
      <c r="O439" s="18">
        <f t="shared" si="39"/>
        <v>0</v>
      </c>
      <c r="P439" s="17"/>
      <c r="Q439" s="17"/>
      <c r="R439" s="17"/>
      <c r="S439" s="17"/>
      <c r="T439" s="31">
        <f t="shared" si="34"/>
        <v>83.35</v>
      </c>
      <c r="U439" s="17">
        <v>83.35</v>
      </c>
      <c r="V439" s="17"/>
      <c r="W439" s="17"/>
      <c r="X439" s="17"/>
      <c r="Y439" s="43">
        <f t="shared" si="38"/>
        <v>75.015</v>
      </c>
      <c r="Z439" s="17"/>
      <c r="AA439" s="52">
        <f>25.005+50.01</f>
        <v>75.015</v>
      </c>
    </row>
    <row r="440" ht="27" customHeight="1" spans="1:27">
      <c r="A440" s="54">
        <v>335</v>
      </c>
      <c r="B440" s="18" t="s">
        <v>1070</v>
      </c>
      <c r="C440" s="18" t="s">
        <v>1107</v>
      </c>
      <c r="D440" s="18" t="s">
        <v>302</v>
      </c>
      <c r="E440" s="53" t="s">
        <v>337</v>
      </c>
      <c r="F440" s="18" t="s">
        <v>468</v>
      </c>
      <c r="G440" s="18" t="s">
        <v>338</v>
      </c>
      <c r="H440" s="18" t="s">
        <v>1108</v>
      </c>
      <c r="I440" s="18" t="s">
        <v>256</v>
      </c>
      <c r="J440" s="18" t="s">
        <v>1109</v>
      </c>
      <c r="K440" s="22" t="s">
        <v>258</v>
      </c>
      <c r="L440" s="18" t="s">
        <v>153</v>
      </c>
      <c r="M440" s="55" t="s">
        <v>1076</v>
      </c>
      <c r="N440" s="31">
        <f t="shared" si="40"/>
        <v>37.9</v>
      </c>
      <c r="O440" s="18">
        <f t="shared" si="39"/>
        <v>0</v>
      </c>
      <c r="P440" s="17"/>
      <c r="Q440" s="17"/>
      <c r="R440" s="17"/>
      <c r="S440" s="17"/>
      <c r="T440" s="31">
        <f t="shared" si="34"/>
        <v>37.9</v>
      </c>
      <c r="U440" s="17">
        <v>37.9</v>
      </c>
      <c r="V440" s="17"/>
      <c r="W440" s="17"/>
      <c r="X440" s="17"/>
      <c r="Y440" s="43">
        <f t="shared" si="38"/>
        <v>37.9</v>
      </c>
      <c r="Z440" s="17"/>
      <c r="AA440" s="17">
        <v>37.9</v>
      </c>
    </row>
    <row r="441" ht="27" customHeight="1" spans="1:27">
      <c r="A441" s="54">
        <v>336</v>
      </c>
      <c r="B441" s="18" t="s">
        <v>1070</v>
      </c>
      <c r="C441" s="18" t="s">
        <v>1110</v>
      </c>
      <c r="D441" s="18" t="s">
        <v>302</v>
      </c>
      <c r="E441" s="53" t="s">
        <v>337</v>
      </c>
      <c r="F441" s="18" t="s">
        <v>468</v>
      </c>
      <c r="G441" s="18" t="s">
        <v>338</v>
      </c>
      <c r="H441" s="18" t="s">
        <v>1111</v>
      </c>
      <c r="I441" s="18" t="s">
        <v>256</v>
      </c>
      <c r="J441" s="18" t="s">
        <v>1112</v>
      </c>
      <c r="K441" s="22" t="s">
        <v>258</v>
      </c>
      <c r="L441" s="18" t="s">
        <v>153</v>
      </c>
      <c r="M441" s="55" t="s">
        <v>1076</v>
      </c>
      <c r="N441" s="31">
        <f t="shared" si="40"/>
        <v>84.8</v>
      </c>
      <c r="O441" s="18">
        <f t="shared" si="39"/>
        <v>0</v>
      </c>
      <c r="P441" s="17"/>
      <c r="Q441" s="17"/>
      <c r="R441" s="17"/>
      <c r="S441" s="17"/>
      <c r="T441" s="31">
        <f t="shared" si="34"/>
        <v>84.8</v>
      </c>
      <c r="U441" s="17">
        <v>84.8</v>
      </c>
      <c r="V441" s="17"/>
      <c r="W441" s="17"/>
      <c r="X441" s="17"/>
      <c r="Y441" s="43">
        <f t="shared" si="38"/>
        <v>84.8</v>
      </c>
      <c r="Z441" s="17"/>
      <c r="AA441" s="17">
        <v>84.8</v>
      </c>
    </row>
    <row r="442" ht="27" customHeight="1" spans="1:27">
      <c r="A442" s="54">
        <v>337</v>
      </c>
      <c r="B442" s="18" t="s">
        <v>1070</v>
      </c>
      <c r="C442" s="18" t="s">
        <v>1113</v>
      </c>
      <c r="D442" s="18" t="s">
        <v>302</v>
      </c>
      <c r="E442" s="53" t="s">
        <v>337</v>
      </c>
      <c r="F442" s="18" t="s">
        <v>468</v>
      </c>
      <c r="G442" s="18" t="s">
        <v>338</v>
      </c>
      <c r="H442" s="18" t="s">
        <v>1114</v>
      </c>
      <c r="I442" s="18" t="s">
        <v>256</v>
      </c>
      <c r="J442" s="18" t="s">
        <v>1115</v>
      </c>
      <c r="K442" s="22" t="s">
        <v>258</v>
      </c>
      <c r="L442" s="18" t="s">
        <v>153</v>
      </c>
      <c r="M442" s="55" t="s">
        <v>1076</v>
      </c>
      <c r="N442" s="31">
        <f t="shared" si="40"/>
        <v>164.8865</v>
      </c>
      <c r="O442" s="18">
        <f t="shared" si="39"/>
        <v>0</v>
      </c>
      <c r="P442" s="17"/>
      <c r="Q442" s="17"/>
      <c r="R442" s="17"/>
      <c r="S442" s="17"/>
      <c r="T442" s="31">
        <f t="shared" si="34"/>
        <v>164.8865</v>
      </c>
      <c r="U442" s="17">
        <v>164.8865</v>
      </c>
      <c r="V442" s="17"/>
      <c r="W442" s="17"/>
      <c r="X442" s="17"/>
      <c r="Y442" s="43">
        <f t="shared" si="38"/>
        <v>164.8865</v>
      </c>
      <c r="Z442" s="17"/>
      <c r="AA442" s="17">
        <f>148.39785+16.48865</f>
        <v>164.8865</v>
      </c>
    </row>
    <row r="443" ht="27" customHeight="1" spans="1:27">
      <c r="A443" s="54">
        <v>338</v>
      </c>
      <c r="B443" s="18" t="s">
        <v>1070</v>
      </c>
      <c r="C443" s="18" t="s">
        <v>1116</v>
      </c>
      <c r="D443" s="18" t="s">
        <v>302</v>
      </c>
      <c r="E443" s="53" t="s">
        <v>337</v>
      </c>
      <c r="F443" s="18" t="s">
        <v>468</v>
      </c>
      <c r="G443" s="18" t="s">
        <v>338</v>
      </c>
      <c r="H443" s="18" t="s">
        <v>1117</v>
      </c>
      <c r="I443" s="18" t="s">
        <v>256</v>
      </c>
      <c r="J443" s="18" t="s">
        <v>1118</v>
      </c>
      <c r="K443" s="22" t="s">
        <v>258</v>
      </c>
      <c r="L443" s="18" t="s">
        <v>153</v>
      </c>
      <c r="M443" s="55" t="s">
        <v>1076</v>
      </c>
      <c r="N443" s="31">
        <f t="shared" si="40"/>
        <v>75.1</v>
      </c>
      <c r="O443" s="18">
        <f t="shared" si="39"/>
        <v>0</v>
      </c>
      <c r="P443" s="17"/>
      <c r="Q443" s="17"/>
      <c r="R443" s="17"/>
      <c r="S443" s="17"/>
      <c r="T443" s="31">
        <f t="shared" si="34"/>
        <v>75.1</v>
      </c>
      <c r="U443" s="17">
        <v>75.1</v>
      </c>
      <c r="V443" s="17"/>
      <c r="W443" s="17"/>
      <c r="X443" s="17"/>
      <c r="Y443" s="43">
        <f t="shared" si="38"/>
        <v>75.1</v>
      </c>
      <c r="Z443" s="17"/>
      <c r="AA443" s="17">
        <v>75.1</v>
      </c>
    </row>
    <row r="444" ht="27" customHeight="1" spans="1:27">
      <c r="A444" s="54">
        <v>339</v>
      </c>
      <c r="B444" s="18" t="s">
        <v>1070</v>
      </c>
      <c r="C444" s="18" t="s">
        <v>1119</v>
      </c>
      <c r="D444" s="18" t="s">
        <v>302</v>
      </c>
      <c r="E444" s="53" t="s">
        <v>337</v>
      </c>
      <c r="F444" s="18" t="s">
        <v>468</v>
      </c>
      <c r="G444" s="18" t="s">
        <v>338</v>
      </c>
      <c r="H444" s="18" t="s">
        <v>1120</v>
      </c>
      <c r="I444" s="18" t="s">
        <v>256</v>
      </c>
      <c r="J444" s="18" t="s">
        <v>1121</v>
      </c>
      <c r="K444" s="22" t="s">
        <v>258</v>
      </c>
      <c r="L444" s="18" t="s">
        <v>153</v>
      </c>
      <c r="M444" s="55" t="s">
        <v>1076</v>
      </c>
      <c r="N444" s="31">
        <f t="shared" si="40"/>
        <v>44.2</v>
      </c>
      <c r="O444" s="18">
        <f t="shared" si="39"/>
        <v>0</v>
      </c>
      <c r="P444" s="17"/>
      <c r="Q444" s="17"/>
      <c r="R444" s="17"/>
      <c r="S444" s="17"/>
      <c r="T444" s="31">
        <f t="shared" si="34"/>
        <v>44.2</v>
      </c>
      <c r="U444" s="17">
        <v>44.2</v>
      </c>
      <c r="V444" s="17"/>
      <c r="W444" s="17"/>
      <c r="X444" s="17"/>
      <c r="Y444" s="43">
        <f t="shared" si="38"/>
        <v>44.2</v>
      </c>
      <c r="Z444" s="17"/>
      <c r="AA444" s="17">
        <f>39.78+4.42</f>
        <v>44.2</v>
      </c>
    </row>
    <row r="445" ht="27" customHeight="1" spans="1:27">
      <c r="A445" s="54">
        <v>340</v>
      </c>
      <c r="B445" s="18" t="s">
        <v>1070</v>
      </c>
      <c r="C445" s="18" t="s">
        <v>1122</v>
      </c>
      <c r="D445" s="18" t="s">
        <v>302</v>
      </c>
      <c r="E445" s="53" t="s">
        <v>337</v>
      </c>
      <c r="F445" s="18" t="s">
        <v>468</v>
      </c>
      <c r="G445" s="18" t="s">
        <v>338</v>
      </c>
      <c r="H445" s="18" t="s">
        <v>687</v>
      </c>
      <c r="I445" s="18" t="s">
        <v>256</v>
      </c>
      <c r="J445" s="18" t="s">
        <v>1123</v>
      </c>
      <c r="K445" s="22" t="s">
        <v>258</v>
      </c>
      <c r="L445" s="18" t="s">
        <v>153</v>
      </c>
      <c r="M445" s="55" t="s">
        <v>1076</v>
      </c>
      <c r="N445" s="31">
        <f t="shared" si="40"/>
        <v>65.2</v>
      </c>
      <c r="O445" s="18">
        <f t="shared" si="39"/>
        <v>0</v>
      </c>
      <c r="P445" s="17"/>
      <c r="Q445" s="17"/>
      <c r="R445" s="17"/>
      <c r="S445" s="17"/>
      <c r="T445" s="31">
        <f t="shared" si="34"/>
        <v>65.2</v>
      </c>
      <c r="U445" s="17">
        <v>65.2</v>
      </c>
      <c r="V445" s="17"/>
      <c r="W445" s="17"/>
      <c r="X445" s="17"/>
      <c r="Y445" s="43">
        <f t="shared" si="38"/>
        <v>65.2</v>
      </c>
      <c r="Z445" s="17"/>
      <c r="AA445" s="17">
        <f>58.68+6.52</f>
        <v>65.2</v>
      </c>
    </row>
    <row r="446" ht="27" customHeight="1" spans="1:27">
      <c r="A446" s="21">
        <v>341</v>
      </c>
      <c r="B446" s="22" t="s">
        <v>1070</v>
      </c>
      <c r="C446" s="18" t="s">
        <v>1124</v>
      </c>
      <c r="D446" s="18" t="s">
        <v>302</v>
      </c>
      <c r="E446" s="53" t="s">
        <v>337</v>
      </c>
      <c r="F446" s="18" t="s">
        <v>468</v>
      </c>
      <c r="G446" s="18" t="s">
        <v>338</v>
      </c>
      <c r="H446" s="18" t="s">
        <v>1125</v>
      </c>
      <c r="I446" s="18" t="s">
        <v>256</v>
      </c>
      <c r="J446" s="18" t="s">
        <v>1126</v>
      </c>
      <c r="K446" s="22" t="s">
        <v>258</v>
      </c>
      <c r="L446" s="20" t="s">
        <v>78</v>
      </c>
      <c r="M446" s="55" t="s">
        <v>356</v>
      </c>
      <c r="N446" s="31">
        <f t="shared" si="40"/>
        <v>36.1534</v>
      </c>
      <c r="O446" s="18">
        <f t="shared" si="39"/>
        <v>0</v>
      </c>
      <c r="P446" s="17"/>
      <c r="Q446" s="17"/>
      <c r="R446" s="17"/>
      <c r="S446" s="17"/>
      <c r="T446" s="31">
        <f t="shared" si="34"/>
        <v>36.1534</v>
      </c>
      <c r="U446" s="17">
        <v>36.1534</v>
      </c>
      <c r="V446" s="17"/>
      <c r="W446" s="17"/>
      <c r="X446" s="17"/>
      <c r="Y446" s="43">
        <f t="shared" si="38"/>
        <v>36.1534</v>
      </c>
      <c r="Z446" s="17"/>
      <c r="AA446" s="17">
        <v>36.1534</v>
      </c>
    </row>
    <row r="447" ht="27" customHeight="1" spans="1:27">
      <c r="A447" s="23"/>
      <c r="B447" s="24"/>
      <c r="C447" s="18" t="s">
        <v>1124</v>
      </c>
      <c r="D447" s="18" t="s">
        <v>302</v>
      </c>
      <c r="E447" s="53" t="s">
        <v>337</v>
      </c>
      <c r="F447" s="18" t="s">
        <v>468</v>
      </c>
      <c r="G447" s="18" t="s">
        <v>338</v>
      </c>
      <c r="H447" s="18" t="s">
        <v>1125</v>
      </c>
      <c r="I447" s="18" t="s">
        <v>256</v>
      </c>
      <c r="J447" s="18" t="s">
        <v>1126</v>
      </c>
      <c r="K447" s="22" t="s">
        <v>258</v>
      </c>
      <c r="L447" s="18" t="s">
        <v>98</v>
      </c>
      <c r="M447" s="55" t="s">
        <v>1127</v>
      </c>
      <c r="N447" s="31">
        <f t="shared" si="40"/>
        <v>9.4914</v>
      </c>
      <c r="O447" s="18">
        <f t="shared" si="39"/>
        <v>0</v>
      </c>
      <c r="P447" s="17"/>
      <c r="Q447" s="17"/>
      <c r="R447" s="17"/>
      <c r="S447" s="17"/>
      <c r="T447" s="31">
        <f t="shared" si="34"/>
        <v>9.4914</v>
      </c>
      <c r="U447" s="17">
        <v>9.4914</v>
      </c>
      <c r="V447" s="17"/>
      <c r="W447" s="17"/>
      <c r="X447" s="17"/>
      <c r="Y447" s="43">
        <f t="shared" si="38"/>
        <v>9.4914</v>
      </c>
      <c r="Z447" s="17"/>
      <c r="AA447" s="17">
        <v>9.4914</v>
      </c>
    </row>
    <row r="448" ht="27" customHeight="1" spans="1:27">
      <c r="A448" s="54">
        <v>342</v>
      </c>
      <c r="B448" s="18" t="s">
        <v>1070</v>
      </c>
      <c r="C448" s="18" t="s">
        <v>1128</v>
      </c>
      <c r="D448" s="18" t="s">
        <v>302</v>
      </c>
      <c r="E448" s="53" t="s">
        <v>337</v>
      </c>
      <c r="F448" s="18" t="s">
        <v>468</v>
      </c>
      <c r="G448" s="18" t="s">
        <v>811</v>
      </c>
      <c r="H448" s="18" t="s">
        <v>1129</v>
      </c>
      <c r="I448" s="18" t="s">
        <v>256</v>
      </c>
      <c r="J448" s="18" t="s">
        <v>1130</v>
      </c>
      <c r="K448" s="22" t="s">
        <v>258</v>
      </c>
      <c r="L448" s="18" t="s">
        <v>88</v>
      </c>
      <c r="M448" s="55" t="s">
        <v>1011</v>
      </c>
      <c r="N448" s="31">
        <f t="shared" si="40"/>
        <v>67.902</v>
      </c>
      <c r="O448" s="18">
        <f t="shared" si="39"/>
        <v>0</v>
      </c>
      <c r="P448" s="17"/>
      <c r="Q448" s="17"/>
      <c r="R448" s="17"/>
      <c r="S448" s="17"/>
      <c r="T448" s="31">
        <f t="shared" si="34"/>
        <v>67.902</v>
      </c>
      <c r="U448" s="17">
        <v>67.902</v>
      </c>
      <c r="V448" s="17"/>
      <c r="W448" s="17"/>
      <c r="X448" s="17"/>
      <c r="Y448" s="43">
        <f t="shared" si="38"/>
        <v>61.1118</v>
      </c>
      <c r="Z448" s="17"/>
      <c r="AA448" s="17">
        <v>61.1118</v>
      </c>
    </row>
    <row r="449" ht="27" customHeight="1" spans="1:27">
      <c r="A449" s="54">
        <v>343</v>
      </c>
      <c r="B449" s="18" t="s">
        <v>1070</v>
      </c>
      <c r="C449" s="18" t="s">
        <v>1131</v>
      </c>
      <c r="D449" s="18" t="s">
        <v>251</v>
      </c>
      <c r="E449" s="58" t="s">
        <v>252</v>
      </c>
      <c r="F449" s="18" t="s">
        <v>468</v>
      </c>
      <c r="G449" s="18" t="s">
        <v>402</v>
      </c>
      <c r="H449" s="18" t="s">
        <v>468</v>
      </c>
      <c r="I449" s="18" t="s">
        <v>267</v>
      </c>
      <c r="J449" s="18" t="s">
        <v>1132</v>
      </c>
      <c r="K449" s="22" t="s">
        <v>258</v>
      </c>
      <c r="L449" s="18" t="s">
        <v>193</v>
      </c>
      <c r="M449" s="55" t="s">
        <v>1088</v>
      </c>
      <c r="N449" s="31">
        <f t="shared" si="40"/>
        <v>103.48</v>
      </c>
      <c r="O449" s="18">
        <f t="shared" si="39"/>
        <v>0</v>
      </c>
      <c r="P449" s="17"/>
      <c r="Q449" s="17"/>
      <c r="R449" s="17"/>
      <c r="S449" s="17"/>
      <c r="T449" s="31">
        <f t="shared" si="34"/>
        <v>103.48</v>
      </c>
      <c r="U449" s="17">
        <v>103.48</v>
      </c>
      <c r="V449" s="17"/>
      <c r="W449" s="17"/>
      <c r="X449" s="17"/>
      <c r="Y449" s="43">
        <f t="shared" si="38"/>
        <v>103.48</v>
      </c>
      <c r="Z449" s="17"/>
      <c r="AA449" s="17">
        <f>93.132+10.348</f>
        <v>103.48</v>
      </c>
    </row>
    <row r="450" ht="27" customHeight="1" spans="1:27">
      <c r="A450" s="54">
        <v>344</v>
      </c>
      <c r="B450" s="18" t="s">
        <v>1070</v>
      </c>
      <c r="C450" s="18" t="s">
        <v>1133</v>
      </c>
      <c r="D450" s="18" t="s">
        <v>302</v>
      </c>
      <c r="E450" s="53" t="s">
        <v>337</v>
      </c>
      <c r="F450" s="18" t="s">
        <v>473</v>
      </c>
      <c r="G450" s="18" t="s">
        <v>811</v>
      </c>
      <c r="H450" s="18" t="s">
        <v>693</v>
      </c>
      <c r="I450" s="18" t="s">
        <v>267</v>
      </c>
      <c r="J450" s="18" t="s">
        <v>1134</v>
      </c>
      <c r="K450" s="22" t="s">
        <v>258</v>
      </c>
      <c r="L450" s="18" t="s">
        <v>88</v>
      </c>
      <c r="M450" s="55" t="s">
        <v>1011</v>
      </c>
      <c r="N450" s="31">
        <f t="shared" si="40"/>
        <v>67.73</v>
      </c>
      <c r="O450" s="18">
        <f t="shared" si="39"/>
        <v>0</v>
      </c>
      <c r="P450" s="17"/>
      <c r="Q450" s="17"/>
      <c r="R450" s="17"/>
      <c r="S450" s="17"/>
      <c r="T450" s="31">
        <f t="shared" si="34"/>
        <v>67.73</v>
      </c>
      <c r="U450" s="17">
        <v>67.73</v>
      </c>
      <c r="V450" s="17"/>
      <c r="W450" s="17"/>
      <c r="X450" s="17"/>
      <c r="Y450" s="43">
        <f t="shared" si="38"/>
        <v>67.73</v>
      </c>
      <c r="Z450" s="17"/>
      <c r="AA450" s="17">
        <v>67.73</v>
      </c>
    </row>
    <row r="451" ht="27" customHeight="1" spans="1:27">
      <c r="A451" s="54">
        <v>345</v>
      </c>
      <c r="B451" s="18" t="s">
        <v>1070</v>
      </c>
      <c r="C451" s="18" t="s">
        <v>1135</v>
      </c>
      <c r="D451" s="18" t="s">
        <v>302</v>
      </c>
      <c r="E451" s="53" t="s">
        <v>337</v>
      </c>
      <c r="F451" s="18" t="s">
        <v>265</v>
      </c>
      <c r="G451" s="18" t="s">
        <v>811</v>
      </c>
      <c r="H451" s="18" t="s">
        <v>1136</v>
      </c>
      <c r="I451" s="18" t="s">
        <v>256</v>
      </c>
      <c r="J451" s="18" t="s">
        <v>1137</v>
      </c>
      <c r="K451" s="22" t="s">
        <v>258</v>
      </c>
      <c r="L451" s="18" t="s">
        <v>88</v>
      </c>
      <c r="M451" s="55" t="s">
        <v>1011</v>
      </c>
      <c r="N451" s="31">
        <f t="shared" si="40"/>
        <v>46.8562</v>
      </c>
      <c r="O451" s="18">
        <f t="shared" si="39"/>
        <v>0</v>
      </c>
      <c r="P451" s="17"/>
      <c r="Q451" s="17"/>
      <c r="R451" s="17"/>
      <c r="S451" s="17"/>
      <c r="T451" s="31">
        <f t="shared" si="34"/>
        <v>46.8562</v>
      </c>
      <c r="U451" s="17">
        <v>46.8562</v>
      </c>
      <c r="V451" s="17"/>
      <c r="W451" s="17"/>
      <c r="X451" s="17"/>
      <c r="Y451" s="43">
        <f t="shared" ref="Y451:Y482" si="41">Z451+AA451</f>
        <v>46.822192</v>
      </c>
      <c r="Z451" s="17"/>
      <c r="AA451" s="17">
        <f>44.5134+2.308792</f>
        <v>46.822192</v>
      </c>
    </row>
    <row r="452" ht="27" customHeight="1" spans="1:27">
      <c r="A452" s="54">
        <v>346</v>
      </c>
      <c r="B452" s="18" t="s">
        <v>1070</v>
      </c>
      <c r="C452" s="18" t="s">
        <v>1138</v>
      </c>
      <c r="D452" s="18" t="s">
        <v>302</v>
      </c>
      <c r="E452" s="53" t="s">
        <v>337</v>
      </c>
      <c r="F452" s="18" t="s">
        <v>398</v>
      </c>
      <c r="G452" s="18" t="s">
        <v>338</v>
      </c>
      <c r="H452" s="18" t="s">
        <v>1139</v>
      </c>
      <c r="I452" s="18" t="s">
        <v>256</v>
      </c>
      <c r="J452" s="18" t="s">
        <v>1140</v>
      </c>
      <c r="K452" s="22" t="s">
        <v>258</v>
      </c>
      <c r="L452" s="18" t="s">
        <v>153</v>
      </c>
      <c r="M452" s="55" t="s">
        <v>1076</v>
      </c>
      <c r="N452" s="31">
        <f t="shared" si="40"/>
        <v>134.46</v>
      </c>
      <c r="O452" s="18">
        <f t="shared" si="39"/>
        <v>0</v>
      </c>
      <c r="P452" s="18"/>
      <c r="Q452" s="18"/>
      <c r="R452" s="18"/>
      <c r="S452" s="18"/>
      <c r="T452" s="31">
        <f t="shared" si="34"/>
        <v>134.46</v>
      </c>
      <c r="U452" s="18">
        <v>134.46</v>
      </c>
      <c r="V452" s="18"/>
      <c r="W452" s="18"/>
      <c r="X452" s="18"/>
      <c r="Y452" s="43">
        <f t="shared" si="41"/>
        <v>121.014</v>
      </c>
      <c r="Z452" s="18"/>
      <c r="AA452" s="18">
        <v>121.014</v>
      </c>
    </row>
    <row r="453" ht="27" customHeight="1" spans="1:27">
      <c r="A453" s="54">
        <v>347</v>
      </c>
      <c r="B453" s="18" t="s">
        <v>1070</v>
      </c>
      <c r="C453" s="18" t="s">
        <v>1141</v>
      </c>
      <c r="D453" s="18" t="s">
        <v>302</v>
      </c>
      <c r="E453" s="53" t="s">
        <v>519</v>
      </c>
      <c r="F453" s="18" t="s">
        <v>398</v>
      </c>
      <c r="G453" s="18" t="s">
        <v>811</v>
      </c>
      <c r="H453" s="18" t="s">
        <v>705</v>
      </c>
      <c r="I453" s="18" t="s">
        <v>256</v>
      </c>
      <c r="J453" s="18" t="s">
        <v>1142</v>
      </c>
      <c r="K453" s="22" t="s">
        <v>258</v>
      </c>
      <c r="L453" s="18" t="s">
        <v>88</v>
      </c>
      <c r="M453" s="55" t="s">
        <v>1011</v>
      </c>
      <c r="N453" s="31">
        <f t="shared" si="40"/>
        <v>7.8</v>
      </c>
      <c r="O453" s="18">
        <f t="shared" si="39"/>
        <v>0</v>
      </c>
      <c r="P453" s="18"/>
      <c r="Q453" s="18"/>
      <c r="R453" s="18"/>
      <c r="S453" s="18"/>
      <c r="T453" s="31">
        <f t="shared" si="34"/>
        <v>7.8</v>
      </c>
      <c r="U453" s="18">
        <v>7.8</v>
      </c>
      <c r="V453" s="18"/>
      <c r="W453" s="18"/>
      <c r="X453" s="18"/>
      <c r="Y453" s="43">
        <f t="shared" si="41"/>
        <v>7.48</v>
      </c>
      <c r="Z453" s="18"/>
      <c r="AA453" s="18">
        <v>7.48</v>
      </c>
    </row>
    <row r="454" ht="27" customHeight="1" spans="1:27">
      <c r="A454" s="54">
        <v>348</v>
      </c>
      <c r="B454" s="18" t="s">
        <v>1070</v>
      </c>
      <c r="C454" s="18" t="s">
        <v>1143</v>
      </c>
      <c r="D454" s="18" t="s">
        <v>302</v>
      </c>
      <c r="E454" s="53" t="s">
        <v>519</v>
      </c>
      <c r="F454" s="18" t="s">
        <v>398</v>
      </c>
      <c r="G454" s="18" t="s">
        <v>811</v>
      </c>
      <c r="H454" s="18" t="s">
        <v>1144</v>
      </c>
      <c r="I454" s="18" t="s">
        <v>256</v>
      </c>
      <c r="J454" s="18" t="s">
        <v>1145</v>
      </c>
      <c r="K454" s="22" t="s">
        <v>258</v>
      </c>
      <c r="L454" s="18" t="s">
        <v>88</v>
      </c>
      <c r="M454" s="55" t="s">
        <v>1011</v>
      </c>
      <c r="N454" s="31">
        <f t="shared" si="40"/>
        <v>45.8</v>
      </c>
      <c r="O454" s="18">
        <f t="shared" si="39"/>
        <v>0</v>
      </c>
      <c r="P454" s="18"/>
      <c r="Q454" s="18"/>
      <c r="R454" s="18"/>
      <c r="S454" s="18"/>
      <c r="T454" s="31">
        <f t="shared" si="34"/>
        <v>45.8</v>
      </c>
      <c r="U454" s="18">
        <v>45.8</v>
      </c>
      <c r="V454" s="18"/>
      <c r="W454" s="18"/>
      <c r="X454" s="18"/>
      <c r="Y454" s="43">
        <f t="shared" si="41"/>
        <v>45.52</v>
      </c>
      <c r="Z454" s="18"/>
      <c r="AA454" s="18">
        <v>45.52</v>
      </c>
    </row>
    <row r="455" ht="27" customHeight="1" spans="1:27">
      <c r="A455" s="21">
        <v>349</v>
      </c>
      <c r="B455" s="22" t="s">
        <v>1070</v>
      </c>
      <c r="C455" s="18" t="s">
        <v>1146</v>
      </c>
      <c r="D455" s="18" t="s">
        <v>302</v>
      </c>
      <c r="E455" s="53" t="s">
        <v>337</v>
      </c>
      <c r="F455" s="18" t="s">
        <v>273</v>
      </c>
      <c r="G455" s="18" t="s">
        <v>338</v>
      </c>
      <c r="H455" s="18" t="s">
        <v>1147</v>
      </c>
      <c r="I455" s="18" t="s">
        <v>256</v>
      </c>
      <c r="J455" s="18" t="s">
        <v>1148</v>
      </c>
      <c r="K455" s="22" t="s">
        <v>258</v>
      </c>
      <c r="L455" s="18" t="s">
        <v>153</v>
      </c>
      <c r="M455" s="55" t="s">
        <v>1076</v>
      </c>
      <c r="N455" s="31">
        <f t="shared" si="40"/>
        <v>16.3635</v>
      </c>
      <c r="O455" s="18">
        <f t="shared" si="39"/>
        <v>0</v>
      </c>
      <c r="P455" s="18"/>
      <c r="Q455" s="18"/>
      <c r="R455" s="18"/>
      <c r="S455" s="18"/>
      <c r="T455" s="31">
        <f t="shared" ref="T455:T518" si="42">U455+V455+W455+X455</f>
        <v>16.3635</v>
      </c>
      <c r="U455" s="18">
        <v>16.3635</v>
      </c>
      <c r="V455" s="18"/>
      <c r="W455" s="18"/>
      <c r="X455" s="18"/>
      <c r="Y455" s="43">
        <f t="shared" si="41"/>
        <v>16.3635</v>
      </c>
      <c r="Z455" s="18"/>
      <c r="AA455" s="18">
        <v>16.3635</v>
      </c>
    </row>
    <row r="456" ht="27" customHeight="1" spans="1:27">
      <c r="A456" s="23"/>
      <c r="B456" s="24"/>
      <c r="C456" s="18" t="s">
        <v>1146</v>
      </c>
      <c r="D456" s="18" t="s">
        <v>302</v>
      </c>
      <c r="E456" s="53" t="s">
        <v>337</v>
      </c>
      <c r="F456" s="18" t="s">
        <v>273</v>
      </c>
      <c r="G456" s="18" t="s">
        <v>338</v>
      </c>
      <c r="H456" s="18" t="s">
        <v>1147</v>
      </c>
      <c r="I456" s="18" t="s">
        <v>256</v>
      </c>
      <c r="J456" s="18" t="s">
        <v>1148</v>
      </c>
      <c r="K456" s="22" t="s">
        <v>258</v>
      </c>
      <c r="L456" s="18" t="s">
        <v>158</v>
      </c>
      <c r="M456" s="55" t="s">
        <v>1149</v>
      </c>
      <c r="N456" s="31">
        <f t="shared" si="40"/>
        <v>102.6565</v>
      </c>
      <c r="O456" s="18">
        <f t="shared" si="39"/>
        <v>0</v>
      </c>
      <c r="P456" s="18"/>
      <c r="Q456" s="18"/>
      <c r="R456" s="18"/>
      <c r="S456" s="18"/>
      <c r="T456" s="31">
        <f t="shared" si="42"/>
        <v>102.6565</v>
      </c>
      <c r="U456" s="18">
        <v>102.6565</v>
      </c>
      <c r="V456" s="18"/>
      <c r="W456" s="18"/>
      <c r="X456" s="18"/>
      <c r="Y456" s="43">
        <f t="shared" si="41"/>
        <v>102.6565</v>
      </c>
      <c r="Z456" s="18"/>
      <c r="AA456" s="18">
        <f>66.9505+35.706</f>
        <v>102.6565</v>
      </c>
    </row>
    <row r="457" ht="27" customHeight="1" spans="1:27">
      <c r="A457" s="18">
        <v>350</v>
      </c>
      <c r="B457" s="18" t="s">
        <v>1070</v>
      </c>
      <c r="C457" s="18" t="s">
        <v>1150</v>
      </c>
      <c r="D457" s="18" t="s">
        <v>302</v>
      </c>
      <c r="E457" s="53" t="s">
        <v>337</v>
      </c>
      <c r="F457" s="18" t="s">
        <v>273</v>
      </c>
      <c r="G457" s="18" t="s">
        <v>338</v>
      </c>
      <c r="H457" s="18" t="s">
        <v>1151</v>
      </c>
      <c r="I457" s="18" t="s">
        <v>256</v>
      </c>
      <c r="J457" s="18" t="s">
        <v>1152</v>
      </c>
      <c r="K457" s="22" t="s">
        <v>258</v>
      </c>
      <c r="L457" s="20" t="s">
        <v>78</v>
      </c>
      <c r="M457" s="55" t="s">
        <v>356</v>
      </c>
      <c r="N457" s="31">
        <f t="shared" si="40"/>
        <v>114.0153</v>
      </c>
      <c r="O457" s="18">
        <f t="shared" si="39"/>
        <v>0</v>
      </c>
      <c r="P457" s="18"/>
      <c r="Q457" s="18"/>
      <c r="R457" s="18"/>
      <c r="S457" s="18"/>
      <c r="T457" s="31">
        <f t="shared" si="42"/>
        <v>114.0153</v>
      </c>
      <c r="U457" s="18">
        <v>114.0153</v>
      </c>
      <c r="V457" s="18"/>
      <c r="W457" s="18"/>
      <c r="X457" s="18"/>
      <c r="Y457" s="43">
        <f t="shared" si="41"/>
        <v>114.0153</v>
      </c>
      <c r="Z457" s="18"/>
      <c r="AA457" s="18">
        <v>114.0153</v>
      </c>
    </row>
    <row r="458" ht="27" customHeight="1" spans="1:27">
      <c r="A458" s="18">
        <v>351</v>
      </c>
      <c r="B458" s="18" t="s">
        <v>1070</v>
      </c>
      <c r="C458" s="18" t="s">
        <v>1153</v>
      </c>
      <c r="D458" s="18" t="s">
        <v>302</v>
      </c>
      <c r="E458" s="53" t="s">
        <v>337</v>
      </c>
      <c r="F458" s="18" t="s">
        <v>273</v>
      </c>
      <c r="G458" s="18" t="s">
        <v>811</v>
      </c>
      <c r="H458" s="18" t="s">
        <v>1154</v>
      </c>
      <c r="I458" s="18" t="s">
        <v>256</v>
      </c>
      <c r="J458" s="18" t="s">
        <v>1155</v>
      </c>
      <c r="K458" s="22" t="s">
        <v>258</v>
      </c>
      <c r="L458" s="18" t="s">
        <v>88</v>
      </c>
      <c r="M458" s="55" t="s">
        <v>1011</v>
      </c>
      <c r="N458" s="31">
        <f t="shared" si="40"/>
        <v>69.75</v>
      </c>
      <c r="O458" s="18">
        <f t="shared" si="39"/>
        <v>0</v>
      </c>
      <c r="P458" s="18"/>
      <c r="Q458" s="18"/>
      <c r="R458" s="18"/>
      <c r="S458" s="18"/>
      <c r="T458" s="31">
        <f t="shared" si="42"/>
        <v>69.75</v>
      </c>
      <c r="U458" s="18">
        <v>69.75</v>
      </c>
      <c r="V458" s="18"/>
      <c r="W458" s="18"/>
      <c r="X458" s="18"/>
      <c r="Y458" s="43">
        <f t="shared" si="41"/>
        <v>69.75</v>
      </c>
      <c r="Z458" s="18"/>
      <c r="AA458" s="18">
        <v>69.75</v>
      </c>
    </row>
    <row r="459" ht="27" customHeight="1" spans="1:27">
      <c r="A459" s="18">
        <v>352</v>
      </c>
      <c r="B459" s="18" t="s">
        <v>1070</v>
      </c>
      <c r="C459" s="18" t="s">
        <v>1156</v>
      </c>
      <c r="D459" s="18" t="s">
        <v>302</v>
      </c>
      <c r="E459" s="53" t="s">
        <v>337</v>
      </c>
      <c r="F459" s="18" t="s">
        <v>273</v>
      </c>
      <c r="G459" s="18" t="s">
        <v>811</v>
      </c>
      <c r="H459" s="18" t="s">
        <v>274</v>
      </c>
      <c r="I459" s="18" t="s">
        <v>256</v>
      </c>
      <c r="J459" s="18" t="s">
        <v>1157</v>
      </c>
      <c r="K459" s="22" t="s">
        <v>258</v>
      </c>
      <c r="L459" s="18" t="s">
        <v>88</v>
      </c>
      <c r="M459" s="55" t="s">
        <v>1011</v>
      </c>
      <c r="N459" s="31">
        <f t="shared" si="40"/>
        <v>82.75</v>
      </c>
      <c r="O459" s="18">
        <f t="shared" si="39"/>
        <v>0</v>
      </c>
      <c r="P459" s="18"/>
      <c r="Q459" s="18"/>
      <c r="R459" s="18"/>
      <c r="S459" s="18"/>
      <c r="T459" s="31">
        <f t="shared" si="42"/>
        <v>82.75</v>
      </c>
      <c r="U459" s="18">
        <v>82.75</v>
      </c>
      <c r="V459" s="18"/>
      <c r="W459" s="18"/>
      <c r="X459" s="18"/>
      <c r="Y459" s="43">
        <f t="shared" si="41"/>
        <v>82.75</v>
      </c>
      <c r="Z459" s="18"/>
      <c r="AA459" s="18">
        <v>82.75</v>
      </c>
    </row>
    <row r="460" ht="27" customHeight="1" spans="1:27">
      <c r="A460" s="18">
        <v>353</v>
      </c>
      <c r="B460" s="18" t="s">
        <v>1070</v>
      </c>
      <c r="C460" s="18" t="s">
        <v>1158</v>
      </c>
      <c r="D460" s="18" t="s">
        <v>302</v>
      </c>
      <c r="E460" s="53" t="s">
        <v>337</v>
      </c>
      <c r="F460" s="18" t="s">
        <v>273</v>
      </c>
      <c r="G460" s="18" t="s">
        <v>811</v>
      </c>
      <c r="H460" s="18" t="s">
        <v>1159</v>
      </c>
      <c r="I460" s="18" t="s">
        <v>267</v>
      </c>
      <c r="J460" s="18" t="s">
        <v>1160</v>
      </c>
      <c r="K460" s="22" t="s">
        <v>258</v>
      </c>
      <c r="L460" s="18" t="s">
        <v>88</v>
      </c>
      <c r="M460" s="55" t="s">
        <v>1011</v>
      </c>
      <c r="N460" s="31">
        <f t="shared" si="40"/>
        <v>53.36</v>
      </c>
      <c r="O460" s="18">
        <f t="shared" si="39"/>
        <v>0</v>
      </c>
      <c r="P460" s="18"/>
      <c r="Q460" s="18"/>
      <c r="R460" s="18"/>
      <c r="S460" s="18"/>
      <c r="T460" s="31">
        <f t="shared" si="42"/>
        <v>53.36</v>
      </c>
      <c r="U460" s="18">
        <v>53.36</v>
      </c>
      <c r="V460" s="18"/>
      <c r="W460" s="18"/>
      <c r="X460" s="18"/>
      <c r="Y460" s="43">
        <f t="shared" si="41"/>
        <v>53.36</v>
      </c>
      <c r="Z460" s="18"/>
      <c r="AA460" s="18">
        <v>53.36</v>
      </c>
    </row>
    <row r="461" ht="27" customHeight="1" spans="1:27">
      <c r="A461" s="18">
        <v>354</v>
      </c>
      <c r="B461" s="18" t="s">
        <v>1070</v>
      </c>
      <c r="C461" s="18" t="s">
        <v>1161</v>
      </c>
      <c r="D461" s="18" t="s">
        <v>302</v>
      </c>
      <c r="E461" s="53" t="s">
        <v>337</v>
      </c>
      <c r="F461" s="18" t="s">
        <v>273</v>
      </c>
      <c r="G461" s="18" t="s">
        <v>338</v>
      </c>
      <c r="H461" s="18" t="s">
        <v>762</v>
      </c>
      <c r="I461" s="18" t="s">
        <v>256</v>
      </c>
      <c r="J461" s="18" t="s">
        <v>1162</v>
      </c>
      <c r="K461" s="22" t="s">
        <v>258</v>
      </c>
      <c r="L461" s="18" t="s">
        <v>1163</v>
      </c>
      <c r="M461" s="55" t="s">
        <v>1149</v>
      </c>
      <c r="N461" s="31">
        <f t="shared" si="40"/>
        <v>47.43</v>
      </c>
      <c r="O461" s="18">
        <f t="shared" si="39"/>
        <v>0</v>
      </c>
      <c r="P461" s="18"/>
      <c r="Q461" s="18"/>
      <c r="R461" s="18"/>
      <c r="S461" s="18"/>
      <c r="T461" s="31">
        <f t="shared" si="42"/>
        <v>47.43</v>
      </c>
      <c r="U461" s="18">
        <v>47.43</v>
      </c>
      <c r="V461" s="18"/>
      <c r="W461" s="18"/>
      <c r="X461" s="18"/>
      <c r="Y461" s="43">
        <f t="shared" si="41"/>
        <v>47.43</v>
      </c>
      <c r="Z461" s="18"/>
      <c r="AA461" s="18">
        <v>47.43</v>
      </c>
    </row>
    <row r="462" ht="27" customHeight="1" spans="1:27">
      <c r="A462" s="18">
        <v>355</v>
      </c>
      <c r="B462" s="18" t="s">
        <v>1070</v>
      </c>
      <c r="C462" s="18" t="s">
        <v>1164</v>
      </c>
      <c r="D462" s="18" t="s">
        <v>302</v>
      </c>
      <c r="E462" s="53" t="s">
        <v>337</v>
      </c>
      <c r="F462" s="18" t="s">
        <v>338</v>
      </c>
      <c r="G462" s="18" t="s">
        <v>338</v>
      </c>
      <c r="H462" s="18" t="s">
        <v>1165</v>
      </c>
      <c r="I462" s="18" t="s">
        <v>256</v>
      </c>
      <c r="J462" s="18" t="s">
        <v>1166</v>
      </c>
      <c r="K462" s="22" t="s">
        <v>258</v>
      </c>
      <c r="L462" s="20" t="s">
        <v>78</v>
      </c>
      <c r="M462" s="55" t="s">
        <v>356</v>
      </c>
      <c r="N462" s="31">
        <f t="shared" si="40"/>
        <v>109.2911</v>
      </c>
      <c r="O462" s="18">
        <f t="shared" ref="O462:O508" si="43">SUM(P462:S462)</f>
        <v>0</v>
      </c>
      <c r="P462" s="18"/>
      <c r="Q462" s="18"/>
      <c r="R462" s="18"/>
      <c r="S462" s="18"/>
      <c r="T462" s="31">
        <f t="shared" si="42"/>
        <v>109.2911</v>
      </c>
      <c r="U462" s="18">
        <v>109.2911</v>
      </c>
      <c r="V462" s="18"/>
      <c r="W462" s="18"/>
      <c r="X462" s="18"/>
      <c r="Y462" s="43">
        <f t="shared" si="41"/>
        <v>103.8265</v>
      </c>
      <c r="Z462" s="18"/>
      <c r="AA462" s="18">
        <v>103.8265</v>
      </c>
    </row>
    <row r="463" ht="27" customHeight="1" spans="1:27">
      <c r="A463" s="18">
        <v>356</v>
      </c>
      <c r="B463" s="18" t="s">
        <v>1070</v>
      </c>
      <c r="C463" s="18" t="s">
        <v>1167</v>
      </c>
      <c r="D463" s="18" t="s">
        <v>302</v>
      </c>
      <c r="E463" s="53" t="s">
        <v>337</v>
      </c>
      <c r="F463" s="18" t="s">
        <v>338</v>
      </c>
      <c r="G463" s="18" t="s">
        <v>338</v>
      </c>
      <c r="H463" s="18" t="s">
        <v>1168</v>
      </c>
      <c r="I463" s="18" t="s">
        <v>267</v>
      </c>
      <c r="J463" s="18" t="s">
        <v>1169</v>
      </c>
      <c r="K463" s="22" t="s">
        <v>258</v>
      </c>
      <c r="L463" s="18" t="s">
        <v>158</v>
      </c>
      <c r="M463" s="55" t="s">
        <v>1149</v>
      </c>
      <c r="N463" s="31">
        <f t="shared" si="40"/>
        <v>32.9973</v>
      </c>
      <c r="O463" s="18">
        <f t="shared" si="43"/>
        <v>0</v>
      </c>
      <c r="P463" s="18"/>
      <c r="Q463" s="18"/>
      <c r="R463" s="18"/>
      <c r="S463" s="18"/>
      <c r="T463" s="31">
        <f t="shared" si="42"/>
        <v>32.9973</v>
      </c>
      <c r="U463" s="18">
        <v>32.9973</v>
      </c>
      <c r="V463" s="18"/>
      <c r="W463" s="18"/>
      <c r="X463" s="18"/>
      <c r="Y463" s="43">
        <f t="shared" si="41"/>
        <v>31.3474</v>
      </c>
      <c r="Z463" s="18"/>
      <c r="AA463" s="18">
        <f>22.1074+9.24</f>
        <v>31.3474</v>
      </c>
    </row>
    <row r="464" ht="27" customHeight="1" spans="1:27">
      <c r="A464" s="18">
        <v>357</v>
      </c>
      <c r="B464" s="18" t="s">
        <v>1070</v>
      </c>
      <c r="C464" s="18" t="s">
        <v>1170</v>
      </c>
      <c r="D464" s="18" t="s">
        <v>302</v>
      </c>
      <c r="E464" s="53" t="s">
        <v>337</v>
      </c>
      <c r="F464" s="18" t="s">
        <v>338</v>
      </c>
      <c r="G464" s="18" t="s">
        <v>338</v>
      </c>
      <c r="H464" s="18" t="s">
        <v>1171</v>
      </c>
      <c r="I464" s="18" t="s">
        <v>267</v>
      </c>
      <c r="J464" s="18" t="s">
        <v>1172</v>
      </c>
      <c r="K464" s="22" t="s">
        <v>258</v>
      </c>
      <c r="L464" s="18" t="s">
        <v>158</v>
      </c>
      <c r="M464" s="55" t="s">
        <v>1149</v>
      </c>
      <c r="N464" s="31">
        <f t="shared" si="40"/>
        <v>485.1283</v>
      </c>
      <c r="O464" s="18">
        <f t="shared" si="43"/>
        <v>0</v>
      </c>
      <c r="P464" s="18"/>
      <c r="Q464" s="18"/>
      <c r="R464" s="18"/>
      <c r="S464" s="18"/>
      <c r="T464" s="31">
        <f t="shared" si="42"/>
        <v>485.1283</v>
      </c>
      <c r="U464" s="18">
        <v>485.1283</v>
      </c>
      <c r="V464" s="18"/>
      <c r="W464" s="18"/>
      <c r="X464" s="18"/>
      <c r="Y464" s="43">
        <f t="shared" si="41"/>
        <v>460.8718</v>
      </c>
      <c r="Z464" s="18"/>
      <c r="AA464" s="18">
        <f>325.0359+135.8359</f>
        <v>460.8718</v>
      </c>
    </row>
    <row r="465" ht="27" customHeight="1" spans="1:27">
      <c r="A465" s="18">
        <v>358</v>
      </c>
      <c r="B465" s="18" t="s">
        <v>1070</v>
      </c>
      <c r="C465" s="18" t="s">
        <v>1173</v>
      </c>
      <c r="D465" s="18" t="s">
        <v>302</v>
      </c>
      <c r="E465" s="53" t="s">
        <v>337</v>
      </c>
      <c r="F465" s="18" t="s">
        <v>338</v>
      </c>
      <c r="G465" s="18" t="s">
        <v>338</v>
      </c>
      <c r="H465" s="18" t="s">
        <v>1174</v>
      </c>
      <c r="I465" s="18" t="s">
        <v>256</v>
      </c>
      <c r="J465" s="18" t="s">
        <v>1175</v>
      </c>
      <c r="K465" s="22" t="s">
        <v>258</v>
      </c>
      <c r="L465" s="20" t="s">
        <v>78</v>
      </c>
      <c r="M465" s="55" t="s">
        <v>356</v>
      </c>
      <c r="N465" s="31">
        <f t="shared" si="40"/>
        <v>153.7169</v>
      </c>
      <c r="O465" s="18">
        <f t="shared" si="43"/>
        <v>0</v>
      </c>
      <c r="P465" s="18"/>
      <c r="Q465" s="18"/>
      <c r="R465" s="18"/>
      <c r="S465" s="18"/>
      <c r="T465" s="31">
        <f t="shared" si="42"/>
        <v>153.7169</v>
      </c>
      <c r="U465" s="18">
        <v>153.7169</v>
      </c>
      <c r="V465" s="18"/>
      <c r="W465" s="18"/>
      <c r="X465" s="18"/>
      <c r="Y465" s="43">
        <f t="shared" si="41"/>
        <v>146.031</v>
      </c>
      <c r="Z465" s="18"/>
      <c r="AA465" s="18">
        <f>102.9903+43.0407</f>
        <v>146.031</v>
      </c>
    </row>
    <row r="466" ht="27" customHeight="1" spans="1:27">
      <c r="A466" s="18">
        <v>359</v>
      </c>
      <c r="B466" s="18" t="s">
        <v>1070</v>
      </c>
      <c r="C466" s="18" t="s">
        <v>1176</v>
      </c>
      <c r="D466" s="18" t="s">
        <v>302</v>
      </c>
      <c r="E466" s="53" t="s">
        <v>337</v>
      </c>
      <c r="F466" s="18" t="s">
        <v>338</v>
      </c>
      <c r="G466" s="18" t="s">
        <v>338</v>
      </c>
      <c r="H466" s="18" t="s">
        <v>1177</v>
      </c>
      <c r="I466" s="18" t="s">
        <v>256</v>
      </c>
      <c r="J466" s="18" t="s">
        <v>1178</v>
      </c>
      <c r="K466" s="22" t="s">
        <v>258</v>
      </c>
      <c r="L466" s="20" t="s">
        <v>78</v>
      </c>
      <c r="M466" s="55" t="s">
        <v>356</v>
      </c>
      <c r="N466" s="31">
        <f t="shared" si="40"/>
        <v>54.7955</v>
      </c>
      <c r="O466" s="18">
        <f t="shared" si="43"/>
        <v>0</v>
      </c>
      <c r="P466" s="18"/>
      <c r="Q466" s="18"/>
      <c r="R466" s="18"/>
      <c r="S466" s="18"/>
      <c r="T466" s="31">
        <f t="shared" si="42"/>
        <v>54.7955</v>
      </c>
      <c r="U466" s="18">
        <v>54.7955</v>
      </c>
      <c r="V466" s="18"/>
      <c r="W466" s="18"/>
      <c r="X466" s="18"/>
      <c r="Y466" s="43">
        <f t="shared" si="41"/>
        <v>52.0558</v>
      </c>
      <c r="Z466" s="18"/>
      <c r="AA466" s="18">
        <v>52.0558</v>
      </c>
    </row>
    <row r="467" ht="27" customHeight="1" spans="1:27">
      <c r="A467" s="22">
        <v>360</v>
      </c>
      <c r="B467" s="22" t="s">
        <v>1070</v>
      </c>
      <c r="C467" s="18" t="s">
        <v>1179</v>
      </c>
      <c r="D467" s="18" t="s">
        <v>302</v>
      </c>
      <c r="E467" s="53" t="s">
        <v>337</v>
      </c>
      <c r="F467" s="18" t="s">
        <v>338</v>
      </c>
      <c r="G467" s="18" t="s">
        <v>338</v>
      </c>
      <c r="H467" s="18" t="s">
        <v>1180</v>
      </c>
      <c r="I467" s="18" t="s">
        <v>256</v>
      </c>
      <c r="J467" s="18" t="s">
        <v>1181</v>
      </c>
      <c r="K467" s="22" t="s">
        <v>258</v>
      </c>
      <c r="L467" s="18" t="s">
        <v>158</v>
      </c>
      <c r="M467" s="55" t="s">
        <v>1149</v>
      </c>
      <c r="N467" s="31">
        <f t="shared" si="40"/>
        <v>31.7879</v>
      </c>
      <c r="O467" s="18">
        <f t="shared" si="43"/>
        <v>0</v>
      </c>
      <c r="P467" s="18"/>
      <c r="Q467" s="18"/>
      <c r="R467" s="18"/>
      <c r="S467" s="18"/>
      <c r="T467" s="31">
        <f t="shared" si="42"/>
        <v>31.7879</v>
      </c>
      <c r="U467" s="18">
        <v>31.7879</v>
      </c>
      <c r="V467" s="18"/>
      <c r="W467" s="18"/>
      <c r="X467" s="18"/>
      <c r="Y467" s="43">
        <f t="shared" si="41"/>
        <v>31.7879</v>
      </c>
      <c r="Z467" s="18"/>
      <c r="AA467" s="18">
        <v>31.7879</v>
      </c>
    </row>
    <row r="468" ht="27" customHeight="1" spans="1:27">
      <c r="A468" s="24"/>
      <c r="B468" s="24"/>
      <c r="C468" s="18" t="s">
        <v>1179</v>
      </c>
      <c r="D468" s="18" t="s">
        <v>302</v>
      </c>
      <c r="E468" s="53" t="s">
        <v>337</v>
      </c>
      <c r="F468" s="18" t="s">
        <v>338</v>
      </c>
      <c r="G468" s="18" t="s">
        <v>338</v>
      </c>
      <c r="H468" s="18" t="s">
        <v>1180</v>
      </c>
      <c r="I468" s="18" t="s">
        <v>256</v>
      </c>
      <c r="J468" s="18" t="s">
        <v>1181</v>
      </c>
      <c r="K468" s="22" t="s">
        <v>368</v>
      </c>
      <c r="L468" s="18" t="s">
        <v>187</v>
      </c>
      <c r="M468" s="55" t="s">
        <v>1182</v>
      </c>
      <c r="N468" s="31">
        <f t="shared" si="40"/>
        <v>84.7604</v>
      </c>
      <c r="O468" s="18">
        <f t="shared" si="43"/>
        <v>0</v>
      </c>
      <c r="P468" s="18"/>
      <c r="Q468" s="18"/>
      <c r="R468" s="18"/>
      <c r="S468" s="18"/>
      <c r="T468" s="31">
        <f t="shared" si="42"/>
        <v>84.7604</v>
      </c>
      <c r="U468" s="18"/>
      <c r="V468" s="18">
        <v>84.7604</v>
      </c>
      <c r="W468" s="18"/>
      <c r="X468" s="18"/>
      <c r="Y468" s="43">
        <f t="shared" si="41"/>
        <v>78.933</v>
      </c>
      <c r="Z468" s="18"/>
      <c r="AA468" s="18">
        <f>78.0873+0.8457</f>
        <v>78.933</v>
      </c>
    </row>
    <row r="469" ht="27" customHeight="1" spans="1:27">
      <c r="A469" s="22">
        <v>361</v>
      </c>
      <c r="B469" s="22" t="s">
        <v>1070</v>
      </c>
      <c r="C469" s="18" t="s">
        <v>1183</v>
      </c>
      <c r="D469" s="18" t="s">
        <v>251</v>
      </c>
      <c r="E469" s="58" t="s">
        <v>252</v>
      </c>
      <c r="F469" s="18" t="s">
        <v>939</v>
      </c>
      <c r="G469" s="18" t="s">
        <v>939</v>
      </c>
      <c r="H469" s="18" t="s">
        <v>433</v>
      </c>
      <c r="I469" s="18" t="s">
        <v>267</v>
      </c>
      <c r="J469" s="18" t="s">
        <v>1184</v>
      </c>
      <c r="K469" s="22" t="s">
        <v>258</v>
      </c>
      <c r="L469" s="18" t="s">
        <v>102</v>
      </c>
      <c r="M469" s="55" t="s">
        <v>1076</v>
      </c>
      <c r="N469" s="31">
        <f t="shared" si="40"/>
        <v>20.2325</v>
      </c>
      <c r="O469" s="18">
        <f t="shared" si="43"/>
        <v>0</v>
      </c>
      <c r="P469" s="18"/>
      <c r="Q469" s="18"/>
      <c r="R469" s="18"/>
      <c r="S469" s="18"/>
      <c r="T469" s="31">
        <f t="shared" si="42"/>
        <v>20.2325</v>
      </c>
      <c r="U469" s="18">
        <v>20.2325</v>
      </c>
      <c r="V469" s="18"/>
      <c r="W469" s="18"/>
      <c r="X469" s="18"/>
      <c r="Y469" s="43">
        <f t="shared" si="41"/>
        <v>20.2325</v>
      </c>
      <c r="Z469" s="18"/>
      <c r="AA469" s="18">
        <v>20.2325</v>
      </c>
    </row>
    <row r="470" ht="27" customHeight="1" spans="1:27">
      <c r="A470" s="24"/>
      <c r="B470" s="24"/>
      <c r="C470" s="18" t="s">
        <v>1183</v>
      </c>
      <c r="D470" s="18" t="s">
        <v>251</v>
      </c>
      <c r="E470" s="58" t="s">
        <v>252</v>
      </c>
      <c r="F470" s="18" t="s">
        <v>939</v>
      </c>
      <c r="G470" s="18" t="s">
        <v>939</v>
      </c>
      <c r="H470" s="18" t="s">
        <v>433</v>
      </c>
      <c r="I470" s="18" t="s">
        <v>267</v>
      </c>
      <c r="J470" s="18" t="s">
        <v>1184</v>
      </c>
      <c r="K470" s="22" t="s">
        <v>258</v>
      </c>
      <c r="L470" s="20" t="s">
        <v>78</v>
      </c>
      <c r="M470" s="55" t="s">
        <v>356</v>
      </c>
      <c r="N470" s="31">
        <f t="shared" si="40"/>
        <v>127.6075</v>
      </c>
      <c r="O470" s="18">
        <f t="shared" si="43"/>
        <v>0</v>
      </c>
      <c r="P470" s="18"/>
      <c r="Q470" s="18"/>
      <c r="R470" s="18"/>
      <c r="S470" s="18"/>
      <c r="T470" s="31">
        <f t="shared" si="42"/>
        <v>127.6075</v>
      </c>
      <c r="U470" s="18">
        <v>127.6075</v>
      </c>
      <c r="V470" s="18"/>
      <c r="W470" s="18"/>
      <c r="X470" s="18"/>
      <c r="Y470" s="43">
        <f t="shared" si="41"/>
        <v>117.768577</v>
      </c>
      <c r="Z470" s="18"/>
      <c r="AA470" s="18">
        <v>117.768577</v>
      </c>
    </row>
    <row r="471" ht="27" customHeight="1" spans="1:27">
      <c r="A471" s="18">
        <v>362</v>
      </c>
      <c r="B471" s="18" t="s">
        <v>1070</v>
      </c>
      <c r="C471" s="18" t="s">
        <v>1185</v>
      </c>
      <c r="D471" s="18" t="s">
        <v>302</v>
      </c>
      <c r="E471" s="53" t="s">
        <v>1186</v>
      </c>
      <c r="F471" s="18" t="s">
        <v>420</v>
      </c>
      <c r="G471" s="18" t="s">
        <v>254</v>
      </c>
      <c r="H471" s="18" t="s">
        <v>1187</v>
      </c>
      <c r="I471" s="18" t="s">
        <v>256</v>
      </c>
      <c r="J471" s="18" t="s">
        <v>1188</v>
      </c>
      <c r="K471" s="22" t="s">
        <v>258</v>
      </c>
      <c r="L471" s="18" t="s">
        <v>102</v>
      </c>
      <c r="M471" s="55" t="s">
        <v>1076</v>
      </c>
      <c r="N471" s="31">
        <f t="shared" si="40"/>
        <v>44.14</v>
      </c>
      <c r="O471" s="18">
        <f t="shared" si="43"/>
        <v>0</v>
      </c>
      <c r="P471" s="18"/>
      <c r="Q471" s="18"/>
      <c r="R471" s="18"/>
      <c r="S471" s="18"/>
      <c r="T471" s="31">
        <f t="shared" si="42"/>
        <v>44.14</v>
      </c>
      <c r="U471" s="18">
        <v>44.14</v>
      </c>
      <c r="V471" s="18"/>
      <c r="W471" s="18"/>
      <c r="X471" s="18"/>
      <c r="Y471" s="43">
        <f t="shared" si="41"/>
        <v>30.898</v>
      </c>
      <c r="Z471" s="18"/>
      <c r="AA471" s="18">
        <v>30.898</v>
      </c>
    </row>
    <row r="472" ht="27" customHeight="1" spans="1:27">
      <c r="A472" s="18">
        <v>363</v>
      </c>
      <c r="B472" s="18" t="s">
        <v>1070</v>
      </c>
      <c r="C472" s="18" t="s">
        <v>1189</v>
      </c>
      <c r="D472" s="18" t="s">
        <v>302</v>
      </c>
      <c r="E472" s="53" t="s">
        <v>1186</v>
      </c>
      <c r="F472" s="18" t="s">
        <v>420</v>
      </c>
      <c r="G472" s="18" t="s">
        <v>338</v>
      </c>
      <c r="H472" s="18" t="s">
        <v>994</v>
      </c>
      <c r="I472" s="18" t="s">
        <v>256</v>
      </c>
      <c r="J472" s="18" t="s">
        <v>1190</v>
      </c>
      <c r="K472" s="22" t="s">
        <v>368</v>
      </c>
      <c r="L472" s="18" t="s">
        <v>187</v>
      </c>
      <c r="M472" s="55" t="s">
        <v>1182</v>
      </c>
      <c r="N472" s="31">
        <f t="shared" si="40"/>
        <v>41.39</v>
      </c>
      <c r="O472" s="18">
        <f t="shared" si="43"/>
        <v>0</v>
      </c>
      <c r="P472" s="18"/>
      <c r="Q472" s="18"/>
      <c r="R472" s="18"/>
      <c r="S472" s="18"/>
      <c r="T472" s="31">
        <f t="shared" si="42"/>
        <v>41.39</v>
      </c>
      <c r="U472" s="18"/>
      <c r="V472" s="18">
        <v>41.39</v>
      </c>
      <c r="W472" s="18"/>
      <c r="X472" s="18"/>
      <c r="Y472" s="43">
        <f t="shared" si="41"/>
        <v>37.251</v>
      </c>
      <c r="Z472" s="18"/>
      <c r="AA472" s="18">
        <v>37.251</v>
      </c>
    </row>
    <row r="473" ht="27" customHeight="1" spans="1:27">
      <c r="A473" s="18">
        <v>364</v>
      </c>
      <c r="B473" s="18" t="s">
        <v>1070</v>
      </c>
      <c r="C473" s="18" t="s">
        <v>1191</v>
      </c>
      <c r="D473" s="18" t="s">
        <v>302</v>
      </c>
      <c r="E473" s="53" t="s">
        <v>1186</v>
      </c>
      <c r="F473" s="18" t="s">
        <v>420</v>
      </c>
      <c r="G473" s="18" t="s">
        <v>338</v>
      </c>
      <c r="H473" s="18" t="s">
        <v>1192</v>
      </c>
      <c r="I473" s="18" t="s">
        <v>256</v>
      </c>
      <c r="J473" s="18" t="s">
        <v>1193</v>
      </c>
      <c r="K473" s="22" t="s">
        <v>368</v>
      </c>
      <c r="L473" s="18" t="s">
        <v>187</v>
      </c>
      <c r="M473" s="55" t="s">
        <v>1182</v>
      </c>
      <c r="N473" s="31">
        <f t="shared" si="40"/>
        <v>116.3</v>
      </c>
      <c r="O473" s="18">
        <f t="shared" si="43"/>
        <v>0</v>
      </c>
      <c r="P473" s="18"/>
      <c r="Q473" s="18"/>
      <c r="R473" s="18"/>
      <c r="S473" s="18"/>
      <c r="T473" s="31">
        <f t="shared" si="42"/>
        <v>116.3</v>
      </c>
      <c r="U473" s="18"/>
      <c r="V473" s="18">
        <v>116.3</v>
      </c>
      <c r="W473" s="18"/>
      <c r="X473" s="18"/>
      <c r="Y473" s="43">
        <f t="shared" si="41"/>
        <v>104.67</v>
      </c>
      <c r="Z473" s="18"/>
      <c r="AA473" s="18">
        <v>104.67</v>
      </c>
    </row>
    <row r="474" ht="27" customHeight="1" spans="1:27">
      <c r="A474" s="18">
        <v>365</v>
      </c>
      <c r="B474" s="18" t="s">
        <v>1070</v>
      </c>
      <c r="C474" s="18" t="s">
        <v>1194</v>
      </c>
      <c r="D474" s="18" t="s">
        <v>302</v>
      </c>
      <c r="E474" s="53" t="s">
        <v>1186</v>
      </c>
      <c r="F474" s="18" t="s">
        <v>420</v>
      </c>
      <c r="G474" s="18" t="s">
        <v>338</v>
      </c>
      <c r="H474" s="18" t="s">
        <v>1195</v>
      </c>
      <c r="I474" s="18" t="s">
        <v>256</v>
      </c>
      <c r="J474" s="18" t="s">
        <v>1196</v>
      </c>
      <c r="K474" s="22" t="s">
        <v>368</v>
      </c>
      <c r="L474" s="18" t="s">
        <v>187</v>
      </c>
      <c r="M474" s="55" t="s">
        <v>1182</v>
      </c>
      <c r="N474" s="31">
        <f t="shared" si="40"/>
        <v>93.05</v>
      </c>
      <c r="O474" s="18">
        <f t="shared" si="43"/>
        <v>0</v>
      </c>
      <c r="P474" s="18"/>
      <c r="Q474" s="18"/>
      <c r="R474" s="18"/>
      <c r="S474" s="18"/>
      <c r="T474" s="31">
        <f t="shared" si="42"/>
        <v>93.05</v>
      </c>
      <c r="U474" s="18"/>
      <c r="V474" s="18">
        <v>93.05</v>
      </c>
      <c r="W474" s="18"/>
      <c r="X474" s="18"/>
      <c r="Y474" s="43">
        <f t="shared" si="41"/>
        <v>27.915</v>
      </c>
      <c r="Z474" s="18"/>
      <c r="AA474" s="18">
        <v>27.915</v>
      </c>
    </row>
    <row r="475" ht="27" customHeight="1" spans="1:27">
      <c r="A475" s="18">
        <v>366</v>
      </c>
      <c r="B475" s="18" t="s">
        <v>1070</v>
      </c>
      <c r="C475" s="18" t="s">
        <v>1197</v>
      </c>
      <c r="D475" s="18" t="s">
        <v>302</v>
      </c>
      <c r="E475" s="53" t="s">
        <v>1186</v>
      </c>
      <c r="F475" s="18" t="s">
        <v>420</v>
      </c>
      <c r="G475" s="18" t="s">
        <v>338</v>
      </c>
      <c r="H475" s="18" t="s">
        <v>1198</v>
      </c>
      <c r="I475" s="18" t="s">
        <v>256</v>
      </c>
      <c r="J475" s="18" t="s">
        <v>1199</v>
      </c>
      <c r="K475" s="22" t="s">
        <v>368</v>
      </c>
      <c r="L475" s="18" t="s">
        <v>187</v>
      </c>
      <c r="M475" s="55" t="s">
        <v>1182</v>
      </c>
      <c r="N475" s="31">
        <f t="shared" si="40"/>
        <v>90.13</v>
      </c>
      <c r="O475" s="18">
        <f t="shared" si="43"/>
        <v>0</v>
      </c>
      <c r="P475" s="18"/>
      <c r="Q475" s="18"/>
      <c r="R475" s="18"/>
      <c r="S475" s="18"/>
      <c r="T475" s="31">
        <f t="shared" si="42"/>
        <v>90.13</v>
      </c>
      <c r="U475" s="18"/>
      <c r="V475" s="18">
        <v>90.13</v>
      </c>
      <c r="W475" s="18"/>
      <c r="X475" s="18"/>
      <c r="Y475" s="43">
        <f t="shared" si="41"/>
        <v>81.117</v>
      </c>
      <c r="Z475" s="18"/>
      <c r="AA475" s="18">
        <v>81.117</v>
      </c>
    </row>
    <row r="476" ht="27" customHeight="1" spans="1:27">
      <c r="A476" s="18">
        <v>367</v>
      </c>
      <c r="B476" s="18" t="s">
        <v>1070</v>
      </c>
      <c r="C476" s="18" t="s">
        <v>1200</v>
      </c>
      <c r="D476" s="18" t="s">
        <v>302</v>
      </c>
      <c r="E476" s="53" t="s">
        <v>1186</v>
      </c>
      <c r="F476" s="18" t="s">
        <v>420</v>
      </c>
      <c r="G476" s="18" t="s">
        <v>402</v>
      </c>
      <c r="H476" s="18" t="s">
        <v>1201</v>
      </c>
      <c r="I476" s="18" t="s">
        <v>267</v>
      </c>
      <c r="J476" s="18" t="s">
        <v>1202</v>
      </c>
      <c r="K476" s="22" t="s">
        <v>258</v>
      </c>
      <c r="L476" s="18" t="s">
        <v>193</v>
      </c>
      <c r="M476" s="55" t="s">
        <v>1088</v>
      </c>
      <c r="N476" s="31">
        <f t="shared" si="40"/>
        <v>50.27</v>
      </c>
      <c r="O476" s="18">
        <f t="shared" si="43"/>
        <v>0</v>
      </c>
      <c r="P476" s="18"/>
      <c r="Q476" s="18"/>
      <c r="R476" s="18"/>
      <c r="S476" s="18"/>
      <c r="T476" s="31">
        <f t="shared" si="42"/>
        <v>50.27</v>
      </c>
      <c r="U476" s="18">
        <v>50.27</v>
      </c>
      <c r="V476" s="18"/>
      <c r="W476" s="18"/>
      <c r="X476" s="18"/>
      <c r="Y476" s="43">
        <f t="shared" si="41"/>
        <v>45.243</v>
      </c>
      <c r="Z476" s="18"/>
      <c r="AA476" s="18">
        <f>35.189+10.054</f>
        <v>45.243</v>
      </c>
    </row>
    <row r="477" ht="27" customHeight="1" spans="1:27">
      <c r="A477" s="18">
        <v>368</v>
      </c>
      <c r="B477" s="18" t="s">
        <v>1070</v>
      </c>
      <c r="C477" s="18" t="s">
        <v>1203</v>
      </c>
      <c r="D477" s="18" t="s">
        <v>251</v>
      </c>
      <c r="E477" s="53" t="s">
        <v>317</v>
      </c>
      <c r="F477" s="18" t="s">
        <v>420</v>
      </c>
      <c r="G477" s="18" t="s">
        <v>254</v>
      </c>
      <c r="H477" s="18" t="s">
        <v>994</v>
      </c>
      <c r="I477" s="18" t="s">
        <v>256</v>
      </c>
      <c r="J477" s="18" t="s">
        <v>1204</v>
      </c>
      <c r="K477" s="22" t="s">
        <v>258</v>
      </c>
      <c r="L477" s="18" t="s">
        <v>102</v>
      </c>
      <c r="M477" s="55" t="s">
        <v>1076</v>
      </c>
      <c r="N477" s="31">
        <f t="shared" si="40"/>
        <v>379.62</v>
      </c>
      <c r="O477" s="18">
        <f t="shared" si="43"/>
        <v>0</v>
      </c>
      <c r="P477" s="18"/>
      <c r="Q477" s="18"/>
      <c r="R477" s="18"/>
      <c r="S477" s="18"/>
      <c r="T477" s="31">
        <f t="shared" si="42"/>
        <v>379.62</v>
      </c>
      <c r="U477" s="18">
        <v>379.62</v>
      </c>
      <c r="V477" s="18"/>
      <c r="W477" s="18"/>
      <c r="X477" s="18"/>
      <c r="Y477" s="43">
        <f t="shared" si="41"/>
        <v>113.886</v>
      </c>
      <c r="Z477" s="18"/>
      <c r="AA477" s="18">
        <v>113.886</v>
      </c>
    </row>
    <row r="478" ht="27" customHeight="1" spans="1:27">
      <c r="A478" s="18">
        <v>369</v>
      </c>
      <c r="B478" s="18" t="s">
        <v>1070</v>
      </c>
      <c r="C478" s="18" t="s">
        <v>1205</v>
      </c>
      <c r="D478" s="18" t="s">
        <v>302</v>
      </c>
      <c r="E478" s="53" t="s">
        <v>519</v>
      </c>
      <c r="F478" s="18" t="s">
        <v>349</v>
      </c>
      <c r="G478" s="18" t="s">
        <v>345</v>
      </c>
      <c r="H478" s="18" t="s">
        <v>1206</v>
      </c>
      <c r="I478" s="18" t="s">
        <v>267</v>
      </c>
      <c r="J478" s="18" t="s">
        <v>1207</v>
      </c>
      <c r="K478" s="22" t="s">
        <v>258</v>
      </c>
      <c r="L478" s="18" t="s">
        <v>102</v>
      </c>
      <c r="M478" s="55" t="s">
        <v>1076</v>
      </c>
      <c r="N478" s="31">
        <f t="shared" si="40"/>
        <v>110.97</v>
      </c>
      <c r="O478" s="18">
        <f t="shared" si="43"/>
        <v>0</v>
      </c>
      <c r="P478" s="18"/>
      <c r="Q478" s="18"/>
      <c r="R478" s="18"/>
      <c r="S478" s="18"/>
      <c r="T478" s="31">
        <f t="shared" si="42"/>
        <v>110.97</v>
      </c>
      <c r="U478" s="18">
        <v>110.97</v>
      </c>
      <c r="V478" s="18"/>
      <c r="W478" s="18"/>
      <c r="X478" s="18"/>
      <c r="Y478" s="43">
        <f t="shared" si="41"/>
        <v>110.97</v>
      </c>
      <c r="Z478" s="18"/>
      <c r="AA478" s="18">
        <v>110.97</v>
      </c>
    </row>
    <row r="479" ht="27" customHeight="1" spans="1:27">
      <c r="A479" s="22">
        <v>370</v>
      </c>
      <c r="B479" s="22" t="s">
        <v>1070</v>
      </c>
      <c r="C479" s="18" t="s">
        <v>1208</v>
      </c>
      <c r="D479" s="18" t="s">
        <v>302</v>
      </c>
      <c r="E479" s="53" t="s">
        <v>337</v>
      </c>
      <c r="F479" s="18" t="s">
        <v>349</v>
      </c>
      <c r="G479" s="18" t="s">
        <v>338</v>
      </c>
      <c r="H479" s="18" t="s">
        <v>1209</v>
      </c>
      <c r="I479" s="18" t="s">
        <v>256</v>
      </c>
      <c r="J479" s="18" t="s">
        <v>1210</v>
      </c>
      <c r="K479" s="22" t="s">
        <v>258</v>
      </c>
      <c r="L479" s="20" t="s">
        <v>78</v>
      </c>
      <c r="M479" s="55" t="s">
        <v>356</v>
      </c>
      <c r="N479" s="31">
        <f t="shared" si="40"/>
        <v>117.6551</v>
      </c>
      <c r="O479" s="18">
        <f t="shared" si="43"/>
        <v>0</v>
      </c>
      <c r="P479" s="18"/>
      <c r="Q479" s="18"/>
      <c r="R479" s="18"/>
      <c r="S479" s="18"/>
      <c r="T479" s="31">
        <f t="shared" si="42"/>
        <v>117.6551</v>
      </c>
      <c r="U479" s="18">
        <v>117.6551</v>
      </c>
      <c r="V479" s="18"/>
      <c r="W479" s="18"/>
      <c r="X479" s="18"/>
      <c r="Y479" s="43">
        <f t="shared" si="41"/>
        <v>81.7151</v>
      </c>
      <c r="Z479" s="18"/>
      <c r="AA479" s="20">
        <f>45.7851+35.93</f>
        <v>81.7151</v>
      </c>
    </row>
    <row r="480" ht="27" customHeight="1" spans="1:27">
      <c r="A480" s="24"/>
      <c r="B480" s="24"/>
      <c r="C480" s="18" t="s">
        <v>1208</v>
      </c>
      <c r="D480" s="18" t="s">
        <v>302</v>
      </c>
      <c r="E480" s="53" t="s">
        <v>337</v>
      </c>
      <c r="F480" s="18" t="s">
        <v>349</v>
      </c>
      <c r="G480" s="18" t="s">
        <v>338</v>
      </c>
      <c r="H480" s="18" t="s">
        <v>1209</v>
      </c>
      <c r="I480" s="18" t="s">
        <v>256</v>
      </c>
      <c r="J480" s="18" t="s">
        <v>1210</v>
      </c>
      <c r="K480" s="22" t="s">
        <v>258</v>
      </c>
      <c r="L480" s="18" t="s">
        <v>88</v>
      </c>
      <c r="M480" s="55" t="s">
        <v>1011</v>
      </c>
      <c r="N480" s="31">
        <f t="shared" si="40"/>
        <v>121.8949</v>
      </c>
      <c r="O480" s="18">
        <f t="shared" si="43"/>
        <v>0</v>
      </c>
      <c r="P480" s="18"/>
      <c r="Q480" s="18"/>
      <c r="R480" s="18"/>
      <c r="S480" s="18"/>
      <c r="T480" s="31">
        <f t="shared" si="42"/>
        <v>121.8949</v>
      </c>
      <c r="U480" s="18">
        <v>121.8949</v>
      </c>
      <c r="V480" s="18"/>
      <c r="W480" s="18"/>
      <c r="X480" s="18"/>
      <c r="Y480" s="43">
        <f t="shared" si="41"/>
        <v>121.8949</v>
      </c>
      <c r="Z480" s="18"/>
      <c r="AA480" s="20">
        <v>121.8949</v>
      </c>
    </row>
    <row r="481" ht="27" customHeight="1" spans="1:27">
      <c r="A481" s="18">
        <v>371</v>
      </c>
      <c r="B481" s="18" t="s">
        <v>1070</v>
      </c>
      <c r="C481" s="18" t="s">
        <v>1211</v>
      </c>
      <c r="D481" s="18" t="s">
        <v>302</v>
      </c>
      <c r="E481" s="53" t="s">
        <v>337</v>
      </c>
      <c r="F481" s="18" t="s">
        <v>333</v>
      </c>
      <c r="G481" s="18" t="s">
        <v>811</v>
      </c>
      <c r="H481" s="18" t="s">
        <v>1212</v>
      </c>
      <c r="I481" s="18" t="s">
        <v>256</v>
      </c>
      <c r="J481" s="18" t="s">
        <v>1213</v>
      </c>
      <c r="K481" s="22" t="s">
        <v>258</v>
      </c>
      <c r="L481" s="18" t="s">
        <v>88</v>
      </c>
      <c r="M481" s="55" t="s">
        <v>1011</v>
      </c>
      <c r="N481" s="31">
        <f t="shared" si="40"/>
        <v>47.39</v>
      </c>
      <c r="O481" s="18">
        <f t="shared" si="43"/>
        <v>0</v>
      </c>
      <c r="P481" s="18"/>
      <c r="Q481" s="18"/>
      <c r="R481" s="18"/>
      <c r="S481" s="18"/>
      <c r="T481" s="31">
        <f t="shared" si="42"/>
        <v>47.39</v>
      </c>
      <c r="U481" s="18">
        <v>47.39</v>
      </c>
      <c r="V481" s="18"/>
      <c r="W481" s="18"/>
      <c r="X481" s="18"/>
      <c r="Y481" s="43">
        <f t="shared" si="41"/>
        <v>47.39</v>
      </c>
      <c r="Z481" s="18"/>
      <c r="AA481" s="20">
        <v>47.39</v>
      </c>
    </row>
    <row r="482" ht="27" customHeight="1" spans="1:27">
      <c r="A482" s="18">
        <v>372</v>
      </c>
      <c r="B482" s="18" t="s">
        <v>1070</v>
      </c>
      <c r="C482" s="18" t="s">
        <v>1214</v>
      </c>
      <c r="D482" s="18" t="s">
        <v>302</v>
      </c>
      <c r="E482" s="53" t="s">
        <v>337</v>
      </c>
      <c r="F482" s="18" t="s">
        <v>333</v>
      </c>
      <c r="G482" s="18" t="s">
        <v>338</v>
      </c>
      <c r="H482" s="18" t="s">
        <v>1215</v>
      </c>
      <c r="I482" s="18" t="s">
        <v>256</v>
      </c>
      <c r="J482" s="18" t="s">
        <v>1216</v>
      </c>
      <c r="K482" s="22" t="s">
        <v>368</v>
      </c>
      <c r="L482" s="18" t="s">
        <v>187</v>
      </c>
      <c r="M482" s="55" t="s">
        <v>1182</v>
      </c>
      <c r="N482" s="31">
        <f t="shared" si="40"/>
        <v>151.0053</v>
      </c>
      <c r="O482" s="18">
        <f t="shared" si="43"/>
        <v>0</v>
      </c>
      <c r="P482" s="18"/>
      <c r="Q482" s="18"/>
      <c r="R482" s="18"/>
      <c r="S482" s="18"/>
      <c r="T482" s="31">
        <f t="shared" si="42"/>
        <v>151.0053</v>
      </c>
      <c r="U482" s="18"/>
      <c r="V482" s="18">
        <v>151.0053</v>
      </c>
      <c r="W482" s="18"/>
      <c r="X482" s="18"/>
      <c r="Y482" s="43">
        <f t="shared" si="41"/>
        <v>135.9045</v>
      </c>
      <c r="Z482" s="18"/>
      <c r="AA482" s="20">
        <v>135.9045</v>
      </c>
    </row>
    <row r="483" ht="27" customHeight="1" spans="1:27">
      <c r="A483" s="18">
        <v>373</v>
      </c>
      <c r="B483" s="18" t="s">
        <v>1070</v>
      </c>
      <c r="C483" s="18" t="s">
        <v>1217</v>
      </c>
      <c r="D483" s="18" t="s">
        <v>302</v>
      </c>
      <c r="E483" s="53" t="s">
        <v>337</v>
      </c>
      <c r="F483" s="18" t="s">
        <v>478</v>
      </c>
      <c r="G483" s="18" t="s">
        <v>338</v>
      </c>
      <c r="H483" s="18" t="s">
        <v>1218</v>
      </c>
      <c r="I483" s="18" t="s">
        <v>256</v>
      </c>
      <c r="J483" s="18" t="s">
        <v>1219</v>
      </c>
      <c r="K483" s="22" t="s">
        <v>368</v>
      </c>
      <c r="L483" s="18" t="s">
        <v>187</v>
      </c>
      <c r="M483" s="55" t="s">
        <v>1182</v>
      </c>
      <c r="N483" s="31">
        <f t="shared" si="40"/>
        <v>80.8</v>
      </c>
      <c r="O483" s="18">
        <f t="shared" si="43"/>
        <v>0</v>
      </c>
      <c r="P483" s="18"/>
      <c r="Q483" s="18"/>
      <c r="R483" s="18"/>
      <c r="S483" s="18"/>
      <c r="T483" s="31">
        <f t="shared" si="42"/>
        <v>80.8</v>
      </c>
      <c r="U483" s="18"/>
      <c r="V483" s="18">
        <v>80.8</v>
      </c>
      <c r="W483" s="18"/>
      <c r="X483" s="18"/>
      <c r="Y483" s="43">
        <f t="shared" ref="Y483:Y514" si="44">Z483+AA483</f>
        <v>80.629687</v>
      </c>
      <c r="Z483" s="18"/>
      <c r="AA483" s="18">
        <v>80.629687</v>
      </c>
    </row>
    <row r="484" ht="27" customHeight="1" spans="1:27">
      <c r="A484" s="18">
        <v>374</v>
      </c>
      <c r="B484" s="18" t="s">
        <v>1070</v>
      </c>
      <c r="C484" s="18" t="s">
        <v>1220</v>
      </c>
      <c r="D484" s="18" t="s">
        <v>302</v>
      </c>
      <c r="E484" s="53" t="s">
        <v>337</v>
      </c>
      <c r="F484" s="18" t="s">
        <v>478</v>
      </c>
      <c r="G484" s="18" t="s">
        <v>338</v>
      </c>
      <c r="H484" s="18" t="s">
        <v>1221</v>
      </c>
      <c r="I484" s="18" t="s">
        <v>267</v>
      </c>
      <c r="J484" s="18" t="s">
        <v>1222</v>
      </c>
      <c r="K484" s="22" t="s">
        <v>368</v>
      </c>
      <c r="L484" s="18" t="s">
        <v>187</v>
      </c>
      <c r="M484" s="55" t="s">
        <v>1182</v>
      </c>
      <c r="N484" s="31">
        <f t="shared" si="40"/>
        <v>88.55</v>
      </c>
      <c r="O484" s="18">
        <f t="shared" si="43"/>
        <v>0</v>
      </c>
      <c r="P484" s="18"/>
      <c r="Q484" s="18"/>
      <c r="R484" s="18"/>
      <c r="S484" s="18"/>
      <c r="T484" s="31">
        <f t="shared" si="42"/>
        <v>88.55</v>
      </c>
      <c r="U484" s="18"/>
      <c r="V484" s="18">
        <v>88.55</v>
      </c>
      <c r="W484" s="18"/>
      <c r="X484" s="18"/>
      <c r="Y484" s="43">
        <f t="shared" si="44"/>
        <v>88.55</v>
      </c>
      <c r="Z484" s="18"/>
      <c r="AA484" s="18">
        <v>88.55</v>
      </c>
    </row>
    <row r="485" ht="27" customHeight="1" spans="1:27">
      <c r="A485" s="18">
        <v>375</v>
      </c>
      <c r="B485" s="18" t="s">
        <v>1070</v>
      </c>
      <c r="C485" s="18" t="s">
        <v>1223</v>
      </c>
      <c r="D485" s="18" t="s">
        <v>302</v>
      </c>
      <c r="E485" s="53" t="s">
        <v>337</v>
      </c>
      <c r="F485" s="18" t="s">
        <v>478</v>
      </c>
      <c r="G485" s="18" t="s">
        <v>254</v>
      </c>
      <c r="H485" s="18" t="s">
        <v>1002</v>
      </c>
      <c r="I485" s="18" t="s">
        <v>267</v>
      </c>
      <c r="J485" s="18" t="s">
        <v>1224</v>
      </c>
      <c r="K485" s="22" t="s">
        <v>258</v>
      </c>
      <c r="L485" s="18" t="s">
        <v>102</v>
      </c>
      <c r="M485" s="55" t="s">
        <v>1076</v>
      </c>
      <c r="N485" s="31">
        <f t="shared" si="40"/>
        <v>61.95</v>
      </c>
      <c r="O485" s="18">
        <f t="shared" si="43"/>
        <v>0</v>
      </c>
      <c r="P485" s="18"/>
      <c r="Q485" s="18"/>
      <c r="R485" s="18"/>
      <c r="S485" s="18"/>
      <c r="T485" s="31">
        <f t="shared" si="42"/>
        <v>61.95</v>
      </c>
      <c r="U485" s="18">
        <v>61.95</v>
      </c>
      <c r="V485" s="18"/>
      <c r="W485" s="18"/>
      <c r="X485" s="18"/>
      <c r="Y485" s="43">
        <f t="shared" si="44"/>
        <v>61.574636</v>
      </c>
      <c r="Z485" s="18"/>
      <c r="AA485" s="18">
        <v>61.574636</v>
      </c>
    </row>
    <row r="486" ht="27" customHeight="1" spans="1:27">
      <c r="A486" s="18">
        <v>376</v>
      </c>
      <c r="B486" s="18" t="s">
        <v>1070</v>
      </c>
      <c r="C486" s="18" t="s">
        <v>1225</v>
      </c>
      <c r="D486" s="18" t="s">
        <v>302</v>
      </c>
      <c r="E486" s="53" t="s">
        <v>337</v>
      </c>
      <c r="F486" s="18" t="s">
        <v>478</v>
      </c>
      <c r="G486" s="18" t="s">
        <v>338</v>
      </c>
      <c r="H486" s="18" t="s">
        <v>1218</v>
      </c>
      <c r="I486" s="18" t="s">
        <v>256</v>
      </c>
      <c r="J486" s="18" t="s">
        <v>1226</v>
      </c>
      <c r="K486" s="22" t="s">
        <v>368</v>
      </c>
      <c r="L486" s="18" t="s">
        <v>182</v>
      </c>
      <c r="M486" s="55" t="s">
        <v>1227</v>
      </c>
      <c r="N486" s="31">
        <f t="shared" si="40"/>
        <v>52.16</v>
      </c>
      <c r="O486" s="18">
        <f t="shared" si="43"/>
        <v>0</v>
      </c>
      <c r="P486" s="18"/>
      <c r="Q486" s="18"/>
      <c r="R486" s="18"/>
      <c r="S486" s="18"/>
      <c r="T486" s="31">
        <f t="shared" si="42"/>
        <v>52.16</v>
      </c>
      <c r="U486" s="18"/>
      <c r="V486" s="18">
        <v>52.16</v>
      </c>
      <c r="W486" s="18"/>
      <c r="X486" s="18"/>
      <c r="Y486" s="43">
        <f t="shared" si="44"/>
        <v>51.999275</v>
      </c>
      <c r="Z486" s="18"/>
      <c r="AA486" s="18">
        <f>46.944+5.055275</f>
        <v>51.999275</v>
      </c>
    </row>
    <row r="487" ht="27" customHeight="1" spans="1:27">
      <c r="A487" s="18">
        <v>377</v>
      </c>
      <c r="B487" s="18" t="s">
        <v>1070</v>
      </c>
      <c r="C487" s="18" t="s">
        <v>1228</v>
      </c>
      <c r="D487" s="18" t="s">
        <v>302</v>
      </c>
      <c r="E487" s="53" t="s">
        <v>337</v>
      </c>
      <c r="F487" s="18" t="s">
        <v>478</v>
      </c>
      <c r="G487" s="18" t="s">
        <v>811</v>
      </c>
      <c r="H487" s="18" t="s">
        <v>1229</v>
      </c>
      <c r="I487" s="18" t="s">
        <v>256</v>
      </c>
      <c r="J487" s="18" t="s">
        <v>1230</v>
      </c>
      <c r="K487" s="22" t="s">
        <v>258</v>
      </c>
      <c r="L487" s="18" t="s">
        <v>88</v>
      </c>
      <c r="M487" s="55" t="s">
        <v>1011</v>
      </c>
      <c r="N487" s="31">
        <f t="shared" si="40"/>
        <v>38.2</v>
      </c>
      <c r="O487" s="18">
        <f t="shared" si="43"/>
        <v>0</v>
      </c>
      <c r="P487" s="18"/>
      <c r="Q487" s="18"/>
      <c r="R487" s="18"/>
      <c r="S487" s="18"/>
      <c r="T487" s="31">
        <f t="shared" si="42"/>
        <v>38.2</v>
      </c>
      <c r="U487" s="18">
        <v>38.2</v>
      </c>
      <c r="V487" s="18"/>
      <c r="W487" s="18"/>
      <c r="X487" s="18"/>
      <c r="Y487" s="43">
        <f t="shared" si="44"/>
        <v>38.2</v>
      </c>
      <c r="Z487" s="18"/>
      <c r="AA487" s="18">
        <v>38.2</v>
      </c>
    </row>
    <row r="488" ht="27" customHeight="1" spans="1:27">
      <c r="A488" s="18">
        <v>378</v>
      </c>
      <c r="B488" s="18" t="s">
        <v>1070</v>
      </c>
      <c r="C488" s="18" t="s">
        <v>1231</v>
      </c>
      <c r="D488" s="18" t="s">
        <v>302</v>
      </c>
      <c r="E488" s="53" t="s">
        <v>337</v>
      </c>
      <c r="F488" s="18" t="s">
        <v>433</v>
      </c>
      <c r="G488" s="18" t="s">
        <v>338</v>
      </c>
      <c r="H488" s="18" t="s">
        <v>1232</v>
      </c>
      <c r="I488" s="18" t="s">
        <v>256</v>
      </c>
      <c r="J488" s="18" t="s">
        <v>1233</v>
      </c>
      <c r="K488" s="22" t="s">
        <v>368</v>
      </c>
      <c r="L488" s="18" t="s">
        <v>182</v>
      </c>
      <c r="M488" s="55" t="s">
        <v>1227</v>
      </c>
      <c r="N488" s="31">
        <f t="shared" si="40"/>
        <v>69.473</v>
      </c>
      <c r="O488" s="18">
        <f t="shared" si="43"/>
        <v>0</v>
      </c>
      <c r="P488" s="18"/>
      <c r="Q488" s="18"/>
      <c r="R488" s="18"/>
      <c r="S488" s="18"/>
      <c r="T488" s="31">
        <f t="shared" si="42"/>
        <v>69.473</v>
      </c>
      <c r="U488" s="18"/>
      <c r="V488" s="18">
        <v>69.473</v>
      </c>
      <c r="W488" s="18"/>
      <c r="X488" s="18"/>
      <c r="Y488" s="43">
        <f t="shared" si="44"/>
        <v>69.473</v>
      </c>
      <c r="Z488" s="18"/>
      <c r="AA488" s="18">
        <v>69.473</v>
      </c>
    </row>
    <row r="489" ht="27" customHeight="1" spans="1:27">
      <c r="A489" s="18">
        <v>379</v>
      </c>
      <c r="B489" s="18" t="s">
        <v>1070</v>
      </c>
      <c r="C489" s="18" t="s">
        <v>1234</v>
      </c>
      <c r="D489" s="18" t="s">
        <v>302</v>
      </c>
      <c r="E489" s="53" t="s">
        <v>337</v>
      </c>
      <c r="F489" s="18" t="s">
        <v>433</v>
      </c>
      <c r="G489" s="18" t="s">
        <v>338</v>
      </c>
      <c r="H489" s="18" t="s">
        <v>1235</v>
      </c>
      <c r="I489" s="18" t="s">
        <v>256</v>
      </c>
      <c r="J489" s="18" t="s">
        <v>1236</v>
      </c>
      <c r="K489" s="22" t="s">
        <v>368</v>
      </c>
      <c r="L489" s="18" t="s">
        <v>182</v>
      </c>
      <c r="M489" s="55" t="s">
        <v>1227</v>
      </c>
      <c r="N489" s="31">
        <f t="shared" si="40"/>
        <v>34.65</v>
      </c>
      <c r="O489" s="18">
        <f t="shared" si="43"/>
        <v>0</v>
      </c>
      <c r="P489" s="18"/>
      <c r="Q489" s="18"/>
      <c r="R489" s="18"/>
      <c r="S489" s="18"/>
      <c r="T489" s="31">
        <f t="shared" si="42"/>
        <v>34.65</v>
      </c>
      <c r="U489" s="18"/>
      <c r="V489" s="18">
        <v>34.65</v>
      </c>
      <c r="W489" s="18"/>
      <c r="X489" s="18"/>
      <c r="Y489" s="43">
        <f t="shared" si="44"/>
        <v>34.65</v>
      </c>
      <c r="Z489" s="18"/>
      <c r="AA489" s="18">
        <v>34.65</v>
      </c>
    </row>
    <row r="490" ht="27" customHeight="1" spans="1:27">
      <c r="A490" s="18">
        <v>380</v>
      </c>
      <c r="B490" s="18" t="s">
        <v>1070</v>
      </c>
      <c r="C490" s="18" t="s">
        <v>1237</v>
      </c>
      <c r="D490" s="18" t="s">
        <v>302</v>
      </c>
      <c r="E490" s="53" t="s">
        <v>337</v>
      </c>
      <c r="F490" s="18" t="s">
        <v>433</v>
      </c>
      <c r="G490" s="18" t="s">
        <v>811</v>
      </c>
      <c r="H490" s="18" t="s">
        <v>1232</v>
      </c>
      <c r="I490" s="18" t="s">
        <v>256</v>
      </c>
      <c r="J490" s="18" t="s">
        <v>1238</v>
      </c>
      <c r="K490" s="22" t="s">
        <v>258</v>
      </c>
      <c r="L490" s="18" t="s">
        <v>88</v>
      </c>
      <c r="M490" s="55" t="s">
        <v>1011</v>
      </c>
      <c r="N490" s="31">
        <f t="shared" si="40"/>
        <v>25.6</v>
      </c>
      <c r="O490" s="18">
        <f t="shared" si="43"/>
        <v>0</v>
      </c>
      <c r="P490" s="18"/>
      <c r="Q490" s="18"/>
      <c r="R490" s="18"/>
      <c r="S490" s="18"/>
      <c r="T490" s="31">
        <f t="shared" si="42"/>
        <v>25.6</v>
      </c>
      <c r="U490" s="18">
        <v>25.6</v>
      </c>
      <c r="V490" s="18"/>
      <c r="W490" s="18"/>
      <c r="X490" s="18"/>
      <c r="Y490" s="43">
        <f t="shared" si="44"/>
        <v>25.243468</v>
      </c>
      <c r="Z490" s="18"/>
      <c r="AA490" s="18">
        <f>7.68+17.563468</f>
        <v>25.243468</v>
      </c>
    </row>
    <row r="491" ht="27" customHeight="1" spans="1:27">
      <c r="A491" s="18">
        <v>381</v>
      </c>
      <c r="B491" s="18" t="s">
        <v>1070</v>
      </c>
      <c r="C491" s="18" t="s">
        <v>1239</v>
      </c>
      <c r="D491" s="18" t="s">
        <v>302</v>
      </c>
      <c r="E491" s="53" t="s">
        <v>337</v>
      </c>
      <c r="F491" s="18" t="s">
        <v>433</v>
      </c>
      <c r="G491" s="18" t="s">
        <v>811</v>
      </c>
      <c r="H491" s="18" t="s">
        <v>1240</v>
      </c>
      <c r="I491" s="18" t="s">
        <v>256</v>
      </c>
      <c r="J491" s="18" t="s">
        <v>1241</v>
      </c>
      <c r="K491" s="22" t="s">
        <v>258</v>
      </c>
      <c r="L491" s="18" t="s">
        <v>88</v>
      </c>
      <c r="M491" s="55" t="s">
        <v>1011</v>
      </c>
      <c r="N491" s="31">
        <f t="shared" si="40"/>
        <v>28.81</v>
      </c>
      <c r="O491" s="18">
        <f t="shared" si="43"/>
        <v>0</v>
      </c>
      <c r="P491" s="18"/>
      <c r="Q491" s="18"/>
      <c r="R491" s="18"/>
      <c r="S491" s="18"/>
      <c r="T491" s="31">
        <f t="shared" si="42"/>
        <v>28.81</v>
      </c>
      <c r="U491" s="18">
        <v>28.81</v>
      </c>
      <c r="V491" s="18"/>
      <c r="W491" s="18"/>
      <c r="X491" s="18"/>
      <c r="Y491" s="43">
        <f t="shared" si="44"/>
        <v>28.761</v>
      </c>
      <c r="Z491" s="18"/>
      <c r="AA491" s="18">
        <f>8.643+20.118</f>
        <v>28.761</v>
      </c>
    </row>
    <row r="492" ht="27" customHeight="1" spans="1:27">
      <c r="A492" s="22">
        <v>382</v>
      </c>
      <c r="B492" s="22" t="s">
        <v>1070</v>
      </c>
      <c r="C492" s="18" t="s">
        <v>1242</v>
      </c>
      <c r="D492" s="18" t="s">
        <v>251</v>
      </c>
      <c r="E492" s="58" t="s">
        <v>252</v>
      </c>
      <c r="F492" s="18" t="s">
        <v>433</v>
      </c>
      <c r="G492" s="18" t="s">
        <v>402</v>
      </c>
      <c r="H492" s="18" t="s">
        <v>433</v>
      </c>
      <c r="I492" s="18" t="s">
        <v>267</v>
      </c>
      <c r="J492" s="18" t="s">
        <v>1243</v>
      </c>
      <c r="K492" s="22" t="s">
        <v>258</v>
      </c>
      <c r="L492" s="18" t="s">
        <v>134</v>
      </c>
      <c r="M492" s="55" t="s">
        <v>356</v>
      </c>
      <c r="N492" s="31">
        <f t="shared" si="40"/>
        <v>21.7515</v>
      </c>
      <c r="O492" s="18">
        <f t="shared" si="43"/>
        <v>0</v>
      </c>
      <c r="P492" s="18"/>
      <c r="Q492" s="18"/>
      <c r="R492" s="18"/>
      <c r="S492" s="18"/>
      <c r="T492" s="31">
        <f t="shared" si="42"/>
        <v>21.7515</v>
      </c>
      <c r="U492" s="18">
        <v>21.7515</v>
      </c>
      <c r="V492" s="18"/>
      <c r="W492" s="18"/>
      <c r="X492" s="18"/>
      <c r="Y492" s="43">
        <f t="shared" si="44"/>
        <v>21.7515</v>
      </c>
      <c r="Z492" s="18"/>
      <c r="AA492" s="18">
        <v>21.7515</v>
      </c>
    </row>
    <row r="493" ht="27" customHeight="1" spans="1:27">
      <c r="A493" s="47"/>
      <c r="B493" s="47"/>
      <c r="C493" s="18" t="s">
        <v>1242</v>
      </c>
      <c r="D493" s="18" t="s">
        <v>251</v>
      </c>
      <c r="E493" s="58" t="s">
        <v>252</v>
      </c>
      <c r="F493" s="18" t="s">
        <v>433</v>
      </c>
      <c r="G493" s="18" t="s">
        <v>402</v>
      </c>
      <c r="H493" s="18" t="s">
        <v>433</v>
      </c>
      <c r="I493" s="18" t="s">
        <v>267</v>
      </c>
      <c r="J493" s="18" t="s">
        <v>1243</v>
      </c>
      <c r="K493" s="22" t="s">
        <v>258</v>
      </c>
      <c r="L493" s="18" t="s">
        <v>138</v>
      </c>
      <c r="M493" s="55" t="s">
        <v>1051</v>
      </c>
      <c r="N493" s="31">
        <f t="shared" si="40"/>
        <v>134</v>
      </c>
      <c r="O493" s="18">
        <f t="shared" si="43"/>
        <v>0</v>
      </c>
      <c r="P493" s="18"/>
      <c r="Q493" s="18"/>
      <c r="R493" s="18"/>
      <c r="S493" s="18"/>
      <c r="T493" s="31">
        <f t="shared" si="42"/>
        <v>134</v>
      </c>
      <c r="U493" s="18">
        <v>134</v>
      </c>
      <c r="V493" s="18"/>
      <c r="W493" s="18"/>
      <c r="X493" s="18"/>
      <c r="Y493" s="43">
        <f t="shared" si="44"/>
        <v>134</v>
      </c>
      <c r="Z493" s="18"/>
      <c r="AA493" s="18">
        <v>134</v>
      </c>
    </row>
    <row r="494" ht="27" customHeight="1" spans="1:27">
      <c r="A494" s="47"/>
      <c r="B494" s="47"/>
      <c r="C494" s="18" t="s">
        <v>1242</v>
      </c>
      <c r="D494" s="18" t="s">
        <v>251</v>
      </c>
      <c r="E494" s="58" t="s">
        <v>252</v>
      </c>
      <c r="F494" s="18" t="s">
        <v>433</v>
      </c>
      <c r="G494" s="18" t="s">
        <v>402</v>
      </c>
      <c r="H494" s="18" t="s">
        <v>433</v>
      </c>
      <c r="I494" s="18" t="s">
        <v>267</v>
      </c>
      <c r="J494" s="18" t="s">
        <v>1243</v>
      </c>
      <c r="K494" s="22" t="s">
        <v>258</v>
      </c>
      <c r="L494" s="18" t="s">
        <v>143</v>
      </c>
      <c r="M494" s="55" t="s">
        <v>1244</v>
      </c>
      <c r="N494" s="31">
        <f t="shared" si="40"/>
        <v>44.2</v>
      </c>
      <c r="O494" s="18">
        <f t="shared" si="43"/>
        <v>0</v>
      </c>
      <c r="P494" s="18"/>
      <c r="Q494" s="18"/>
      <c r="R494" s="18"/>
      <c r="S494" s="18"/>
      <c r="T494" s="31">
        <f t="shared" si="42"/>
        <v>44.2</v>
      </c>
      <c r="U494" s="18">
        <v>44.2</v>
      </c>
      <c r="V494" s="18"/>
      <c r="W494" s="18"/>
      <c r="X494" s="18"/>
      <c r="Y494" s="43">
        <f t="shared" si="44"/>
        <v>44.2</v>
      </c>
      <c r="Z494" s="18"/>
      <c r="AA494" s="18">
        <f>29.5+2.9+11.8</f>
        <v>44.2</v>
      </c>
    </row>
    <row r="495" ht="27" customHeight="1" spans="1:27">
      <c r="A495" s="24"/>
      <c r="B495" s="24"/>
      <c r="C495" s="18" t="s">
        <v>1242</v>
      </c>
      <c r="D495" s="18" t="s">
        <v>251</v>
      </c>
      <c r="E495" s="58" t="s">
        <v>252</v>
      </c>
      <c r="F495" s="18" t="s">
        <v>433</v>
      </c>
      <c r="G495" s="18" t="s">
        <v>402</v>
      </c>
      <c r="H495" s="18" t="s">
        <v>433</v>
      </c>
      <c r="I495" s="18" t="s">
        <v>267</v>
      </c>
      <c r="J495" s="18" t="s">
        <v>1243</v>
      </c>
      <c r="K495" s="22" t="s">
        <v>368</v>
      </c>
      <c r="L495" s="18" t="s">
        <v>182</v>
      </c>
      <c r="M495" s="55" t="s">
        <v>1227</v>
      </c>
      <c r="N495" s="31">
        <f t="shared" si="40"/>
        <v>108.8085</v>
      </c>
      <c r="O495" s="18">
        <f t="shared" si="43"/>
        <v>0</v>
      </c>
      <c r="P495" s="18"/>
      <c r="Q495" s="18"/>
      <c r="R495" s="18"/>
      <c r="S495" s="18"/>
      <c r="T495" s="31">
        <f t="shared" si="42"/>
        <v>108.8085</v>
      </c>
      <c r="U495" s="18"/>
      <c r="V495" s="18">
        <v>108.8085</v>
      </c>
      <c r="W495" s="18"/>
      <c r="X495" s="18"/>
      <c r="Y495" s="43">
        <f t="shared" si="44"/>
        <v>108.8085</v>
      </c>
      <c r="Z495" s="18"/>
      <c r="AA495" s="18">
        <v>108.8085</v>
      </c>
    </row>
    <row r="496" ht="27" customHeight="1" spans="1:27">
      <c r="A496" s="18">
        <v>383</v>
      </c>
      <c r="B496" s="18" t="s">
        <v>1070</v>
      </c>
      <c r="C496" s="18" t="s">
        <v>1245</v>
      </c>
      <c r="D496" s="18" t="s">
        <v>302</v>
      </c>
      <c r="E496" s="53" t="s">
        <v>337</v>
      </c>
      <c r="F496" s="18" t="s">
        <v>437</v>
      </c>
      <c r="G496" s="18" t="s">
        <v>338</v>
      </c>
      <c r="H496" s="18" t="s">
        <v>600</v>
      </c>
      <c r="I496" s="18" t="s">
        <v>256</v>
      </c>
      <c r="J496" s="18" t="s">
        <v>1246</v>
      </c>
      <c r="K496" s="22" t="s">
        <v>368</v>
      </c>
      <c r="L496" s="18" t="s">
        <v>182</v>
      </c>
      <c r="M496" s="55" t="s">
        <v>1227</v>
      </c>
      <c r="N496" s="31">
        <f t="shared" ref="N496:N540" si="45">O496+T496</f>
        <v>109.71</v>
      </c>
      <c r="O496" s="18">
        <f t="shared" si="43"/>
        <v>0</v>
      </c>
      <c r="P496" s="18"/>
      <c r="Q496" s="18"/>
      <c r="R496" s="18"/>
      <c r="S496" s="18"/>
      <c r="T496" s="31">
        <f t="shared" si="42"/>
        <v>109.71</v>
      </c>
      <c r="U496" s="18"/>
      <c r="V496" s="18">
        <v>109.71</v>
      </c>
      <c r="W496" s="18"/>
      <c r="X496" s="18"/>
      <c r="Y496" s="43">
        <f t="shared" si="44"/>
        <v>108.3426</v>
      </c>
      <c r="Z496" s="18"/>
      <c r="AA496" s="18">
        <v>108.3426</v>
      </c>
    </row>
    <row r="497" ht="27" customHeight="1" spans="1:27">
      <c r="A497" s="18">
        <v>384</v>
      </c>
      <c r="B497" s="18" t="s">
        <v>1070</v>
      </c>
      <c r="C497" s="18" t="s">
        <v>1247</v>
      </c>
      <c r="D497" s="18" t="s">
        <v>302</v>
      </c>
      <c r="E497" s="53" t="s">
        <v>337</v>
      </c>
      <c r="F497" s="18" t="s">
        <v>437</v>
      </c>
      <c r="G497" s="18" t="s">
        <v>338</v>
      </c>
      <c r="H497" s="18" t="s">
        <v>1248</v>
      </c>
      <c r="I497" s="18" t="s">
        <v>256</v>
      </c>
      <c r="J497" s="18" t="s">
        <v>1249</v>
      </c>
      <c r="K497" s="22" t="s">
        <v>368</v>
      </c>
      <c r="L497" s="18" t="s">
        <v>182</v>
      </c>
      <c r="M497" s="55" t="s">
        <v>1227</v>
      </c>
      <c r="N497" s="31">
        <f t="shared" si="45"/>
        <v>85.52</v>
      </c>
      <c r="O497" s="18">
        <f t="shared" si="43"/>
        <v>0</v>
      </c>
      <c r="P497" s="18"/>
      <c r="Q497" s="18"/>
      <c r="R497" s="18"/>
      <c r="S497" s="18"/>
      <c r="T497" s="31">
        <f t="shared" si="42"/>
        <v>85.52</v>
      </c>
      <c r="U497" s="18"/>
      <c r="V497" s="18">
        <v>85.52</v>
      </c>
      <c r="W497" s="18"/>
      <c r="X497" s="18"/>
      <c r="Y497" s="43">
        <f t="shared" si="44"/>
        <v>84.38</v>
      </c>
      <c r="Z497" s="18"/>
      <c r="AA497" s="18">
        <v>84.38</v>
      </c>
    </row>
    <row r="498" ht="27" customHeight="1" spans="1:27">
      <c r="A498" s="18">
        <v>385</v>
      </c>
      <c r="B498" s="18" t="s">
        <v>1070</v>
      </c>
      <c r="C498" s="18" t="s">
        <v>1250</v>
      </c>
      <c r="D498" s="18" t="s">
        <v>302</v>
      </c>
      <c r="E498" s="53" t="s">
        <v>337</v>
      </c>
      <c r="F498" s="18" t="s">
        <v>437</v>
      </c>
      <c r="G498" s="18" t="s">
        <v>338</v>
      </c>
      <c r="H498" s="18" t="s">
        <v>438</v>
      </c>
      <c r="I498" s="18" t="s">
        <v>256</v>
      </c>
      <c r="J498" s="18" t="s">
        <v>1251</v>
      </c>
      <c r="K498" s="22" t="s">
        <v>368</v>
      </c>
      <c r="L498" s="18" t="s">
        <v>182</v>
      </c>
      <c r="M498" s="55" t="s">
        <v>1227</v>
      </c>
      <c r="N498" s="31">
        <f t="shared" si="45"/>
        <v>36.65</v>
      </c>
      <c r="O498" s="18">
        <f t="shared" si="43"/>
        <v>0</v>
      </c>
      <c r="P498" s="18"/>
      <c r="Q498" s="18"/>
      <c r="R498" s="18"/>
      <c r="S498" s="18"/>
      <c r="T498" s="31">
        <f t="shared" si="42"/>
        <v>36.65</v>
      </c>
      <c r="U498" s="18"/>
      <c r="V498" s="18">
        <v>36.65</v>
      </c>
      <c r="W498" s="18"/>
      <c r="X498" s="18"/>
      <c r="Y498" s="43">
        <f t="shared" si="44"/>
        <v>36.542</v>
      </c>
      <c r="Z498" s="18"/>
      <c r="AA498" s="18">
        <v>36.542</v>
      </c>
    </row>
    <row r="499" ht="27" customHeight="1" spans="1:27">
      <c r="A499" s="18">
        <v>386</v>
      </c>
      <c r="B499" s="18" t="s">
        <v>1070</v>
      </c>
      <c r="C499" s="18" t="s">
        <v>1252</v>
      </c>
      <c r="D499" s="18" t="s">
        <v>302</v>
      </c>
      <c r="E499" s="53" t="s">
        <v>337</v>
      </c>
      <c r="F499" s="18" t="s">
        <v>437</v>
      </c>
      <c r="G499" s="18" t="s">
        <v>338</v>
      </c>
      <c r="H499" s="18" t="s">
        <v>1253</v>
      </c>
      <c r="I499" s="18" t="s">
        <v>256</v>
      </c>
      <c r="J499" s="18" t="s">
        <v>1254</v>
      </c>
      <c r="K499" s="22" t="s">
        <v>368</v>
      </c>
      <c r="L499" s="18" t="s">
        <v>187</v>
      </c>
      <c r="M499" s="55" t="s">
        <v>1182</v>
      </c>
      <c r="N499" s="31">
        <f t="shared" si="45"/>
        <v>106.1</v>
      </c>
      <c r="O499" s="18">
        <f t="shared" si="43"/>
        <v>0</v>
      </c>
      <c r="P499" s="18"/>
      <c r="Q499" s="18"/>
      <c r="R499" s="18"/>
      <c r="S499" s="18"/>
      <c r="T499" s="31">
        <f t="shared" si="42"/>
        <v>106.1</v>
      </c>
      <c r="U499" s="18"/>
      <c r="V499" s="18">
        <v>106.1</v>
      </c>
      <c r="W499" s="18"/>
      <c r="X499" s="18"/>
      <c r="Y499" s="43">
        <f t="shared" si="44"/>
        <v>105.7976</v>
      </c>
      <c r="Z499" s="18"/>
      <c r="AA499" s="18">
        <v>105.7976</v>
      </c>
    </row>
    <row r="500" ht="27" customHeight="1" spans="1:27">
      <c r="A500" s="18">
        <v>387</v>
      </c>
      <c r="B500" s="18" t="s">
        <v>1070</v>
      </c>
      <c r="C500" s="18" t="s">
        <v>1255</v>
      </c>
      <c r="D500" s="18" t="s">
        <v>302</v>
      </c>
      <c r="E500" s="53" t="s">
        <v>337</v>
      </c>
      <c r="F500" s="18" t="s">
        <v>437</v>
      </c>
      <c r="G500" s="18" t="s">
        <v>338</v>
      </c>
      <c r="H500" s="18" t="s">
        <v>1256</v>
      </c>
      <c r="I500" s="18" t="s">
        <v>256</v>
      </c>
      <c r="J500" s="18" t="s">
        <v>1257</v>
      </c>
      <c r="K500" s="22" t="s">
        <v>368</v>
      </c>
      <c r="L500" s="18" t="s">
        <v>187</v>
      </c>
      <c r="M500" s="55" t="s">
        <v>1182</v>
      </c>
      <c r="N500" s="31">
        <f t="shared" si="45"/>
        <v>130.26</v>
      </c>
      <c r="O500" s="18">
        <f t="shared" si="43"/>
        <v>0</v>
      </c>
      <c r="P500" s="18"/>
      <c r="Q500" s="18"/>
      <c r="R500" s="18"/>
      <c r="S500" s="18"/>
      <c r="T500" s="31">
        <f t="shared" si="42"/>
        <v>130.26</v>
      </c>
      <c r="U500" s="18"/>
      <c r="V500" s="18">
        <v>130.26</v>
      </c>
      <c r="W500" s="18"/>
      <c r="X500" s="18"/>
      <c r="Y500" s="43">
        <f t="shared" si="44"/>
        <v>128.4209</v>
      </c>
      <c r="Z500" s="18"/>
      <c r="AA500" s="18">
        <f>104.208+24.2129</f>
        <v>128.4209</v>
      </c>
    </row>
    <row r="501" ht="27" customHeight="1" spans="1:27">
      <c r="A501" s="18">
        <v>388</v>
      </c>
      <c r="B501" s="18" t="s">
        <v>1070</v>
      </c>
      <c r="C501" s="18" t="s">
        <v>1258</v>
      </c>
      <c r="D501" s="18" t="s">
        <v>302</v>
      </c>
      <c r="E501" s="53" t="s">
        <v>337</v>
      </c>
      <c r="F501" s="18" t="s">
        <v>437</v>
      </c>
      <c r="G501" s="18" t="s">
        <v>811</v>
      </c>
      <c r="H501" s="18" t="s">
        <v>753</v>
      </c>
      <c r="I501" s="18" t="s">
        <v>256</v>
      </c>
      <c r="J501" s="18" t="s">
        <v>1259</v>
      </c>
      <c r="K501" s="22" t="s">
        <v>258</v>
      </c>
      <c r="L501" s="18" t="s">
        <v>88</v>
      </c>
      <c r="M501" s="55" t="s">
        <v>1011</v>
      </c>
      <c r="N501" s="31">
        <f t="shared" si="45"/>
        <v>39.98</v>
      </c>
      <c r="O501" s="18">
        <f t="shared" si="43"/>
        <v>0</v>
      </c>
      <c r="P501" s="18"/>
      <c r="Q501" s="18"/>
      <c r="R501" s="18"/>
      <c r="S501" s="18"/>
      <c r="T501" s="31">
        <f t="shared" si="42"/>
        <v>39.98</v>
      </c>
      <c r="U501" s="18">
        <v>39.98</v>
      </c>
      <c r="V501" s="18"/>
      <c r="W501" s="18"/>
      <c r="X501" s="18"/>
      <c r="Y501" s="43">
        <f t="shared" si="44"/>
        <v>39.36</v>
      </c>
      <c r="Z501" s="18"/>
      <c r="AA501" s="18">
        <v>39.36</v>
      </c>
    </row>
    <row r="502" ht="27" customHeight="1" spans="1:27">
      <c r="A502" s="18">
        <v>389</v>
      </c>
      <c r="B502" s="18" t="s">
        <v>1070</v>
      </c>
      <c r="C502" s="18" t="s">
        <v>1260</v>
      </c>
      <c r="D502" s="18" t="s">
        <v>251</v>
      </c>
      <c r="E502" s="18" t="s">
        <v>297</v>
      </c>
      <c r="F502" s="18" t="s">
        <v>298</v>
      </c>
      <c r="G502" s="18" t="s">
        <v>298</v>
      </c>
      <c r="H502" s="18" t="s">
        <v>756</v>
      </c>
      <c r="I502" s="18" t="s">
        <v>267</v>
      </c>
      <c r="J502" s="18" t="s">
        <v>300</v>
      </c>
      <c r="K502" s="18" t="s">
        <v>258</v>
      </c>
      <c r="L502" s="18" t="s">
        <v>1261</v>
      </c>
      <c r="M502" s="18" t="s">
        <v>1127</v>
      </c>
      <c r="N502" s="31">
        <f t="shared" si="45"/>
        <v>931.7</v>
      </c>
      <c r="O502" s="18">
        <f t="shared" si="43"/>
        <v>0</v>
      </c>
      <c r="P502" s="18"/>
      <c r="Q502" s="18"/>
      <c r="R502" s="18"/>
      <c r="S502" s="18"/>
      <c r="T502" s="31">
        <f t="shared" si="42"/>
        <v>931.7</v>
      </c>
      <c r="U502" s="18">
        <v>931.7</v>
      </c>
      <c r="V502" s="18"/>
      <c r="W502" s="18"/>
      <c r="X502" s="18"/>
      <c r="Y502" s="43">
        <f t="shared" si="44"/>
        <v>731.327978</v>
      </c>
      <c r="Z502" s="18"/>
      <c r="AA502" s="18">
        <f>683.1+48.227978</f>
        <v>731.327978</v>
      </c>
    </row>
    <row r="503" ht="27" customHeight="1" spans="1:27">
      <c r="A503" s="18">
        <v>390</v>
      </c>
      <c r="B503" s="18" t="s">
        <v>1070</v>
      </c>
      <c r="C503" s="18" t="s">
        <v>1262</v>
      </c>
      <c r="D503" s="18" t="s">
        <v>302</v>
      </c>
      <c r="E503" s="53" t="s">
        <v>337</v>
      </c>
      <c r="F503" s="18" t="s">
        <v>289</v>
      </c>
      <c r="G503" s="18" t="s">
        <v>811</v>
      </c>
      <c r="H503" s="18" t="s">
        <v>290</v>
      </c>
      <c r="I503" s="18" t="s">
        <v>256</v>
      </c>
      <c r="J503" s="18" t="s">
        <v>1263</v>
      </c>
      <c r="K503" s="18" t="s">
        <v>258</v>
      </c>
      <c r="L503" s="18" t="s">
        <v>88</v>
      </c>
      <c r="M503" s="55" t="s">
        <v>1011</v>
      </c>
      <c r="N503" s="31">
        <f t="shared" si="45"/>
        <v>107.94</v>
      </c>
      <c r="O503" s="18">
        <f t="shared" si="43"/>
        <v>0</v>
      </c>
      <c r="P503" s="18"/>
      <c r="Q503" s="18"/>
      <c r="R503" s="18"/>
      <c r="S503" s="18"/>
      <c r="T503" s="31">
        <f t="shared" si="42"/>
        <v>107.94</v>
      </c>
      <c r="U503" s="18">
        <v>107.94</v>
      </c>
      <c r="V503" s="18"/>
      <c r="W503" s="18"/>
      <c r="X503" s="18"/>
      <c r="Y503" s="43">
        <f t="shared" si="44"/>
        <v>107.936984</v>
      </c>
      <c r="Z503" s="18"/>
      <c r="AA503" s="18">
        <v>107.936984</v>
      </c>
    </row>
    <row r="504" ht="27" customHeight="1" spans="1:27">
      <c r="A504" s="22">
        <v>391</v>
      </c>
      <c r="B504" s="22" t="s">
        <v>1070</v>
      </c>
      <c r="C504" s="18" t="s">
        <v>1264</v>
      </c>
      <c r="D504" s="18" t="s">
        <v>302</v>
      </c>
      <c r="E504" s="53" t="s">
        <v>337</v>
      </c>
      <c r="F504" s="18" t="s">
        <v>289</v>
      </c>
      <c r="G504" s="18" t="s">
        <v>338</v>
      </c>
      <c r="H504" s="18" t="s">
        <v>1265</v>
      </c>
      <c r="I504" s="18" t="s">
        <v>256</v>
      </c>
      <c r="J504" s="18" t="s">
        <v>1266</v>
      </c>
      <c r="K504" s="18" t="s">
        <v>368</v>
      </c>
      <c r="L504" s="18" t="s">
        <v>187</v>
      </c>
      <c r="M504" s="55" t="s">
        <v>1182</v>
      </c>
      <c r="N504" s="31">
        <f t="shared" si="45"/>
        <v>67.6543</v>
      </c>
      <c r="O504" s="18">
        <f t="shared" si="43"/>
        <v>0</v>
      </c>
      <c r="P504" s="18"/>
      <c r="Q504" s="18"/>
      <c r="R504" s="18"/>
      <c r="S504" s="18"/>
      <c r="T504" s="31">
        <f t="shared" si="42"/>
        <v>67.6543</v>
      </c>
      <c r="U504" s="18"/>
      <c r="V504" s="18">
        <v>67.6543</v>
      </c>
      <c r="W504" s="18"/>
      <c r="X504" s="18"/>
      <c r="Y504" s="43">
        <f t="shared" si="44"/>
        <v>67.6543</v>
      </c>
      <c r="Z504" s="18"/>
      <c r="AA504" s="18">
        <v>67.6543</v>
      </c>
    </row>
    <row r="505" ht="27" customHeight="1" spans="1:27">
      <c r="A505" s="24"/>
      <c r="B505" s="24"/>
      <c r="C505" s="18" t="s">
        <v>1264</v>
      </c>
      <c r="D505" s="18" t="s">
        <v>302</v>
      </c>
      <c r="E505" s="53" t="s">
        <v>337</v>
      </c>
      <c r="F505" s="18" t="s">
        <v>289</v>
      </c>
      <c r="G505" s="18" t="s">
        <v>338</v>
      </c>
      <c r="H505" s="18" t="s">
        <v>1265</v>
      </c>
      <c r="I505" s="18" t="s">
        <v>256</v>
      </c>
      <c r="J505" s="18" t="s">
        <v>1266</v>
      </c>
      <c r="K505" s="18" t="s">
        <v>368</v>
      </c>
      <c r="L505" s="18" t="s">
        <v>182</v>
      </c>
      <c r="M505" s="55" t="s">
        <v>1227</v>
      </c>
      <c r="N505" s="31">
        <f t="shared" si="45"/>
        <v>51.2857</v>
      </c>
      <c r="O505" s="18">
        <f t="shared" si="43"/>
        <v>0</v>
      </c>
      <c r="P505" s="18"/>
      <c r="Q505" s="18"/>
      <c r="R505" s="18"/>
      <c r="S505" s="18"/>
      <c r="T505" s="31">
        <f t="shared" si="42"/>
        <v>51.2857</v>
      </c>
      <c r="U505" s="18"/>
      <c r="V505" s="18">
        <v>51.2857</v>
      </c>
      <c r="W505" s="18"/>
      <c r="X505" s="18"/>
      <c r="Y505" s="43">
        <f t="shared" si="44"/>
        <v>51.2857</v>
      </c>
      <c r="Z505" s="18"/>
      <c r="AA505" s="18">
        <v>51.2857</v>
      </c>
    </row>
    <row r="506" ht="27" customHeight="1" spans="1:27">
      <c r="A506" s="18">
        <v>392</v>
      </c>
      <c r="B506" s="18" t="s">
        <v>1070</v>
      </c>
      <c r="C506" s="18" t="s">
        <v>1267</v>
      </c>
      <c r="D506" s="18" t="s">
        <v>302</v>
      </c>
      <c r="E506" s="53" t="s">
        <v>337</v>
      </c>
      <c r="F506" s="18" t="s">
        <v>289</v>
      </c>
      <c r="G506" s="18" t="s">
        <v>338</v>
      </c>
      <c r="H506" s="18" t="s">
        <v>1268</v>
      </c>
      <c r="I506" s="18" t="s">
        <v>256</v>
      </c>
      <c r="J506" s="18" t="s">
        <v>1269</v>
      </c>
      <c r="K506" s="18" t="s">
        <v>368</v>
      </c>
      <c r="L506" s="18" t="s">
        <v>182</v>
      </c>
      <c r="M506" s="55" t="s">
        <v>1227</v>
      </c>
      <c r="N506" s="31">
        <f t="shared" si="45"/>
        <v>58.3</v>
      </c>
      <c r="O506" s="18">
        <f t="shared" si="43"/>
        <v>0</v>
      </c>
      <c r="P506" s="18"/>
      <c r="Q506" s="18"/>
      <c r="R506" s="18"/>
      <c r="S506" s="18"/>
      <c r="T506" s="31">
        <f t="shared" si="42"/>
        <v>58.3</v>
      </c>
      <c r="U506" s="18"/>
      <c r="V506" s="18">
        <v>58.3</v>
      </c>
      <c r="W506" s="18"/>
      <c r="X506" s="18"/>
      <c r="Y506" s="43">
        <f t="shared" si="44"/>
        <v>58.3</v>
      </c>
      <c r="Z506" s="18"/>
      <c r="AA506" s="18">
        <v>58.3</v>
      </c>
    </row>
    <row r="507" ht="27" customHeight="1" spans="1:27">
      <c r="A507" s="18">
        <v>393</v>
      </c>
      <c r="B507" s="18" t="s">
        <v>1070</v>
      </c>
      <c r="C507" s="18" t="s">
        <v>1270</v>
      </c>
      <c r="D507" s="18" t="s">
        <v>302</v>
      </c>
      <c r="E507" s="53" t="s">
        <v>337</v>
      </c>
      <c r="F507" s="18" t="s">
        <v>289</v>
      </c>
      <c r="G507" s="18" t="s">
        <v>560</v>
      </c>
      <c r="H507" s="18" t="s">
        <v>1271</v>
      </c>
      <c r="I507" s="18" t="s">
        <v>267</v>
      </c>
      <c r="J507" s="18" t="s">
        <v>1272</v>
      </c>
      <c r="K507" s="18" t="s">
        <v>258</v>
      </c>
      <c r="L507" s="18" t="s">
        <v>102</v>
      </c>
      <c r="M507" s="55" t="s">
        <v>1076</v>
      </c>
      <c r="N507" s="31">
        <f t="shared" si="45"/>
        <v>102.43</v>
      </c>
      <c r="O507" s="18">
        <f t="shared" si="43"/>
        <v>0</v>
      </c>
      <c r="P507" s="18"/>
      <c r="Q507" s="18"/>
      <c r="R507" s="18"/>
      <c r="S507" s="18"/>
      <c r="T507" s="31">
        <f t="shared" si="42"/>
        <v>102.43</v>
      </c>
      <c r="U507" s="18">
        <v>102.43</v>
      </c>
      <c r="V507" s="18"/>
      <c r="W507" s="18"/>
      <c r="X507" s="18"/>
      <c r="Y507" s="43">
        <f t="shared" si="44"/>
        <v>102.43</v>
      </c>
      <c r="Z507" s="18"/>
      <c r="AA507" s="18">
        <v>102.43</v>
      </c>
    </row>
    <row r="508" ht="27" customHeight="1" spans="1:27">
      <c r="A508" s="18">
        <v>394</v>
      </c>
      <c r="B508" s="18" t="s">
        <v>1070</v>
      </c>
      <c r="C508" s="18" t="s">
        <v>1273</v>
      </c>
      <c r="D508" s="18" t="s">
        <v>302</v>
      </c>
      <c r="E508" s="19" t="s">
        <v>337</v>
      </c>
      <c r="F508" s="18" t="s">
        <v>289</v>
      </c>
      <c r="G508" s="18" t="s">
        <v>811</v>
      </c>
      <c r="H508" s="18" t="s">
        <v>1274</v>
      </c>
      <c r="I508" s="18" t="s">
        <v>267</v>
      </c>
      <c r="J508" s="18" t="s">
        <v>1275</v>
      </c>
      <c r="K508" s="18" t="s">
        <v>258</v>
      </c>
      <c r="L508" s="18" t="s">
        <v>88</v>
      </c>
      <c r="M508" s="33" t="s">
        <v>1011</v>
      </c>
      <c r="N508" s="31">
        <f t="shared" si="45"/>
        <v>59.96</v>
      </c>
      <c r="O508" s="18">
        <f t="shared" si="43"/>
        <v>0</v>
      </c>
      <c r="P508" s="18"/>
      <c r="Q508" s="18"/>
      <c r="R508" s="18"/>
      <c r="S508" s="18"/>
      <c r="T508" s="31">
        <f t="shared" si="42"/>
        <v>59.96</v>
      </c>
      <c r="U508" s="18">
        <v>59.96</v>
      </c>
      <c r="V508" s="18"/>
      <c r="W508" s="18"/>
      <c r="X508" s="18"/>
      <c r="Y508" s="43">
        <f t="shared" si="44"/>
        <v>59.96</v>
      </c>
      <c r="Z508" s="18"/>
      <c r="AA508" s="18">
        <v>59.96</v>
      </c>
    </row>
    <row r="509" ht="27" customHeight="1" spans="1:27">
      <c r="A509" s="18">
        <v>395</v>
      </c>
      <c r="B509" s="18" t="s">
        <v>1276</v>
      </c>
      <c r="C509" s="18" t="s">
        <v>1277</v>
      </c>
      <c r="D509" s="18" t="s">
        <v>302</v>
      </c>
      <c r="E509" s="19" t="s">
        <v>337</v>
      </c>
      <c r="F509" s="18" t="s">
        <v>253</v>
      </c>
      <c r="G509" s="18" t="s">
        <v>338</v>
      </c>
      <c r="H509" s="18" t="s">
        <v>255</v>
      </c>
      <c r="I509" s="18" t="s">
        <v>256</v>
      </c>
      <c r="J509" s="18" t="s">
        <v>1278</v>
      </c>
      <c r="K509" s="18" t="s">
        <v>258</v>
      </c>
      <c r="L509" s="18" t="s">
        <v>1261</v>
      </c>
      <c r="M509" s="33" t="s">
        <v>1127</v>
      </c>
      <c r="N509" s="31">
        <f t="shared" si="45"/>
        <v>130.84</v>
      </c>
      <c r="O509" s="18">
        <f t="shared" ref="O509:O547" si="46">SUM(P509:S509)</f>
        <v>0</v>
      </c>
      <c r="P509" s="18"/>
      <c r="Q509" s="18"/>
      <c r="R509" s="18"/>
      <c r="S509" s="18"/>
      <c r="T509" s="31">
        <f t="shared" si="42"/>
        <v>130.84</v>
      </c>
      <c r="U509" s="18">
        <v>130.84</v>
      </c>
      <c r="V509" s="18"/>
      <c r="W509" s="18"/>
      <c r="X509" s="18"/>
      <c r="Y509" s="43">
        <f t="shared" si="44"/>
        <v>36.6352</v>
      </c>
      <c r="Z509" s="18"/>
      <c r="AA509" s="18">
        <v>36.6352</v>
      </c>
    </row>
    <row r="510" ht="27" customHeight="1" spans="1:27">
      <c r="A510" s="18">
        <v>396</v>
      </c>
      <c r="B510" s="18" t="s">
        <v>1276</v>
      </c>
      <c r="C510" s="18" t="s">
        <v>1279</v>
      </c>
      <c r="D510" s="18" t="s">
        <v>302</v>
      </c>
      <c r="E510" s="19" t="s">
        <v>519</v>
      </c>
      <c r="F510" s="18" t="s">
        <v>318</v>
      </c>
      <c r="G510" s="18" t="s">
        <v>254</v>
      </c>
      <c r="H510" s="18" t="s">
        <v>1280</v>
      </c>
      <c r="I510" s="18" t="s">
        <v>256</v>
      </c>
      <c r="J510" s="18" t="s">
        <v>1281</v>
      </c>
      <c r="K510" s="18" t="s">
        <v>258</v>
      </c>
      <c r="L510" s="18" t="s">
        <v>1261</v>
      </c>
      <c r="M510" s="33" t="s">
        <v>1127</v>
      </c>
      <c r="N510" s="31">
        <f t="shared" si="45"/>
        <v>17.6</v>
      </c>
      <c r="O510" s="18">
        <f t="shared" si="46"/>
        <v>0</v>
      </c>
      <c r="P510" s="18"/>
      <c r="Q510" s="18"/>
      <c r="R510" s="18"/>
      <c r="S510" s="18"/>
      <c r="T510" s="31">
        <f t="shared" si="42"/>
        <v>17.6</v>
      </c>
      <c r="U510" s="18">
        <v>17.6</v>
      </c>
      <c r="V510" s="18"/>
      <c r="W510" s="18"/>
      <c r="X510" s="18"/>
      <c r="Y510" s="43">
        <f t="shared" si="44"/>
        <v>0</v>
      </c>
      <c r="Z510" s="18"/>
      <c r="AA510" s="18"/>
    </row>
    <row r="511" ht="27" customHeight="1" spans="1:27">
      <c r="A511" s="18">
        <v>397</v>
      </c>
      <c r="B511" s="18" t="s">
        <v>1276</v>
      </c>
      <c r="C511" s="18" t="s">
        <v>1282</v>
      </c>
      <c r="D511" s="18" t="s">
        <v>302</v>
      </c>
      <c r="E511" s="19" t="s">
        <v>337</v>
      </c>
      <c r="F511" s="18" t="s">
        <v>384</v>
      </c>
      <c r="G511" s="18" t="s">
        <v>338</v>
      </c>
      <c r="H511" s="18" t="s">
        <v>1283</v>
      </c>
      <c r="I511" s="18" t="s">
        <v>256</v>
      </c>
      <c r="J511" s="18" t="s">
        <v>1284</v>
      </c>
      <c r="K511" s="18" t="s">
        <v>258</v>
      </c>
      <c r="L511" s="18" t="s">
        <v>369</v>
      </c>
      <c r="M511" s="33" t="s">
        <v>1011</v>
      </c>
      <c r="N511" s="31">
        <f t="shared" si="45"/>
        <v>112.95</v>
      </c>
      <c r="O511" s="18">
        <f t="shared" si="46"/>
        <v>0</v>
      </c>
      <c r="P511" s="18"/>
      <c r="Q511" s="18"/>
      <c r="R511" s="18"/>
      <c r="S511" s="18"/>
      <c r="T511" s="31">
        <f t="shared" si="42"/>
        <v>112.95</v>
      </c>
      <c r="U511" s="18">
        <v>112.95</v>
      </c>
      <c r="V511" s="18"/>
      <c r="W511" s="18"/>
      <c r="X511" s="18"/>
      <c r="Y511" s="43">
        <f t="shared" si="44"/>
        <v>0</v>
      </c>
      <c r="Z511" s="18"/>
      <c r="AA511" s="18"/>
    </row>
    <row r="512" ht="27" customHeight="1" spans="1:27">
      <c r="A512" s="18">
        <v>398</v>
      </c>
      <c r="B512" s="18" t="s">
        <v>1276</v>
      </c>
      <c r="C512" s="18" t="s">
        <v>1285</v>
      </c>
      <c r="D512" s="18" t="s">
        <v>302</v>
      </c>
      <c r="E512" s="19" t="s">
        <v>337</v>
      </c>
      <c r="F512" s="18" t="s">
        <v>468</v>
      </c>
      <c r="G512" s="18" t="s">
        <v>338</v>
      </c>
      <c r="H512" s="18" t="s">
        <v>1286</v>
      </c>
      <c r="I512" s="18" t="s">
        <v>256</v>
      </c>
      <c r="J512" s="18" t="s">
        <v>1287</v>
      </c>
      <c r="K512" s="18" t="s">
        <v>258</v>
      </c>
      <c r="L512" s="18" t="s">
        <v>150</v>
      </c>
      <c r="M512" s="33" t="s">
        <v>1288</v>
      </c>
      <c r="N512" s="31">
        <f t="shared" si="45"/>
        <v>117.6551</v>
      </c>
      <c r="O512" s="18">
        <f t="shared" si="46"/>
        <v>0</v>
      </c>
      <c r="P512" s="18"/>
      <c r="Q512" s="18"/>
      <c r="R512" s="18"/>
      <c r="S512" s="18"/>
      <c r="T512" s="31">
        <f t="shared" si="42"/>
        <v>117.6551</v>
      </c>
      <c r="U512" s="18">
        <v>117.6551</v>
      </c>
      <c r="V512" s="18"/>
      <c r="W512" s="18"/>
      <c r="X512" s="18"/>
      <c r="Y512" s="43">
        <f t="shared" si="44"/>
        <v>104.8</v>
      </c>
      <c r="Z512" s="18"/>
      <c r="AA512" s="18">
        <v>104.8</v>
      </c>
    </row>
    <row r="513" ht="27" customHeight="1" spans="1:27">
      <c r="A513" s="18">
        <v>399</v>
      </c>
      <c r="B513" s="18" t="s">
        <v>1276</v>
      </c>
      <c r="C513" s="18" t="s">
        <v>1289</v>
      </c>
      <c r="D513" s="18" t="s">
        <v>302</v>
      </c>
      <c r="E513" s="19" t="s">
        <v>519</v>
      </c>
      <c r="F513" s="18" t="s">
        <v>468</v>
      </c>
      <c r="G513" s="18" t="s">
        <v>811</v>
      </c>
      <c r="H513" s="18" t="s">
        <v>1290</v>
      </c>
      <c r="I513" s="18" t="s">
        <v>267</v>
      </c>
      <c r="J513" s="18" t="s">
        <v>1291</v>
      </c>
      <c r="K513" s="18" t="s">
        <v>660</v>
      </c>
      <c r="L513" s="18" t="s">
        <v>1292</v>
      </c>
      <c r="M513" s="33" t="s">
        <v>1069</v>
      </c>
      <c r="N513" s="31">
        <f t="shared" si="45"/>
        <v>71.8</v>
      </c>
      <c r="O513" s="18">
        <f t="shared" si="46"/>
        <v>0</v>
      </c>
      <c r="P513" s="18"/>
      <c r="Q513" s="18"/>
      <c r="R513" s="18"/>
      <c r="S513" s="18"/>
      <c r="T513" s="31">
        <f t="shared" si="42"/>
        <v>71.8</v>
      </c>
      <c r="U513" s="18"/>
      <c r="V513" s="18"/>
      <c r="W513" s="18">
        <v>71.8</v>
      </c>
      <c r="X513" s="18"/>
      <c r="Y513" s="43">
        <f t="shared" si="44"/>
        <v>0</v>
      </c>
      <c r="Z513" s="18"/>
      <c r="AA513" s="18"/>
    </row>
    <row r="514" ht="27" customHeight="1" spans="1:27">
      <c r="A514" s="18">
        <v>400</v>
      </c>
      <c r="B514" s="18" t="s">
        <v>1276</v>
      </c>
      <c r="C514" s="18" t="s">
        <v>1293</v>
      </c>
      <c r="D514" s="18" t="s">
        <v>302</v>
      </c>
      <c r="E514" s="19" t="s">
        <v>519</v>
      </c>
      <c r="F514" s="18" t="s">
        <v>468</v>
      </c>
      <c r="G514" s="18" t="s">
        <v>811</v>
      </c>
      <c r="H514" s="18" t="s">
        <v>1294</v>
      </c>
      <c r="I514" s="18" t="s">
        <v>256</v>
      </c>
      <c r="J514" s="18" t="s">
        <v>1295</v>
      </c>
      <c r="K514" s="18" t="s">
        <v>368</v>
      </c>
      <c r="L514" s="18" t="s">
        <v>1296</v>
      </c>
      <c r="M514" s="33" t="s">
        <v>1067</v>
      </c>
      <c r="N514" s="31">
        <f t="shared" si="45"/>
        <v>29.459</v>
      </c>
      <c r="O514" s="18">
        <f t="shared" si="46"/>
        <v>0</v>
      </c>
      <c r="P514" s="18"/>
      <c r="Q514" s="18"/>
      <c r="R514" s="18"/>
      <c r="S514" s="18"/>
      <c r="T514" s="31">
        <f t="shared" si="42"/>
        <v>29.459</v>
      </c>
      <c r="U514" s="18"/>
      <c r="V514" s="18">
        <v>29.459</v>
      </c>
      <c r="W514" s="18"/>
      <c r="X514" s="18"/>
      <c r="Y514" s="43">
        <f t="shared" si="44"/>
        <v>0</v>
      </c>
      <c r="Z514" s="18"/>
      <c r="AA514" s="18"/>
    </row>
    <row r="515" ht="27" customHeight="1" spans="1:27">
      <c r="A515" s="18">
        <v>401</v>
      </c>
      <c r="B515" s="18" t="s">
        <v>1276</v>
      </c>
      <c r="C515" s="18" t="s">
        <v>1297</v>
      </c>
      <c r="D515" s="18" t="s">
        <v>302</v>
      </c>
      <c r="E515" s="19" t="s">
        <v>519</v>
      </c>
      <c r="F515" s="18" t="s">
        <v>468</v>
      </c>
      <c r="G515" s="18" t="s">
        <v>811</v>
      </c>
      <c r="H515" s="18" t="s">
        <v>1298</v>
      </c>
      <c r="I515" s="18" t="s">
        <v>256</v>
      </c>
      <c r="J515" s="18" t="s">
        <v>1299</v>
      </c>
      <c r="K515" s="18" t="s">
        <v>368</v>
      </c>
      <c r="L515" s="18" t="s">
        <v>146</v>
      </c>
      <c r="M515" s="33" t="s">
        <v>739</v>
      </c>
      <c r="N515" s="31">
        <f t="shared" si="45"/>
        <v>43.272</v>
      </c>
      <c r="O515" s="18">
        <f t="shared" si="46"/>
        <v>0</v>
      </c>
      <c r="P515" s="18"/>
      <c r="Q515" s="18"/>
      <c r="R515" s="18"/>
      <c r="S515" s="18"/>
      <c r="T515" s="31">
        <f t="shared" si="42"/>
        <v>43.272</v>
      </c>
      <c r="U515" s="18"/>
      <c r="V515" s="18">
        <v>43.272</v>
      </c>
      <c r="W515" s="18"/>
      <c r="X515" s="18"/>
      <c r="Y515" s="43">
        <f t="shared" ref="Y515:Y546" si="47">Z515+AA515</f>
        <v>0</v>
      </c>
      <c r="Z515" s="18"/>
      <c r="AA515" s="18"/>
    </row>
    <row r="516" ht="27" customHeight="1" spans="1:27">
      <c r="A516" s="18">
        <v>402</v>
      </c>
      <c r="B516" s="18" t="s">
        <v>1276</v>
      </c>
      <c r="C516" s="18" t="s">
        <v>1300</v>
      </c>
      <c r="D516" s="18" t="s">
        <v>302</v>
      </c>
      <c r="E516" s="19" t="s">
        <v>337</v>
      </c>
      <c r="F516" s="18" t="s">
        <v>473</v>
      </c>
      <c r="G516" s="18" t="s">
        <v>338</v>
      </c>
      <c r="H516" s="18" t="s">
        <v>909</v>
      </c>
      <c r="I516" s="18" t="s">
        <v>256</v>
      </c>
      <c r="J516" s="18" t="s">
        <v>1301</v>
      </c>
      <c r="K516" s="18" t="s">
        <v>368</v>
      </c>
      <c r="L516" s="18" t="s">
        <v>1296</v>
      </c>
      <c r="M516" s="33" t="s">
        <v>1067</v>
      </c>
      <c r="N516" s="31">
        <f t="shared" si="45"/>
        <v>208.49</v>
      </c>
      <c r="O516" s="18">
        <f t="shared" si="46"/>
        <v>0</v>
      </c>
      <c r="P516" s="18"/>
      <c r="Q516" s="18"/>
      <c r="R516" s="18"/>
      <c r="S516" s="18"/>
      <c r="T516" s="31">
        <f t="shared" si="42"/>
        <v>208.49</v>
      </c>
      <c r="U516" s="18"/>
      <c r="V516" s="18">
        <v>208.49</v>
      </c>
      <c r="W516" s="18"/>
      <c r="X516" s="18"/>
      <c r="Y516" s="43">
        <f t="shared" si="47"/>
        <v>0</v>
      </c>
      <c r="Z516" s="18"/>
      <c r="AA516" s="18"/>
    </row>
    <row r="517" ht="27" customHeight="1" spans="1:27">
      <c r="A517" s="18">
        <v>403</v>
      </c>
      <c r="B517" s="18" t="s">
        <v>1276</v>
      </c>
      <c r="C517" s="18" t="s">
        <v>1302</v>
      </c>
      <c r="D517" s="18" t="s">
        <v>302</v>
      </c>
      <c r="E517" s="19" t="s">
        <v>519</v>
      </c>
      <c r="F517" s="18" t="s">
        <v>398</v>
      </c>
      <c r="G517" s="18" t="s">
        <v>254</v>
      </c>
      <c r="H517" s="18" t="s">
        <v>1303</v>
      </c>
      <c r="I517" s="18" t="s">
        <v>256</v>
      </c>
      <c r="J517" s="18" t="s">
        <v>1304</v>
      </c>
      <c r="K517" s="18" t="s">
        <v>660</v>
      </c>
      <c r="L517" s="18" t="s">
        <v>1292</v>
      </c>
      <c r="M517" s="33" t="s">
        <v>1069</v>
      </c>
      <c r="N517" s="31">
        <f t="shared" si="45"/>
        <v>199.654</v>
      </c>
      <c r="O517" s="18">
        <f t="shared" si="46"/>
        <v>0</v>
      </c>
      <c r="P517" s="18"/>
      <c r="Q517" s="18"/>
      <c r="R517" s="18"/>
      <c r="S517" s="18"/>
      <c r="T517" s="31">
        <f t="shared" si="42"/>
        <v>199.654</v>
      </c>
      <c r="U517" s="18"/>
      <c r="V517" s="18"/>
      <c r="W517" s="18">
        <v>199.654</v>
      </c>
      <c r="X517" s="18"/>
      <c r="Y517" s="43">
        <f t="shared" si="47"/>
        <v>0</v>
      </c>
      <c r="Z517" s="18"/>
      <c r="AA517" s="18"/>
    </row>
    <row r="518" ht="27" customHeight="1" spans="1:27">
      <c r="A518" s="18">
        <v>404</v>
      </c>
      <c r="B518" s="18" t="s">
        <v>1276</v>
      </c>
      <c r="C518" s="18" t="s">
        <v>1305</v>
      </c>
      <c r="D518" s="18" t="s">
        <v>302</v>
      </c>
      <c r="E518" s="19" t="s">
        <v>337</v>
      </c>
      <c r="F518" s="18" t="s">
        <v>398</v>
      </c>
      <c r="G518" s="18" t="s">
        <v>338</v>
      </c>
      <c r="H518" s="18" t="s">
        <v>1306</v>
      </c>
      <c r="I518" s="18" t="s">
        <v>267</v>
      </c>
      <c r="J518" s="18" t="s">
        <v>1307</v>
      </c>
      <c r="K518" s="18" t="s">
        <v>258</v>
      </c>
      <c r="L518" s="18" t="s">
        <v>1010</v>
      </c>
      <c r="M518" s="33" t="s">
        <v>1011</v>
      </c>
      <c r="N518" s="31">
        <f t="shared" si="45"/>
        <v>156.58</v>
      </c>
      <c r="O518" s="18">
        <f t="shared" si="46"/>
        <v>0</v>
      </c>
      <c r="P518" s="18"/>
      <c r="Q518" s="18"/>
      <c r="R518" s="18"/>
      <c r="S518" s="18"/>
      <c r="T518" s="31">
        <f t="shared" si="42"/>
        <v>156.58</v>
      </c>
      <c r="U518" s="18">
        <v>156.58</v>
      </c>
      <c r="V518" s="18"/>
      <c r="W518" s="18"/>
      <c r="X518" s="18"/>
      <c r="Y518" s="43">
        <f t="shared" si="47"/>
        <v>0</v>
      </c>
      <c r="Z518" s="18"/>
      <c r="AA518" s="18"/>
    </row>
    <row r="519" ht="27" customHeight="1" spans="1:27">
      <c r="A519" s="18">
        <v>405</v>
      </c>
      <c r="B519" s="18" t="s">
        <v>1276</v>
      </c>
      <c r="C519" s="18" t="s">
        <v>1308</v>
      </c>
      <c r="D519" s="18" t="s">
        <v>302</v>
      </c>
      <c r="E519" s="19" t="s">
        <v>337</v>
      </c>
      <c r="F519" s="18" t="s">
        <v>277</v>
      </c>
      <c r="G519" s="18" t="s">
        <v>338</v>
      </c>
      <c r="H519" s="18" t="s">
        <v>281</v>
      </c>
      <c r="I519" s="18" t="s">
        <v>256</v>
      </c>
      <c r="J519" s="18" t="s">
        <v>1309</v>
      </c>
      <c r="K519" s="18" t="s">
        <v>660</v>
      </c>
      <c r="L519" s="18" t="s">
        <v>1310</v>
      </c>
      <c r="M519" s="33" t="s">
        <v>1069</v>
      </c>
      <c r="N519" s="31">
        <f t="shared" si="45"/>
        <v>79.43</v>
      </c>
      <c r="O519" s="18">
        <f t="shared" si="46"/>
        <v>0</v>
      </c>
      <c r="P519" s="18"/>
      <c r="Q519" s="18"/>
      <c r="R519" s="18"/>
      <c r="S519" s="18"/>
      <c r="T519" s="31">
        <f t="shared" ref="T519:T540" si="48">U519+V519+W519+X519</f>
        <v>79.43</v>
      </c>
      <c r="U519" s="18"/>
      <c r="V519" s="18"/>
      <c r="W519" s="18">
        <v>79.43</v>
      </c>
      <c r="X519" s="18"/>
      <c r="Y519" s="43">
        <f t="shared" si="47"/>
        <v>22.05</v>
      </c>
      <c r="Z519" s="18"/>
      <c r="AA519" s="18">
        <v>22.05</v>
      </c>
    </row>
    <row r="520" ht="27" customHeight="1" spans="1:27">
      <c r="A520" s="18">
        <v>406</v>
      </c>
      <c r="B520" s="18" t="s">
        <v>1276</v>
      </c>
      <c r="C520" s="18" t="s">
        <v>1311</v>
      </c>
      <c r="D520" s="18" t="s">
        <v>302</v>
      </c>
      <c r="E520" s="19" t="s">
        <v>337</v>
      </c>
      <c r="F520" s="18" t="s">
        <v>420</v>
      </c>
      <c r="G520" s="18" t="s">
        <v>338</v>
      </c>
      <c r="H520" s="18" t="s">
        <v>1312</v>
      </c>
      <c r="I520" s="18" t="s">
        <v>267</v>
      </c>
      <c r="J520" s="18" t="s">
        <v>1313</v>
      </c>
      <c r="K520" s="18" t="s">
        <v>368</v>
      </c>
      <c r="L520" s="18" t="s">
        <v>182</v>
      </c>
      <c r="M520" s="33" t="s">
        <v>1227</v>
      </c>
      <c r="N520" s="31">
        <f t="shared" si="45"/>
        <v>315.92</v>
      </c>
      <c r="O520" s="18">
        <f t="shared" si="46"/>
        <v>0</v>
      </c>
      <c r="P520" s="18"/>
      <c r="Q520" s="18"/>
      <c r="R520" s="18"/>
      <c r="S520" s="18"/>
      <c r="T520" s="31">
        <f t="shared" si="48"/>
        <v>315.92</v>
      </c>
      <c r="U520" s="18"/>
      <c r="V520" s="18">
        <v>315.92</v>
      </c>
      <c r="W520" s="18"/>
      <c r="X520" s="18"/>
      <c r="Y520" s="43">
        <f t="shared" si="47"/>
        <v>284.328</v>
      </c>
      <c r="Z520" s="18"/>
      <c r="AA520" s="18">
        <v>284.328</v>
      </c>
    </row>
    <row r="521" ht="27" customHeight="1" spans="1:27">
      <c r="A521" s="18">
        <v>407</v>
      </c>
      <c r="B521" s="18" t="s">
        <v>1276</v>
      </c>
      <c r="C521" s="18" t="s">
        <v>1314</v>
      </c>
      <c r="D521" s="18" t="s">
        <v>302</v>
      </c>
      <c r="E521" s="19" t="s">
        <v>337</v>
      </c>
      <c r="F521" s="18" t="s">
        <v>420</v>
      </c>
      <c r="G521" s="18" t="s">
        <v>338</v>
      </c>
      <c r="H521" s="18" t="s">
        <v>1315</v>
      </c>
      <c r="I521" s="18" t="s">
        <v>267</v>
      </c>
      <c r="J521" s="18" t="s">
        <v>1316</v>
      </c>
      <c r="K521" s="18" t="s">
        <v>368</v>
      </c>
      <c r="L521" s="18" t="s">
        <v>182</v>
      </c>
      <c r="M521" s="33" t="s">
        <v>1227</v>
      </c>
      <c r="N521" s="31">
        <f t="shared" si="45"/>
        <v>290.03</v>
      </c>
      <c r="O521" s="18">
        <f t="shared" si="46"/>
        <v>0</v>
      </c>
      <c r="P521" s="18"/>
      <c r="Q521" s="18"/>
      <c r="R521" s="18"/>
      <c r="S521" s="18"/>
      <c r="T521" s="31">
        <f t="shared" si="48"/>
        <v>290.03</v>
      </c>
      <c r="U521" s="18"/>
      <c r="V521" s="18">
        <v>290.03</v>
      </c>
      <c r="W521" s="18"/>
      <c r="X521" s="18"/>
      <c r="Y521" s="43">
        <f t="shared" si="47"/>
        <v>261.027</v>
      </c>
      <c r="Z521" s="18"/>
      <c r="AA521" s="18">
        <v>261.027</v>
      </c>
    </row>
    <row r="522" ht="27" customHeight="1" spans="1:27">
      <c r="A522" s="18">
        <v>408</v>
      </c>
      <c r="B522" s="18" t="s">
        <v>1276</v>
      </c>
      <c r="C522" s="18" t="s">
        <v>1317</v>
      </c>
      <c r="D522" s="18" t="s">
        <v>302</v>
      </c>
      <c r="E522" s="19" t="s">
        <v>519</v>
      </c>
      <c r="F522" s="18" t="s">
        <v>349</v>
      </c>
      <c r="G522" s="18" t="s">
        <v>254</v>
      </c>
      <c r="H522" s="18" t="s">
        <v>1318</v>
      </c>
      <c r="I522" s="18" t="s">
        <v>256</v>
      </c>
      <c r="J522" s="18" t="s">
        <v>1319</v>
      </c>
      <c r="K522" s="18" t="s">
        <v>368</v>
      </c>
      <c r="L522" s="18" t="s">
        <v>369</v>
      </c>
      <c r="M522" s="33" t="s">
        <v>370</v>
      </c>
      <c r="N522" s="31">
        <f t="shared" si="45"/>
        <v>18.55</v>
      </c>
      <c r="O522" s="18">
        <f t="shared" si="46"/>
        <v>0</v>
      </c>
      <c r="P522" s="18"/>
      <c r="Q522" s="18"/>
      <c r="R522" s="18"/>
      <c r="S522" s="18"/>
      <c r="T522" s="31">
        <f t="shared" si="48"/>
        <v>18.55</v>
      </c>
      <c r="U522" s="18"/>
      <c r="V522" s="18">
        <v>18.55</v>
      </c>
      <c r="W522" s="18"/>
      <c r="X522" s="18"/>
      <c r="Y522" s="43">
        <f t="shared" si="47"/>
        <v>0</v>
      </c>
      <c r="Z522" s="18"/>
      <c r="AA522" s="18"/>
    </row>
    <row r="523" ht="27" customHeight="1" spans="1:27">
      <c r="A523" s="18">
        <v>409</v>
      </c>
      <c r="B523" s="18" t="s">
        <v>1276</v>
      </c>
      <c r="C523" s="18" t="s">
        <v>1320</v>
      </c>
      <c r="D523" s="18" t="s">
        <v>302</v>
      </c>
      <c r="E523" s="19" t="s">
        <v>337</v>
      </c>
      <c r="F523" s="18" t="s">
        <v>333</v>
      </c>
      <c r="G523" s="18" t="s">
        <v>338</v>
      </c>
      <c r="H523" s="18" t="s">
        <v>1321</v>
      </c>
      <c r="I523" s="18" t="s">
        <v>256</v>
      </c>
      <c r="J523" s="18" t="s">
        <v>1322</v>
      </c>
      <c r="K523" s="18" t="s">
        <v>368</v>
      </c>
      <c r="L523" s="18" t="s">
        <v>146</v>
      </c>
      <c r="M523" s="33" t="s">
        <v>739</v>
      </c>
      <c r="N523" s="31">
        <f t="shared" si="45"/>
        <v>71.74</v>
      </c>
      <c r="O523" s="18">
        <f t="shared" si="46"/>
        <v>0</v>
      </c>
      <c r="P523" s="18"/>
      <c r="Q523" s="18"/>
      <c r="R523" s="18"/>
      <c r="S523" s="18"/>
      <c r="T523" s="31">
        <f t="shared" si="48"/>
        <v>71.74</v>
      </c>
      <c r="U523" s="18"/>
      <c r="V523" s="18">
        <v>71.74</v>
      </c>
      <c r="W523" s="18"/>
      <c r="X523" s="18"/>
      <c r="Y523" s="43">
        <f t="shared" si="47"/>
        <v>21.522</v>
      </c>
      <c r="Z523" s="18"/>
      <c r="AA523" s="18">
        <v>21.522</v>
      </c>
    </row>
    <row r="524" ht="27" customHeight="1" spans="1:27">
      <c r="A524" s="18">
        <v>410</v>
      </c>
      <c r="B524" s="18" t="s">
        <v>1276</v>
      </c>
      <c r="C524" s="18" t="s">
        <v>1323</v>
      </c>
      <c r="D524" s="18" t="s">
        <v>302</v>
      </c>
      <c r="E524" s="19" t="s">
        <v>337</v>
      </c>
      <c r="F524" s="18" t="s">
        <v>333</v>
      </c>
      <c r="G524" s="18" t="s">
        <v>338</v>
      </c>
      <c r="H524" s="18" t="s">
        <v>1324</v>
      </c>
      <c r="I524" s="18" t="s">
        <v>256</v>
      </c>
      <c r="J524" s="18" t="s">
        <v>1325</v>
      </c>
      <c r="K524" s="18" t="s">
        <v>368</v>
      </c>
      <c r="L524" s="18" t="s">
        <v>1010</v>
      </c>
      <c r="M524" s="33" t="s">
        <v>370</v>
      </c>
      <c r="N524" s="31">
        <f t="shared" si="45"/>
        <v>41.6332</v>
      </c>
      <c r="O524" s="18">
        <f t="shared" si="46"/>
        <v>0</v>
      </c>
      <c r="P524" s="18"/>
      <c r="Q524" s="18"/>
      <c r="R524" s="18"/>
      <c r="S524" s="18"/>
      <c r="T524" s="31">
        <f t="shared" si="48"/>
        <v>41.6332</v>
      </c>
      <c r="U524" s="18"/>
      <c r="V524" s="18">
        <v>41.6332</v>
      </c>
      <c r="W524" s="18"/>
      <c r="X524" s="18"/>
      <c r="Y524" s="43">
        <f t="shared" si="47"/>
        <v>12.490542</v>
      </c>
      <c r="Z524" s="18"/>
      <c r="AA524" s="18">
        <v>12.490542</v>
      </c>
    </row>
    <row r="525" ht="27" customHeight="1" spans="1:27">
      <c r="A525" s="18">
        <v>411</v>
      </c>
      <c r="B525" s="18" t="s">
        <v>1276</v>
      </c>
      <c r="C525" s="18" t="s">
        <v>1326</v>
      </c>
      <c r="D525" s="18" t="s">
        <v>302</v>
      </c>
      <c r="E525" s="19" t="s">
        <v>519</v>
      </c>
      <c r="F525" s="18" t="s">
        <v>333</v>
      </c>
      <c r="G525" s="18" t="s">
        <v>345</v>
      </c>
      <c r="H525" s="18" t="s">
        <v>1327</v>
      </c>
      <c r="I525" s="18" t="s">
        <v>267</v>
      </c>
      <c r="J525" s="18" t="s">
        <v>1328</v>
      </c>
      <c r="K525" s="18" t="s">
        <v>368</v>
      </c>
      <c r="L525" s="18" t="s">
        <v>1010</v>
      </c>
      <c r="M525" s="33" t="s">
        <v>370</v>
      </c>
      <c r="N525" s="31">
        <f t="shared" si="45"/>
        <v>19.7767</v>
      </c>
      <c r="O525" s="18">
        <f t="shared" si="46"/>
        <v>0</v>
      </c>
      <c r="P525" s="18"/>
      <c r="Q525" s="18"/>
      <c r="R525" s="18"/>
      <c r="S525" s="18"/>
      <c r="T525" s="31">
        <f t="shared" si="48"/>
        <v>19.7767</v>
      </c>
      <c r="U525" s="18"/>
      <c r="V525" s="18">
        <v>19.7767</v>
      </c>
      <c r="W525" s="18"/>
      <c r="X525" s="18"/>
      <c r="Y525" s="43">
        <f t="shared" si="47"/>
        <v>11.864916</v>
      </c>
      <c r="Z525" s="18"/>
      <c r="AA525" s="18">
        <v>11.864916</v>
      </c>
    </row>
    <row r="526" ht="27" customHeight="1" spans="1:27">
      <c r="A526" s="18">
        <v>412</v>
      </c>
      <c r="B526" s="18" t="s">
        <v>1276</v>
      </c>
      <c r="C526" s="18" t="s">
        <v>1329</v>
      </c>
      <c r="D526" s="18" t="s">
        <v>302</v>
      </c>
      <c r="E526" s="19" t="s">
        <v>344</v>
      </c>
      <c r="F526" s="18" t="s">
        <v>333</v>
      </c>
      <c r="G526" s="18" t="s">
        <v>345</v>
      </c>
      <c r="H526" s="18" t="s">
        <v>1330</v>
      </c>
      <c r="I526" s="18" t="s">
        <v>256</v>
      </c>
      <c r="J526" s="18" t="s">
        <v>1331</v>
      </c>
      <c r="K526" s="18" t="s">
        <v>368</v>
      </c>
      <c r="L526" s="18" t="s">
        <v>1010</v>
      </c>
      <c r="M526" s="33" t="s">
        <v>370</v>
      </c>
      <c r="N526" s="31">
        <f t="shared" si="45"/>
        <v>147.3</v>
      </c>
      <c r="O526" s="18">
        <f t="shared" si="46"/>
        <v>0</v>
      </c>
      <c r="P526" s="18"/>
      <c r="Q526" s="18"/>
      <c r="R526" s="18"/>
      <c r="S526" s="18"/>
      <c r="T526" s="31">
        <f t="shared" si="48"/>
        <v>147.3</v>
      </c>
      <c r="U526" s="18"/>
      <c r="V526" s="18">
        <v>147.3</v>
      </c>
      <c r="W526" s="18"/>
      <c r="X526" s="18"/>
      <c r="Y526" s="43">
        <f t="shared" si="47"/>
        <v>44.19</v>
      </c>
      <c r="Z526" s="18"/>
      <c r="AA526" s="18">
        <v>44.19</v>
      </c>
    </row>
    <row r="527" ht="27" customHeight="1" spans="1:27">
      <c r="A527" s="18">
        <v>413</v>
      </c>
      <c r="B527" s="18" t="s">
        <v>1276</v>
      </c>
      <c r="C527" s="18" t="s">
        <v>1332</v>
      </c>
      <c r="D527" s="18" t="s">
        <v>302</v>
      </c>
      <c r="E527" s="19" t="s">
        <v>519</v>
      </c>
      <c r="F527" s="18" t="s">
        <v>333</v>
      </c>
      <c r="G527" s="18" t="s">
        <v>345</v>
      </c>
      <c r="H527" s="18" t="s">
        <v>1333</v>
      </c>
      <c r="I527" s="18" t="s">
        <v>256</v>
      </c>
      <c r="J527" s="18" t="s">
        <v>1334</v>
      </c>
      <c r="K527" s="18" t="s">
        <v>368</v>
      </c>
      <c r="L527" s="18" t="s">
        <v>1010</v>
      </c>
      <c r="M527" s="33" t="s">
        <v>370</v>
      </c>
      <c r="N527" s="31">
        <f t="shared" si="45"/>
        <v>38.9</v>
      </c>
      <c r="O527" s="18">
        <f t="shared" si="46"/>
        <v>0</v>
      </c>
      <c r="P527" s="18"/>
      <c r="Q527" s="18"/>
      <c r="R527" s="18"/>
      <c r="S527" s="18"/>
      <c r="T527" s="31">
        <f t="shared" si="48"/>
        <v>38.9</v>
      </c>
      <c r="U527" s="18"/>
      <c r="V527" s="18">
        <v>38.9</v>
      </c>
      <c r="W527" s="18"/>
      <c r="X527" s="18"/>
      <c r="Y527" s="43">
        <f t="shared" si="47"/>
        <v>19.45</v>
      </c>
      <c r="Z527" s="18"/>
      <c r="AA527" s="18">
        <v>19.45</v>
      </c>
    </row>
    <row r="528" ht="27" customHeight="1" spans="1:27">
      <c r="A528" s="18">
        <v>414</v>
      </c>
      <c r="B528" s="18" t="s">
        <v>1276</v>
      </c>
      <c r="C528" s="18" t="s">
        <v>1335</v>
      </c>
      <c r="D528" s="18" t="s">
        <v>302</v>
      </c>
      <c r="E528" s="19" t="s">
        <v>337</v>
      </c>
      <c r="F528" s="18" t="s">
        <v>478</v>
      </c>
      <c r="G528" s="18" t="s">
        <v>338</v>
      </c>
      <c r="H528" s="18" t="s">
        <v>1002</v>
      </c>
      <c r="I528" s="18" t="s">
        <v>267</v>
      </c>
      <c r="J528" s="18" t="s">
        <v>1336</v>
      </c>
      <c r="K528" s="18" t="s">
        <v>368</v>
      </c>
      <c r="L528" s="18" t="s">
        <v>1010</v>
      </c>
      <c r="M528" s="33" t="s">
        <v>370</v>
      </c>
      <c r="N528" s="31">
        <f t="shared" si="45"/>
        <v>168.85</v>
      </c>
      <c r="O528" s="18">
        <f t="shared" si="46"/>
        <v>0</v>
      </c>
      <c r="P528" s="18"/>
      <c r="Q528" s="18"/>
      <c r="R528" s="18"/>
      <c r="S528" s="18"/>
      <c r="T528" s="31">
        <f t="shared" si="48"/>
        <v>168.85</v>
      </c>
      <c r="U528" s="18"/>
      <c r="V528" s="18">
        <v>168.85</v>
      </c>
      <c r="W528" s="18"/>
      <c r="X528" s="18"/>
      <c r="Y528" s="43">
        <f t="shared" si="47"/>
        <v>135.08</v>
      </c>
      <c r="Z528" s="18"/>
      <c r="AA528" s="18">
        <v>135.08</v>
      </c>
    </row>
    <row r="529" ht="27" customHeight="1" spans="1:27">
      <c r="A529" s="18">
        <v>415</v>
      </c>
      <c r="B529" s="18" t="s">
        <v>1276</v>
      </c>
      <c r="C529" s="18" t="s">
        <v>1337</v>
      </c>
      <c r="D529" s="18" t="s">
        <v>302</v>
      </c>
      <c r="E529" s="19" t="s">
        <v>337</v>
      </c>
      <c r="F529" s="18" t="s">
        <v>433</v>
      </c>
      <c r="G529" s="18" t="s">
        <v>811</v>
      </c>
      <c r="H529" s="18" t="s">
        <v>1046</v>
      </c>
      <c r="I529" s="18"/>
      <c r="J529" s="18" t="s">
        <v>1338</v>
      </c>
      <c r="K529" s="18" t="s">
        <v>368</v>
      </c>
      <c r="L529" s="18" t="s">
        <v>146</v>
      </c>
      <c r="M529" s="33" t="s">
        <v>739</v>
      </c>
      <c r="N529" s="31">
        <f t="shared" si="45"/>
        <v>54.69</v>
      </c>
      <c r="O529" s="18">
        <f t="shared" si="46"/>
        <v>0</v>
      </c>
      <c r="P529" s="18"/>
      <c r="Q529" s="18"/>
      <c r="R529" s="18"/>
      <c r="S529" s="18"/>
      <c r="T529" s="31">
        <f t="shared" si="48"/>
        <v>54.69</v>
      </c>
      <c r="U529" s="18"/>
      <c r="V529" s="18">
        <v>54.69</v>
      </c>
      <c r="W529" s="18"/>
      <c r="X529" s="18"/>
      <c r="Y529" s="43">
        <f t="shared" si="47"/>
        <v>0</v>
      </c>
      <c r="Z529" s="18"/>
      <c r="AA529" s="18"/>
    </row>
    <row r="530" ht="27" customHeight="1" spans="1:27">
      <c r="A530" s="18">
        <v>416</v>
      </c>
      <c r="B530" s="18" t="s">
        <v>1276</v>
      </c>
      <c r="C530" s="18" t="s">
        <v>1339</v>
      </c>
      <c r="D530" s="18" t="s">
        <v>302</v>
      </c>
      <c r="E530" s="19" t="s">
        <v>337</v>
      </c>
      <c r="F530" s="18" t="s">
        <v>437</v>
      </c>
      <c r="G530" s="18" t="s">
        <v>338</v>
      </c>
      <c r="H530" s="18" t="s">
        <v>1340</v>
      </c>
      <c r="I530" s="18" t="s">
        <v>267</v>
      </c>
      <c r="J530" s="18" t="s">
        <v>1341</v>
      </c>
      <c r="K530" s="18" t="s">
        <v>368</v>
      </c>
      <c r="L530" s="18" t="s">
        <v>146</v>
      </c>
      <c r="M530" s="33" t="s">
        <v>739</v>
      </c>
      <c r="N530" s="31">
        <f t="shared" si="45"/>
        <v>146.38</v>
      </c>
      <c r="O530" s="18">
        <f t="shared" si="46"/>
        <v>0</v>
      </c>
      <c r="P530" s="18"/>
      <c r="Q530" s="18"/>
      <c r="R530" s="18"/>
      <c r="S530" s="18"/>
      <c r="T530" s="31">
        <f t="shared" si="48"/>
        <v>146.38</v>
      </c>
      <c r="U530" s="18"/>
      <c r="V530" s="18">
        <v>146.38</v>
      </c>
      <c r="W530" s="18"/>
      <c r="X530" s="18"/>
      <c r="Y530" s="43">
        <f t="shared" si="47"/>
        <v>43.914</v>
      </c>
      <c r="Z530" s="18"/>
      <c r="AA530" s="18">
        <v>43.914</v>
      </c>
    </row>
    <row r="531" ht="27" customHeight="1" spans="1:27">
      <c r="A531" s="18">
        <v>417</v>
      </c>
      <c r="B531" s="18" t="s">
        <v>1276</v>
      </c>
      <c r="C531" s="18" t="s">
        <v>1342</v>
      </c>
      <c r="D531" s="18" t="s">
        <v>302</v>
      </c>
      <c r="E531" s="19" t="s">
        <v>337</v>
      </c>
      <c r="F531" s="18" t="s">
        <v>437</v>
      </c>
      <c r="G531" s="18" t="s">
        <v>338</v>
      </c>
      <c r="H531" s="18" t="s">
        <v>508</v>
      </c>
      <c r="I531" s="18" t="s">
        <v>256</v>
      </c>
      <c r="J531" s="18" t="s">
        <v>1343</v>
      </c>
      <c r="K531" s="18" t="s">
        <v>368</v>
      </c>
      <c r="L531" s="18" t="s">
        <v>146</v>
      </c>
      <c r="M531" s="33" t="s">
        <v>739</v>
      </c>
      <c r="N531" s="31">
        <f t="shared" si="45"/>
        <v>175.5669</v>
      </c>
      <c r="O531" s="18">
        <f t="shared" si="46"/>
        <v>0</v>
      </c>
      <c r="P531" s="18"/>
      <c r="Q531" s="18"/>
      <c r="R531" s="18"/>
      <c r="S531" s="18"/>
      <c r="T531" s="31">
        <f t="shared" si="48"/>
        <v>175.5669</v>
      </c>
      <c r="U531" s="18"/>
      <c r="V531" s="18">
        <v>175.5669</v>
      </c>
      <c r="W531" s="18"/>
      <c r="X531" s="18"/>
      <c r="Y531" s="43">
        <f t="shared" si="47"/>
        <v>52.67</v>
      </c>
      <c r="Z531" s="18"/>
      <c r="AA531" s="18">
        <v>52.67</v>
      </c>
    </row>
    <row r="532" ht="27" customHeight="1" spans="1:27">
      <c r="A532" s="18">
        <v>418</v>
      </c>
      <c r="B532" s="18" t="s">
        <v>1276</v>
      </c>
      <c r="C532" s="18" t="s">
        <v>1344</v>
      </c>
      <c r="D532" s="18" t="s">
        <v>302</v>
      </c>
      <c r="E532" s="19" t="s">
        <v>337</v>
      </c>
      <c r="F532" s="18" t="s">
        <v>437</v>
      </c>
      <c r="G532" s="18" t="s">
        <v>338</v>
      </c>
      <c r="H532" s="18" t="s">
        <v>1345</v>
      </c>
      <c r="I532" s="18" t="s">
        <v>256</v>
      </c>
      <c r="J532" s="18" t="s">
        <v>1346</v>
      </c>
      <c r="K532" s="18" t="s">
        <v>368</v>
      </c>
      <c r="L532" s="18" t="s">
        <v>146</v>
      </c>
      <c r="M532" s="33" t="s">
        <v>739</v>
      </c>
      <c r="N532" s="31">
        <f t="shared" si="45"/>
        <v>217.76</v>
      </c>
      <c r="O532" s="18">
        <f t="shared" si="46"/>
        <v>0</v>
      </c>
      <c r="P532" s="18"/>
      <c r="Q532" s="18"/>
      <c r="R532" s="18"/>
      <c r="S532" s="18"/>
      <c r="T532" s="31">
        <f t="shared" si="48"/>
        <v>217.76</v>
      </c>
      <c r="U532" s="18"/>
      <c r="V532" s="18">
        <v>217.76</v>
      </c>
      <c r="W532" s="18"/>
      <c r="X532" s="18"/>
      <c r="Y532" s="43">
        <f t="shared" si="47"/>
        <v>65.328</v>
      </c>
      <c r="Z532" s="18"/>
      <c r="AA532" s="18">
        <v>65.328</v>
      </c>
    </row>
    <row r="533" ht="27" customHeight="1" spans="1:27">
      <c r="A533" s="18">
        <v>419</v>
      </c>
      <c r="B533" s="18" t="s">
        <v>1276</v>
      </c>
      <c r="C533" s="18" t="s">
        <v>1347</v>
      </c>
      <c r="D533" s="18" t="s">
        <v>251</v>
      </c>
      <c r="E533" s="19" t="s">
        <v>252</v>
      </c>
      <c r="F533" s="18" t="s">
        <v>437</v>
      </c>
      <c r="G533" s="18" t="s">
        <v>402</v>
      </c>
      <c r="H533" s="18" t="s">
        <v>437</v>
      </c>
      <c r="I533" s="18" t="s">
        <v>256</v>
      </c>
      <c r="J533" s="18" t="s">
        <v>1348</v>
      </c>
      <c r="K533" s="18" t="s">
        <v>368</v>
      </c>
      <c r="L533" s="18" t="s">
        <v>146</v>
      </c>
      <c r="M533" s="33" t="s">
        <v>739</v>
      </c>
      <c r="N533" s="31">
        <f t="shared" si="45"/>
        <v>125.6</v>
      </c>
      <c r="O533" s="18">
        <f t="shared" si="46"/>
        <v>0</v>
      </c>
      <c r="P533" s="18"/>
      <c r="Q533" s="18"/>
      <c r="R533" s="18"/>
      <c r="S533" s="18"/>
      <c r="T533" s="31">
        <f t="shared" si="48"/>
        <v>125.6</v>
      </c>
      <c r="U533" s="18"/>
      <c r="V533" s="18">
        <v>125.6</v>
      </c>
      <c r="W533" s="18"/>
      <c r="X533" s="18"/>
      <c r="Y533" s="43">
        <f t="shared" si="47"/>
        <v>0</v>
      </c>
      <c r="Z533" s="18"/>
      <c r="AA533" s="18"/>
    </row>
    <row r="534" ht="27" customHeight="1" spans="1:27">
      <c r="A534" s="18">
        <v>420</v>
      </c>
      <c r="B534" s="18" t="s">
        <v>1276</v>
      </c>
      <c r="C534" s="18" t="s">
        <v>1349</v>
      </c>
      <c r="D534" s="18" t="s">
        <v>302</v>
      </c>
      <c r="E534" s="19" t="s">
        <v>337</v>
      </c>
      <c r="F534" s="18" t="s">
        <v>289</v>
      </c>
      <c r="G534" s="18" t="s">
        <v>338</v>
      </c>
      <c r="H534" s="18" t="s">
        <v>290</v>
      </c>
      <c r="I534" s="18" t="s">
        <v>256</v>
      </c>
      <c r="J534" s="18" t="s">
        <v>1350</v>
      </c>
      <c r="K534" s="18" t="s">
        <v>368</v>
      </c>
      <c r="L534" s="18" t="s">
        <v>111</v>
      </c>
      <c r="M534" s="33" t="s">
        <v>968</v>
      </c>
      <c r="N534" s="31">
        <f t="shared" si="45"/>
        <v>159.445</v>
      </c>
      <c r="O534" s="18">
        <f t="shared" si="46"/>
        <v>0</v>
      </c>
      <c r="P534" s="18"/>
      <c r="Q534" s="18"/>
      <c r="R534" s="18"/>
      <c r="S534" s="18"/>
      <c r="T534" s="31">
        <f t="shared" si="48"/>
        <v>159.445</v>
      </c>
      <c r="U534" s="18"/>
      <c r="V534" s="18">
        <v>159.445</v>
      </c>
      <c r="W534" s="18"/>
      <c r="X534" s="18"/>
      <c r="Y534" s="43">
        <f t="shared" si="47"/>
        <v>47.8335</v>
      </c>
      <c r="Z534" s="18"/>
      <c r="AA534" s="20">
        <v>47.8335</v>
      </c>
    </row>
    <row r="535" ht="28" customHeight="1" spans="1:27">
      <c r="A535" s="18">
        <v>421</v>
      </c>
      <c r="B535" s="18" t="s">
        <v>1276</v>
      </c>
      <c r="C535" s="18" t="s">
        <v>1351</v>
      </c>
      <c r="D535" s="18" t="s">
        <v>302</v>
      </c>
      <c r="E535" s="19" t="s">
        <v>337</v>
      </c>
      <c r="F535" s="18" t="s">
        <v>289</v>
      </c>
      <c r="G535" s="18" t="s">
        <v>338</v>
      </c>
      <c r="H535" s="18" t="s">
        <v>1352</v>
      </c>
      <c r="I535" s="18" t="s">
        <v>267</v>
      </c>
      <c r="J535" s="18" t="s">
        <v>1353</v>
      </c>
      <c r="K535" s="18" t="s">
        <v>368</v>
      </c>
      <c r="L535" s="18" t="s">
        <v>111</v>
      </c>
      <c r="M535" s="33" t="s">
        <v>968</v>
      </c>
      <c r="N535" s="20">
        <f t="shared" si="45"/>
        <v>171.66</v>
      </c>
      <c r="O535" s="20">
        <f t="shared" si="46"/>
        <v>0</v>
      </c>
      <c r="P535" s="20"/>
      <c r="Q535" s="20"/>
      <c r="R535" s="20"/>
      <c r="S535" s="20"/>
      <c r="T535" s="31">
        <f t="shared" si="48"/>
        <v>171.66</v>
      </c>
      <c r="U535" s="20"/>
      <c r="V535" s="20">
        <v>171.66</v>
      </c>
      <c r="W535" s="20"/>
      <c r="X535" s="20"/>
      <c r="Y535" s="43">
        <f t="shared" si="47"/>
        <v>51.498</v>
      </c>
      <c r="Z535" s="20"/>
      <c r="AA535" s="20">
        <v>51.498</v>
      </c>
    </row>
    <row r="536" ht="22" customHeight="1" spans="1:27">
      <c r="A536" s="22">
        <v>422</v>
      </c>
      <c r="B536" s="22" t="s">
        <v>1354</v>
      </c>
      <c r="C536" s="18" t="s">
        <v>1355</v>
      </c>
      <c r="D536" s="18" t="s">
        <v>302</v>
      </c>
      <c r="E536" s="19" t="s">
        <v>337</v>
      </c>
      <c r="F536" s="18" t="s">
        <v>359</v>
      </c>
      <c r="G536" s="18" t="s">
        <v>338</v>
      </c>
      <c r="H536" s="18" t="s">
        <v>1030</v>
      </c>
      <c r="I536" s="18" t="s">
        <v>256</v>
      </c>
      <c r="J536" s="18" t="s">
        <v>1356</v>
      </c>
      <c r="K536" s="18" t="s">
        <v>368</v>
      </c>
      <c r="L536" s="18" t="s">
        <v>88</v>
      </c>
      <c r="M536" s="33" t="s">
        <v>370</v>
      </c>
      <c r="N536" s="20">
        <f t="shared" si="45"/>
        <v>26.43</v>
      </c>
      <c r="O536" s="20">
        <f t="shared" si="46"/>
        <v>0</v>
      </c>
      <c r="P536" s="20"/>
      <c r="Q536" s="20"/>
      <c r="R536" s="20"/>
      <c r="S536" s="20"/>
      <c r="T536" s="31">
        <f t="shared" si="48"/>
        <v>26.43</v>
      </c>
      <c r="U536" s="20"/>
      <c r="V536" s="20">
        <v>26.43</v>
      </c>
      <c r="W536" s="20"/>
      <c r="X536" s="20"/>
      <c r="Y536" s="43">
        <f t="shared" si="47"/>
        <v>7.8</v>
      </c>
      <c r="Z536" s="20"/>
      <c r="AA536" s="20">
        <v>7.8</v>
      </c>
    </row>
    <row r="537" ht="22" customHeight="1" spans="1:27">
      <c r="A537" s="47"/>
      <c r="B537" s="47"/>
      <c r="C537" s="18" t="s">
        <v>1355</v>
      </c>
      <c r="D537" s="18" t="s">
        <v>302</v>
      </c>
      <c r="E537" s="19" t="s">
        <v>337</v>
      </c>
      <c r="F537" s="18" t="s">
        <v>359</v>
      </c>
      <c r="G537" s="18" t="s">
        <v>338</v>
      </c>
      <c r="H537" s="18" t="s">
        <v>1030</v>
      </c>
      <c r="I537" s="18" t="s">
        <v>256</v>
      </c>
      <c r="J537" s="18" t="s">
        <v>1356</v>
      </c>
      <c r="K537" s="18" t="s">
        <v>368</v>
      </c>
      <c r="L537" s="18" t="s">
        <v>111</v>
      </c>
      <c r="M537" s="33" t="s">
        <v>968</v>
      </c>
      <c r="N537" s="20">
        <f t="shared" si="45"/>
        <v>70</v>
      </c>
      <c r="O537" s="20">
        <f t="shared" si="46"/>
        <v>0</v>
      </c>
      <c r="P537" s="20"/>
      <c r="Q537" s="20"/>
      <c r="R537" s="20"/>
      <c r="S537" s="20"/>
      <c r="T537" s="31">
        <f t="shared" si="48"/>
        <v>70</v>
      </c>
      <c r="U537" s="20"/>
      <c r="V537" s="20">
        <v>70</v>
      </c>
      <c r="W537" s="20"/>
      <c r="X537" s="20"/>
      <c r="Y537" s="43">
        <f t="shared" si="47"/>
        <v>0</v>
      </c>
      <c r="Z537" s="20"/>
      <c r="AA537" s="20"/>
    </row>
    <row r="538" ht="22" customHeight="1" spans="1:27">
      <c r="A538" s="24"/>
      <c r="B538" s="24"/>
      <c r="C538" s="18" t="s">
        <v>1355</v>
      </c>
      <c r="D538" s="18" t="s">
        <v>302</v>
      </c>
      <c r="E538" s="19" t="s">
        <v>337</v>
      </c>
      <c r="F538" s="18" t="s">
        <v>359</v>
      </c>
      <c r="G538" s="18" t="s">
        <v>338</v>
      </c>
      <c r="H538" s="18" t="s">
        <v>1030</v>
      </c>
      <c r="I538" s="18" t="s">
        <v>256</v>
      </c>
      <c r="J538" s="18" t="s">
        <v>1356</v>
      </c>
      <c r="K538" s="18" t="s">
        <v>743</v>
      </c>
      <c r="L538" s="18" t="s">
        <v>744</v>
      </c>
      <c r="M538" s="33" t="s">
        <v>745</v>
      </c>
      <c r="N538" s="20">
        <f t="shared" si="45"/>
        <v>30</v>
      </c>
      <c r="O538" s="20">
        <f t="shared" si="46"/>
        <v>30</v>
      </c>
      <c r="P538" s="20"/>
      <c r="Q538" s="20"/>
      <c r="R538" s="20"/>
      <c r="S538" s="20">
        <v>30</v>
      </c>
      <c r="T538" s="31">
        <f t="shared" si="48"/>
        <v>0</v>
      </c>
      <c r="U538" s="20"/>
      <c r="V538" s="20"/>
      <c r="W538" s="20"/>
      <c r="X538" s="20"/>
      <c r="Y538" s="43">
        <f t="shared" si="47"/>
        <v>30</v>
      </c>
      <c r="Z538" s="20">
        <v>30</v>
      </c>
      <c r="AA538" s="20"/>
    </row>
    <row r="539" ht="22" customHeight="1" spans="1:27">
      <c r="A539" s="22">
        <v>423</v>
      </c>
      <c r="B539" s="22" t="s">
        <v>1354</v>
      </c>
      <c r="C539" s="18" t="s">
        <v>1357</v>
      </c>
      <c r="D539" s="18" t="s">
        <v>302</v>
      </c>
      <c r="E539" s="19" t="s">
        <v>337</v>
      </c>
      <c r="F539" s="18" t="s">
        <v>359</v>
      </c>
      <c r="G539" s="18" t="s">
        <v>338</v>
      </c>
      <c r="H539" s="18" t="s">
        <v>499</v>
      </c>
      <c r="I539" s="18" t="s">
        <v>256</v>
      </c>
      <c r="J539" s="18" t="s">
        <v>1358</v>
      </c>
      <c r="K539" s="18" t="s">
        <v>660</v>
      </c>
      <c r="L539" s="18" t="s">
        <v>661</v>
      </c>
      <c r="M539" s="33" t="s">
        <v>662</v>
      </c>
      <c r="N539" s="20">
        <f t="shared" si="45"/>
        <v>22.1634</v>
      </c>
      <c r="O539" s="20">
        <f t="shared" si="46"/>
        <v>22.1634</v>
      </c>
      <c r="P539" s="20"/>
      <c r="Q539" s="20"/>
      <c r="R539" s="20">
        <v>22.1634</v>
      </c>
      <c r="S539" s="20"/>
      <c r="T539" s="31">
        <f t="shared" si="48"/>
        <v>0</v>
      </c>
      <c r="U539" s="20"/>
      <c r="V539" s="20"/>
      <c r="W539" s="20"/>
      <c r="X539" s="20"/>
      <c r="Y539" s="43">
        <f t="shared" si="47"/>
        <v>22.1634</v>
      </c>
      <c r="Z539" s="20">
        <v>22.1634</v>
      </c>
      <c r="AA539" s="20"/>
    </row>
    <row r="540" ht="22" customHeight="1" spans="1:27">
      <c r="A540" s="47"/>
      <c r="B540" s="47"/>
      <c r="C540" s="18" t="s">
        <v>1357</v>
      </c>
      <c r="D540" s="18" t="s">
        <v>302</v>
      </c>
      <c r="E540" s="19" t="s">
        <v>337</v>
      </c>
      <c r="F540" s="18" t="s">
        <v>359</v>
      </c>
      <c r="G540" s="18" t="s">
        <v>338</v>
      </c>
      <c r="H540" s="18" t="s">
        <v>499</v>
      </c>
      <c r="I540" s="18" t="s">
        <v>256</v>
      </c>
      <c r="J540" s="18" t="s">
        <v>1358</v>
      </c>
      <c r="K540" s="18" t="s">
        <v>368</v>
      </c>
      <c r="L540" s="18" t="s">
        <v>111</v>
      </c>
      <c r="M540" s="33" t="s">
        <v>968</v>
      </c>
      <c r="N540" s="20">
        <f t="shared" si="45"/>
        <v>176.1</v>
      </c>
      <c r="O540" s="20">
        <f t="shared" si="46"/>
        <v>0</v>
      </c>
      <c r="P540" s="20"/>
      <c r="Q540" s="20"/>
      <c r="R540" s="20"/>
      <c r="S540" s="20"/>
      <c r="T540" s="31">
        <f t="shared" si="48"/>
        <v>176.1</v>
      </c>
      <c r="U540" s="20"/>
      <c r="V540" s="20">
        <v>176.1</v>
      </c>
      <c r="W540" s="20"/>
      <c r="X540" s="20"/>
      <c r="Y540" s="43">
        <f t="shared" si="47"/>
        <v>86.479</v>
      </c>
      <c r="Z540" s="20"/>
      <c r="AA540" s="20">
        <v>86.479</v>
      </c>
    </row>
    <row r="541" ht="22" customHeight="1" spans="1:27">
      <c r="A541" s="24"/>
      <c r="B541" s="24"/>
      <c r="C541" s="18" t="s">
        <v>1357</v>
      </c>
      <c r="D541" s="18" t="s">
        <v>302</v>
      </c>
      <c r="E541" s="19" t="s">
        <v>337</v>
      </c>
      <c r="F541" s="18" t="s">
        <v>359</v>
      </c>
      <c r="G541" s="18" t="s">
        <v>338</v>
      </c>
      <c r="H541" s="18" t="s">
        <v>499</v>
      </c>
      <c r="I541" s="18" t="s">
        <v>256</v>
      </c>
      <c r="J541" s="18" t="s">
        <v>1358</v>
      </c>
      <c r="K541" s="18" t="s">
        <v>258</v>
      </c>
      <c r="L541" s="18" t="s">
        <v>1010</v>
      </c>
      <c r="M541" s="33" t="s">
        <v>1011</v>
      </c>
      <c r="N541" s="20">
        <f t="shared" ref="N541:N576" si="49">O541+T541</f>
        <v>90</v>
      </c>
      <c r="O541" s="20">
        <f t="shared" si="46"/>
        <v>0</v>
      </c>
      <c r="P541" s="20"/>
      <c r="Q541" s="20"/>
      <c r="R541" s="20"/>
      <c r="S541" s="20"/>
      <c r="T541" s="31">
        <f t="shared" ref="T541:T604" si="50">U541+V541+W541+X541</f>
        <v>90</v>
      </c>
      <c r="U541" s="20">
        <v>90</v>
      </c>
      <c r="V541" s="20"/>
      <c r="W541" s="20"/>
      <c r="X541" s="20"/>
      <c r="Y541" s="43">
        <f t="shared" si="47"/>
        <v>0</v>
      </c>
      <c r="Z541" s="20"/>
      <c r="AA541" s="20"/>
    </row>
    <row r="542" ht="22" customHeight="1" spans="1:27">
      <c r="A542" s="22">
        <v>424</v>
      </c>
      <c r="B542" s="22" t="s">
        <v>1354</v>
      </c>
      <c r="C542" s="18" t="s">
        <v>1359</v>
      </c>
      <c r="D542" s="18" t="s">
        <v>302</v>
      </c>
      <c r="E542" s="19" t="s">
        <v>337</v>
      </c>
      <c r="F542" s="18" t="s">
        <v>359</v>
      </c>
      <c r="G542" s="18" t="s">
        <v>338</v>
      </c>
      <c r="H542" s="18" t="s">
        <v>1360</v>
      </c>
      <c r="I542" s="18" t="s">
        <v>267</v>
      </c>
      <c r="J542" s="18" t="s">
        <v>1361</v>
      </c>
      <c r="K542" s="18" t="s">
        <v>368</v>
      </c>
      <c r="L542" s="18" t="s">
        <v>944</v>
      </c>
      <c r="M542" s="33" t="s">
        <v>540</v>
      </c>
      <c r="N542" s="20">
        <f t="shared" si="49"/>
        <v>188.3</v>
      </c>
      <c r="O542" s="20">
        <f t="shared" si="46"/>
        <v>188.3</v>
      </c>
      <c r="P542" s="20"/>
      <c r="Q542" s="20">
        <v>188.3</v>
      </c>
      <c r="R542" s="20"/>
      <c r="S542" s="20"/>
      <c r="T542" s="31">
        <f t="shared" si="50"/>
        <v>0</v>
      </c>
      <c r="U542" s="20"/>
      <c r="V542" s="20"/>
      <c r="W542" s="20"/>
      <c r="X542" s="20"/>
      <c r="Y542" s="43">
        <f t="shared" si="47"/>
        <v>188.3</v>
      </c>
      <c r="Z542" s="20">
        <v>188.3</v>
      </c>
      <c r="AA542" s="20"/>
    </row>
    <row r="543" ht="22" customHeight="1" spans="1:27">
      <c r="A543" s="24"/>
      <c r="B543" s="24"/>
      <c r="C543" s="18" t="s">
        <v>1359</v>
      </c>
      <c r="D543" s="18" t="s">
        <v>302</v>
      </c>
      <c r="E543" s="19" t="s">
        <v>337</v>
      </c>
      <c r="F543" s="18" t="s">
        <v>359</v>
      </c>
      <c r="G543" s="18" t="s">
        <v>338</v>
      </c>
      <c r="H543" s="18" t="s">
        <v>1360</v>
      </c>
      <c r="I543" s="18" t="s">
        <v>267</v>
      </c>
      <c r="J543" s="18" t="s">
        <v>1361</v>
      </c>
      <c r="K543" s="18" t="s">
        <v>258</v>
      </c>
      <c r="L543" s="18" t="s">
        <v>1010</v>
      </c>
      <c r="M543" s="33" t="s">
        <v>1011</v>
      </c>
      <c r="N543" s="20">
        <f t="shared" si="49"/>
        <v>50</v>
      </c>
      <c r="O543" s="20">
        <f t="shared" si="46"/>
        <v>0</v>
      </c>
      <c r="P543" s="20"/>
      <c r="Q543" s="20"/>
      <c r="R543" s="20"/>
      <c r="S543" s="20"/>
      <c r="T543" s="31">
        <f t="shared" si="50"/>
        <v>50</v>
      </c>
      <c r="U543" s="20">
        <v>50</v>
      </c>
      <c r="V543" s="20"/>
      <c r="W543" s="20"/>
      <c r="X543" s="20"/>
      <c r="Y543" s="43">
        <f t="shared" si="47"/>
        <v>26.17</v>
      </c>
      <c r="Z543" s="20"/>
      <c r="AA543" s="20">
        <v>26.17</v>
      </c>
    </row>
    <row r="544" ht="22" customHeight="1" spans="1:27">
      <c r="A544" s="22">
        <v>425</v>
      </c>
      <c r="B544" s="22" t="s">
        <v>1354</v>
      </c>
      <c r="C544" s="18" t="s">
        <v>1362</v>
      </c>
      <c r="D544" s="18" t="s">
        <v>302</v>
      </c>
      <c r="E544" s="19" t="s">
        <v>337</v>
      </c>
      <c r="F544" s="18" t="s">
        <v>359</v>
      </c>
      <c r="G544" s="18" t="s">
        <v>338</v>
      </c>
      <c r="H544" s="18" t="s">
        <v>1363</v>
      </c>
      <c r="I544" s="18" t="s">
        <v>267</v>
      </c>
      <c r="J544" s="18" t="s">
        <v>1364</v>
      </c>
      <c r="K544" s="18" t="s">
        <v>368</v>
      </c>
      <c r="L544" s="18" t="s">
        <v>88</v>
      </c>
      <c r="M544" s="33" t="s">
        <v>370</v>
      </c>
      <c r="N544" s="20">
        <f t="shared" si="49"/>
        <v>97</v>
      </c>
      <c r="O544" s="20">
        <f t="shared" si="46"/>
        <v>0</v>
      </c>
      <c r="P544" s="20"/>
      <c r="Q544" s="20"/>
      <c r="R544" s="20"/>
      <c r="S544" s="20"/>
      <c r="T544" s="31">
        <f t="shared" si="50"/>
        <v>97</v>
      </c>
      <c r="U544" s="20"/>
      <c r="V544" s="20">
        <v>97</v>
      </c>
      <c r="W544" s="20"/>
      <c r="X544" s="20"/>
      <c r="Y544" s="43">
        <f t="shared" si="47"/>
        <v>0</v>
      </c>
      <c r="Z544" s="20"/>
      <c r="AA544" s="20"/>
    </row>
    <row r="545" ht="22" customHeight="1" spans="1:27">
      <c r="A545" s="47"/>
      <c r="B545" s="47"/>
      <c r="C545" s="18" t="s">
        <v>1362</v>
      </c>
      <c r="D545" s="18" t="s">
        <v>302</v>
      </c>
      <c r="E545" s="19" t="s">
        <v>337</v>
      </c>
      <c r="F545" s="18" t="s">
        <v>359</v>
      </c>
      <c r="G545" s="18" t="s">
        <v>338</v>
      </c>
      <c r="H545" s="18" t="s">
        <v>1363</v>
      </c>
      <c r="I545" s="18" t="s">
        <v>267</v>
      </c>
      <c r="J545" s="18" t="s">
        <v>1364</v>
      </c>
      <c r="K545" s="18" t="s">
        <v>258</v>
      </c>
      <c r="L545" s="18" t="s">
        <v>1010</v>
      </c>
      <c r="M545" s="33" t="s">
        <v>1011</v>
      </c>
      <c r="N545" s="20">
        <f t="shared" si="49"/>
        <v>58</v>
      </c>
      <c r="O545" s="20"/>
      <c r="P545" s="20"/>
      <c r="Q545" s="20"/>
      <c r="R545" s="20"/>
      <c r="S545" s="20"/>
      <c r="T545" s="31">
        <f t="shared" si="50"/>
        <v>58</v>
      </c>
      <c r="U545" s="20">
        <v>58</v>
      </c>
      <c r="V545" s="20"/>
      <c r="W545" s="20"/>
      <c r="X545" s="20"/>
      <c r="Y545" s="43">
        <f t="shared" si="47"/>
        <v>0</v>
      </c>
      <c r="Z545" s="20"/>
      <c r="AA545" s="20"/>
    </row>
    <row r="546" ht="22" customHeight="1" spans="1:27">
      <c r="A546" s="24"/>
      <c r="B546" s="24"/>
      <c r="C546" s="18" t="s">
        <v>1362</v>
      </c>
      <c r="D546" s="18" t="s">
        <v>302</v>
      </c>
      <c r="E546" s="19" t="s">
        <v>337</v>
      </c>
      <c r="F546" s="18" t="s">
        <v>359</v>
      </c>
      <c r="G546" s="18" t="s">
        <v>338</v>
      </c>
      <c r="H546" s="18" t="s">
        <v>1363</v>
      </c>
      <c r="I546" s="18" t="s">
        <v>267</v>
      </c>
      <c r="J546" s="18" t="s">
        <v>1364</v>
      </c>
      <c r="K546" s="18" t="s">
        <v>258</v>
      </c>
      <c r="L546" s="18" t="s">
        <v>1261</v>
      </c>
      <c r="M546" s="33" t="s">
        <v>1127</v>
      </c>
      <c r="N546" s="20">
        <f t="shared" si="49"/>
        <v>36.4</v>
      </c>
      <c r="O546" s="20">
        <f t="shared" ref="O546:O553" si="51">SUM(P546:S546)</f>
        <v>0</v>
      </c>
      <c r="P546" s="20"/>
      <c r="Q546" s="20"/>
      <c r="R546" s="20"/>
      <c r="S546" s="20"/>
      <c r="T546" s="31">
        <f t="shared" si="50"/>
        <v>36.4</v>
      </c>
      <c r="U546" s="20">
        <v>36.4</v>
      </c>
      <c r="V546" s="20"/>
      <c r="W546" s="20"/>
      <c r="X546" s="20"/>
      <c r="Y546" s="43">
        <f t="shared" si="47"/>
        <v>0</v>
      </c>
      <c r="Z546" s="20"/>
      <c r="AA546" s="20"/>
    </row>
    <row r="547" ht="22" customHeight="1" spans="1:27">
      <c r="A547" s="22">
        <v>426</v>
      </c>
      <c r="B547" s="22" t="s">
        <v>1354</v>
      </c>
      <c r="C547" s="18" t="s">
        <v>1365</v>
      </c>
      <c r="D547" s="18" t="s">
        <v>302</v>
      </c>
      <c r="E547" s="19" t="s">
        <v>337</v>
      </c>
      <c r="F547" s="18" t="s">
        <v>471</v>
      </c>
      <c r="G547" s="18" t="s">
        <v>338</v>
      </c>
      <c r="H547" s="18" t="s">
        <v>946</v>
      </c>
      <c r="I547" s="18" t="s">
        <v>256</v>
      </c>
      <c r="J547" s="18" t="s">
        <v>1366</v>
      </c>
      <c r="K547" s="18" t="s">
        <v>368</v>
      </c>
      <c r="L547" s="18" t="s">
        <v>88</v>
      </c>
      <c r="M547" s="33" t="s">
        <v>370</v>
      </c>
      <c r="N547" s="20">
        <f t="shared" si="49"/>
        <v>16.66</v>
      </c>
      <c r="O547" s="20">
        <f t="shared" si="51"/>
        <v>0</v>
      </c>
      <c r="P547" s="20"/>
      <c r="Q547" s="20"/>
      <c r="R547" s="20"/>
      <c r="S547" s="20"/>
      <c r="T547" s="31">
        <f t="shared" si="50"/>
        <v>16.66</v>
      </c>
      <c r="U547" s="20"/>
      <c r="V547" s="20">
        <v>16.66</v>
      </c>
      <c r="W547" s="20"/>
      <c r="X547" s="20"/>
      <c r="Y547" s="43">
        <f t="shared" ref="Y547:Y576" si="52">Z547+AA547</f>
        <v>0.562</v>
      </c>
      <c r="Z547" s="20"/>
      <c r="AA547" s="20">
        <v>0.562</v>
      </c>
    </row>
    <row r="548" ht="22" customHeight="1" spans="1:27">
      <c r="A548" s="24"/>
      <c r="B548" s="24"/>
      <c r="C548" s="18" t="s">
        <v>1365</v>
      </c>
      <c r="D548" s="18" t="s">
        <v>302</v>
      </c>
      <c r="E548" s="19" t="s">
        <v>337</v>
      </c>
      <c r="F548" s="18" t="s">
        <v>471</v>
      </c>
      <c r="G548" s="18" t="s">
        <v>338</v>
      </c>
      <c r="H548" s="18" t="s">
        <v>946</v>
      </c>
      <c r="I548" s="18" t="s">
        <v>256</v>
      </c>
      <c r="J548" s="18" t="s">
        <v>1366</v>
      </c>
      <c r="K548" s="18" t="s">
        <v>368</v>
      </c>
      <c r="L548" s="18" t="s">
        <v>944</v>
      </c>
      <c r="M548" s="33" t="s">
        <v>540</v>
      </c>
      <c r="N548" s="20">
        <f t="shared" si="49"/>
        <v>37</v>
      </c>
      <c r="O548" s="20">
        <f t="shared" si="51"/>
        <v>37</v>
      </c>
      <c r="P548" s="20"/>
      <c r="Q548" s="20">
        <v>37</v>
      </c>
      <c r="R548" s="20"/>
      <c r="S548" s="20"/>
      <c r="T548" s="31">
        <f t="shared" si="50"/>
        <v>0</v>
      </c>
      <c r="U548" s="20"/>
      <c r="V548" s="20"/>
      <c r="W548" s="20"/>
      <c r="X548" s="20"/>
      <c r="Y548" s="43">
        <f t="shared" si="52"/>
        <v>37</v>
      </c>
      <c r="Z548" s="20">
        <v>37</v>
      </c>
      <c r="AA548" s="20"/>
    </row>
    <row r="549" ht="22" customHeight="1" spans="1:27">
      <c r="A549" s="22">
        <v>427</v>
      </c>
      <c r="B549" s="22" t="s">
        <v>1354</v>
      </c>
      <c r="C549" s="18" t="s">
        <v>1367</v>
      </c>
      <c r="D549" s="18" t="s">
        <v>302</v>
      </c>
      <c r="E549" s="19" t="s">
        <v>337</v>
      </c>
      <c r="F549" s="18" t="s">
        <v>261</v>
      </c>
      <c r="G549" s="18" t="s">
        <v>338</v>
      </c>
      <c r="H549" s="18" t="s">
        <v>1368</v>
      </c>
      <c r="I549" s="18" t="s">
        <v>256</v>
      </c>
      <c r="J549" s="18" t="s">
        <v>1369</v>
      </c>
      <c r="K549" s="18" t="s">
        <v>368</v>
      </c>
      <c r="L549" s="18" t="s">
        <v>88</v>
      </c>
      <c r="M549" s="33" t="s">
        <v>370</v>
      </c>
      <c r="N549" s="20">
        <f t="shared" si="49"/>
        <v>4.4</v>
      </c>
      <c r="O549" s="20">
        <f t="shared" si="51"/>
        <v>0</v>
      </c>
      <c r="P549" s="20"/>
      <c r="Q549" s="20"/>
      <c r="R549" s="20"/>
      <c r="S549" s="20"/>
      <c r="T549" s="31">
        <f t="shared" si="50"/>
        <v>4.4</v>
      </c>
      <c r="U549" s="20"/>
      <c r="V549" s="20">
        <v>4.4</v>
      </c>
      <c r="W549" s="20"/>
      <c r="X549" s="20"/>
      <c r="Y549" s="43">
        <f t="shared" si="52"/>
        <v>3.86741</v>
      </c>
      <c r="Z549" s="20"/>
      <c r="AA549" s="20">
        <v>3.86741</v>
      </c>
    </row>
    <row r="550" ht="22" customHeight="1" spans="1:27">
      <c r="A550" s="24"/>
      <c r="B550" s="24"/>
      <c r="C550" s="18" t="s">
        <v>1367</v>
      </c>
      <c r="D550" s="18" t="s">
        <v>302</v>
      </c>
      <c r="E550" s="19" t="s">
        <v>337</v>
      </c>
      <c r="F550" s="18" t="s">
        <v>261</v>
      </c>
      <c r="G550" s="18" t="s">
        <v>338</v>
      </c>
      <c r="H550" s="18" t="s">
        <v>1368</v>
      </c>
      <c r="I550" s="18" t="s">
        <v>256</v>
      </c>
      <c r="J550" s="18" t="s">
        <v>1370</v>
      </c>
      <c r="K550" s="18" t="s">
        <v>368</v>
      </c>
      <c r="L550" s="18" t="s">
        <v>944</v>
      </c>
      <c r="M550" s="33" t="s">
        <v>540</v>
      </c>
      <c r="N550" s="20">
        <f t="shared" si="49"/>
        <v>60</v>
      </c>
      <c r="O550" s="20">
        <f t="shared" si="51"/>
        <v>60</v>
      </c>
      <c r="P550" s="20"/>
      <c r="Q550" s="20">
        <v>60</v>
      </c>
      <c r="R550" s="20"/>
      <c r="S550" s="20"/>
      <c r="T550" s="31">
        <f t="shared" si="50"/>
        <v>0</v>
      </c>
      <c r="U550" s="20"/>
      <c r="V550" s="20"/>
      <c r="W550" s="20"/>
      <c r="X550" s="20"/>
      <c r="Y550" s="43">
        <f t="shared" si="52"/>
        <v>60</v>
      </c>
      <c r="Z550" s="20">
        <v>60</v>
      </c>
      <c r="AA550" s="20"/>
    </row>
    <row r="551" ht="22" customHeight="1" spans="1:27">
      <c r="A551" s="22">
        <v>428</v>
      </c>
      <c r="B551" s="22" t="s">
        <v>1354</v>
      </c>
      <c r="C551" s="18" t="s">
        <v>1371</v>
      </c>
      <c r="D551" s="18" t="s">
        <v>302</v>
      </c>
      <c r="E551" s="19" t="s">
        <v>337</v>
      </c>
      <c r="F551" s="18" t="s">
        <v>261</v>
      </c>
      <c r="G551" s="18" t="s">
        <v>338</v>
      </c>
      <c r="H551" s="18" t="s">
        <v>1372</v>
      </c>
      <c r="I551" s="18" t="s">
        <v>267</v>
      </c>
      <c r="J551" s="18" t="s">
        <v>1373</v>
      </c>
      <c r="K551" s="18" t="s">
        <v>258</v>
      </c>
      <c r="L551" s="18" t="s">
        <v>1261</v>
      </c>
      <c r="M551" s="33" t="s">
        <v>1127</v>
      </c>
      <c r="N551" s="20">
        <f t="shared" si="49"/>
        <v>19.9</v>
      </c>
      <c r="O551" s="20">
        <f t="shared" si="51"/>
        <v>0</v>
      </c>
      <c r="P551" s="20"/>
      <c r="Q551" s="20"/>
      <c r="R551" s="20"/>
      <c r="S551" s="20"/>
      <c r="T551" s="31">
        <f t="shared" si="50"/>
        <v>19.9</v>
      </c>
      <c r="U551" s="20">
        <v>19.9</v>
      </c>
      <c r="V551" s="20"/>
      <c r="W551" s="20"/>
      <c r="X551" s="20"/>
      <c r="Y551" s="43">
        <f t="shared" si="52"/>
        <v>19.9</v>
      </c>
      <c r="Z551" s="20"/>
      <c r="AA551" s="20">
        <f>16.89+3.01</f>
        <v>19.9</v>
      </c>
    </row>
    <row r="552" ht="22" customHeight="1" spans="1:27">
      <c r="A552" s="47"/>
      <c r="B552" s="47"/>
      <c r="C552" s="18" t="s">
        <v>1371</v>
      </c>
      <c r="D552" s="18" t="s">
        <v>302</v>
      </c>
      <c r="E552" s="19" t="s">
        <v>337</v>
      </c>
      <c r="F552" s="18" t="s">
        <v>261</v>
      </c>
      <c r="G552" s="18" t="s">
        <v>338</v>
      </c>
      <c r="H552" s="18" t="s">
        <v>1372</v>
      </c>
      <c r="I552" s="18" t="s">
        <v>267</v>
      </c>
      <c r="J552" s="18" t="s">
        <v>1374</v>
      </c>
      <c r="K552" s="18" t="s">
        <v>368</v>
      </c>
      <c r="L552" s="18" t="s">
        <v>944</v>
      </c>
      <c r="M552" s="33" t="s">
        <v>540</v>
      </c>
      <c r="N552" s="20">
        <f t="shared" si="49"/>
        <v>36.4</v>
      </c>
      <c r="O552" s="20">
        <f t="shared" si="51"/>
        <v>36.4</v>
      </c>
      <c r="P552" s="20"/>
      <c r="Q552" s="20">
        <v>36.4</v>
      </c>
      <c r="R552" s="20"/>
      <c r="S552" s="20"/>
      <c r="T552" s="31">
        <f t="shared" si="50"/>
        <v>0</v>
      </c>
      <c r="U552" s="20"/>
      <c r="V552" s="20"/>
      <c r="W552" s="20"/>
      <c r="X552" s="20"/>
      <c r="Y552" s="43">
        <f t="shared" si="52"/>
        <v>36.4</v>
      </c>
      <c r="Z552" s="20">
        <f>22.52+13.88</f>
        <v>36.4</v>
      </c>
      <c r="AA552" s="20"/>
    </row>
    <row r="553" ht="22" customHeight="1" spans="1:27">
      <c r="A553" s="22">
        <v>429</v>
      </c>
      <c r="B553" s="22" t="s">
        <v>1354</v>
      </c>
      <c r="C553" s="18" t="s">
        <v>1375</v>
      </c>
      <c r="D553" s="18" t="s">
        <v>302</v>
      </c>
      <c r="E553" s="19" t="s">
        <v>337</v>
      </c>
      <c r="F553" s="18" t="s">
        <v>380</v>
      </c>
      <c r="G553" s="18" t="s">
        <v>338</v>
      </c>
      <c r="H553" s="18" t="s">
        <v>1376</v>
      </c>
      <c r="I553" s="18" t="s">
        <v>256</v>
      </c>
      <c r="J553" s="18" t="s">
        <v>1377</v>
      </c>
      <c r="K553" s="18" t="s">
        <v>368</v>
      </c>
      <c r="L553" s="18" t="s">
        <v>944</v>
      </c>
      <c r="M553" s="33" t="s">
        <v>540</v>
      </c>
      <c r="N553" s="20">
        <f t="shared" si="49"/>
        <v>60</v>
      </c>
      <c r="O553" s="20">
        <f t="shared" si="51"/>
        <v>60</v>
      </c>
      <c r="P553" s="20"/>
      <c r="Q553" s="20">
        <v>60</v>
      </c>
      <c r="R553" s="20"/>
      <c r="S553" s="20"/>
      <c r="T553" s="31">
        <f t="shared" si="50"/>
        <v>0</v>
      </c>
      <c r="U553" s="20"/>
      <c r="V553" s="20"/>
      <c r="W553" s="20"/>
      <c r="X553" s="20"/>
      <c r="Y553" s="43">
        <f t="shared" si="52"/>
        <v>60</v>
      </c>
      <c r="Z553" s="20">
        <v>60</v>
      </c>
      <c r="AA553" s="20"/>
    </row>
    <row r="554" ht="22" customHeight="1" spans="1:27">
      <c r="A554" s="24"/>
      <c r="B554" s="24"/>
      <c r="C554" s="18" t="s">
        <v>1375</v>
      </c>
      <c r="D554" s="18" t="s">
        <v>302</v>
      </c>
      <c r="E554" s="19" t="s">
        <v>337</v>
      </c>
      <c r="F554" s="18" t="s">
        <v>380</v>
      </c>
      <c r="G554" s="18" t="s">
        <v>338</v>
      </c>
      <c r="H554" s="18" t="s">
        <v>1376</v>
      </c>
      <c r="I554" s="18" t="s">
        <v>256</v>
      </c>
      <c r="J554" s="18" t="s">
        <v>1377</v>
      </c>
      <c r="K554" s="18" t="s">
        <v>258</v>
      </c>
      <c r="L554" s="18" t="s">
        <v>1261</v>
      </c>
      <c r="M554" s="33" t="s">
        <v>1127</v>
      </c>
      <c r="N554" s="20">
        <f t="shared" si="49"/>
        <v>16</v>
      </c>
      <c r="O554" s="20"/>
      <c r="P554" s="20"/>
      <c r="Q554" s="20"/>
      <c r="R554" s="20"/>
      <c r="S554" s="20"/>
      <c r="T554" s="31">
        <f t="shared" si="50"/>
        <v>16</v>
      </c>
      <c r="U554" s="20">
        <v>16</v>
      </c>
      <c r="V554" s="20"/>
      <c r="W554" s="20"/>
      <c r="X554" s="20"/>
      <c r="Y554" s="43">
        <f t="shared" si="52"/>
        <v>16</v>
      </c>
      <c r="Z554" s="20"/>
      <c r="AA554" s="20">
        <v>16</v>
      </c>
    </row>
    <row r="555" ht="22" customHeight="1" spans="1:27">
      <c r="A555" s="22">
        <v>430</v>
      </c>
      <c r="B555" s="22" t="s">
        <v>1354</v>
      </c>
      <c r="C555" s="18" t="s">
        <v>1378</v>
      </c>
      <c r="D555" s="18" t="s">
        <v>251</v>
      </c>
      <c r="E555" s="19" t="s">
        <v>377</v>
      </c>
      <c r="F555" s="18" t="s">
        <v>384</v>
      </c>
      <c r="G555" s="18" t="s">
        <v>254</v>
      </c>
      <c r="H555" s="18" t="s">
        <v>545</v>
      </c>
      <c r="I555" s="18" t="s">
        <v>256</v>
      </c>
      <c r="J555" s="18" t="s">
        <v>1379</v>
      </c>
      <c r="K555" s="18" t="s">
        <v>660</v>
      </c>
      <c r="L555" s="18" t="s">
        <v>1310</v>
      </c>
      <c r="M555" s="33" t="s">
        <v>1069</v>
      </c>
      <c r="N555" s="20">
        <f t="shared" si="49"/>
        <v>9.435</v>
      </c>
      <c r="O555" s="20">
        <f>SUM(P555:S555)</f>
        <v>0</v>
      </c>
      <c r="P555" s="20"/>
      <c r="Q555" s="20"/>
      <c r="R555" s="20"/>
      <c r="S555" s="20"/>
      <c r="T555" s="31">
        <f t="shared" si="50"/>
        <v>9.435</v>
      </c>
      <c r="U555" s="20"/>
      <c r="V555" s="20"/>
      <c r="W555" s="20">
        <v>9.435</v>
      </c>
      <c r="X555" s="20"/>
      <c r="Y555" s="43">
        <f t="shared" si="52"/>
        <v>0</v>
      </c>
      <c r="Z555" s="20"/>
      <c r="AA555" s="20"/>
    </row>
    <row r="556" ht="22" customHeight="1" spans="1:27">
      <c r="A556" s="24"/>
      <c r="B556" s="24"/>
      <c r="C556" s="18" t="s">
        <v>1378</v>
      </c>
      <c r="D556" s="18" t="s">
        <v>251</v>
      </c>
      <c r="E556" s="19" t="s">
        <v>377</v>
      </c>
      <c r="F556" s="18" t="s">
        <v>384</v>
      </c>
      <c r="G556" s="18" t="s">
        <v>254</v>
      </c>
      <c r="H556" s="18" t="s">
        <v>545</v>
      </c>
      <c r="I556" s="18" t="s">
        <v>256</v>
      </c>
      <c r="J556" s="18" t="s">
        <v>1379</v>
      </c>
      <c r="K556" s="18" t="s">
        <v>368</v>
      </c>
      <c r="L556" s="18" t="s">
        <v>111</v>
      </c>
      <c r="M556" s="33" t="s">
        <v>968</v>
      </c>
      <c r="N556" s="20">
        <f t="shared" si="49"/>
        <v>70.525</v>
      </c>
      <c r="O556" s="20">
        <f>SUM(P556:S556)</f>
        <v>0</v>
      </c>
      <c r="P556" s="20"/>
      <c r="Q556" s="20"/>
      <c r="R556" s="20"/>
      <c r="S556" s="20"/>
      <c r="T556" s="31">
        <f t="shared" si="50"/>
        <v>70.525</v>
      </c>
      <c r="U556" s="20"/>
      <c r="V556" s="20">
        <v>70.525</v>
      </c>
      <c r="W556" s="20"/>
      <c r="X556" s="20"/>
      <c r="Y556" s="43">
        <f t="shared" si="52"/>
        <v>0</v>
      </c>
      <c r="Z556" s="20"/>
      <c r="AA556" s="20"/>
    </row>
    <row r="557" ht="22" customHeight="1" spans="1:27">
      <c r="A557" s="22">
        <v>431</v>
      </c>
      <c r="B557" s="22" t="s">
        <v>1354</v>
      </c>
      <c r="C557" s="18" t="s">
        <v>1380</v>
      </c>
      <c r="D557" s="18" t="s">
        <v>302</v>
      </c>
      <c r="E557" s="19" t="s">
        <v>337</v>
      </c>
      <c r="F557" s="18" t="s">
        <v>384</v>
      </c>
      <c r="G557" s="18" t="s">
        <v>338</v>
      </c>
      <c r="H557" s="18" t="s">
        <v>1381</v>
      </c>
      <c r="I557" s="18" t="s">
        <v>256</v>
      </c>
      <c r="J557" s="18" t="s">
        <v>1382</v>
      </c>
      <c r="K557" s="18" t="s">
        <v>258</v>
      </c>
      <c r="L557" s="18" t="s">
        <v>1383</v>
      </c>
      <c r="M557" s="33" t="s">
        <v>356</v>
      </c>
      <c r="N557" s="20">
        <f t="shared" si="49"/>
        <v>0.166379</v>
      </c>
      <c r="O557" s="20">
        <f>SUM(P557:S557)</f>
        <v>0</v>
      </c>
      <c r="P557" s="20"/>
      <c r="Q557" s="20"/>
      <c r="R557" s="20"/>
      <c r="S557" s="20"/>
      <c r="T557" s="31">
        <f t="shared" si="50"/>
        <v>0.166379</v>
      </c>
      <c r="U557" s="20">
        <v>0.166379</v>
      </c>
      <c r="V557" s="20"/>
      <c r="W557" s="20"/>
      <c r="X557" s="20"/>
      <c r="Y557" s="43">
        <f t="shared" si="52"/>
        <v>0</v>
      </c>
      <c r="Z557" s="20"/>
      <c r="AA557" s="20"/>
    </row>
    <row r="558" ht="22" customHeight="1" spans="1:27">
      <c r="A558" s="47"/>
      <c r="B558" s="47"/>
      <c r="C558" s="18" t="s">
        <v>1380</v>
      </c>
      <c r="D558" s="18" t="s">
        <v>302</v>
      </c>
      <c r="E558" s="19" t="s">
        <v>337</v>
      </c>
      <c r="F558" s="18" t="s">
        <v>384</v>
      </c>
      <c r="G558" s="18" t="s">
        <v>338</v>
      </c>
      <c r="H558" s="18" t="s">
        <v>1381</v>
      </c>
      <c r="I558" s="18" t="s">
        <v>256</v>
      </c>
      <c r="J558" s="18" t="s">
        <v>1384</v>
      </c>
      <c r="K558" s="18" t="s">
        <v>258</v>
      </c>
      <c r="L558" s="18" t="s">
        <v>1385</v>
      </c>
      <c r="M558" s="33" t="s">
        <v>1127</v>
      </c>
      <c r="N558" s="20">
        <f t="shared" si="49"/>
        <v>0.5086</v>
      </c>
      <c r="O558" s="20">
        <f t="shared" ref="O558:O585" si="53">SUM(P558:S558)</f>
        <v>0</v>
      </c>
      <c r="P558" s="20"/>
      <c r="Q558" s="20"/>
      <c r="R558" s="20"/>
      <c r="S558" s="20"/>
      <c r="T558" s="31">
        <f t="shared" si="50"/>
        <v>0.5086</v>
      </c>
      <c r="U558" s="20">
        <v>0.5086</v>
      </c>
      <c r="V558" s="20"/>
      <c r="W558" s="20"/>
      <c r="X558" s="20"/>
      <c r="Y558" s="43">
        <f t="shared" si="52"/>
        <v>0</v>
      </c>
      <c r="Z558" s="20"/>
      <c r="AA558" s="20"/>
    </row>
    <row r="559" ht="22" customHeight="1" spans="1:27">
      <c r="A559" s="47"/>
      <c r="B559" s="47"/>
      <c r="C559" s="18" t="s">
        <v>1380</v>
      </c>
      <c r="D559" s="18" t="s">
        <v>302</v>
      </c>
      <c r="E559" s="19" t="s">
        <v>337</v>
      </c>
      <c r="F559" s="18" t="s">
        <v>384</v>
      </c>
      <c r="G559" s="18" t="s">
        <v>338</v>
      </c>
      <c r="H559" s="18" t="s">
        <v>1381</v>
      </c>
      <c r="I559" s="18" t="s">
        <v>256</v>
      </c>
      <c r="J559" s="18" t="s">
        <v>1386</v>
      </c>
      <c r="K559" s="18" t="s">
        <v>258</v>
      </c>
      <c r="L559" s="18" t="s">
        <v>1261</v>
      </c>
      <c r="M559" s="33" t="s">
        <v>1127</v>
      </c>
      <c r="N559" s="20">
        <f t="shared" si="49"/>
        <v>18.06</v>
      </c>
      <c r="O559" s="20">
        <f t="shared" si="53"/>
        <v>0</v>
      </c>
      <c r="P559" s="20"/>
      <c r="Q559" s="20"/>
      <c r="R559" s="20"/>
      <c r="S559" s="20"/>
      <c r="T559" s="31">
        <f t="shared" si="50"/>
        <v>18.06</v>
      </c>
      <c r="U559" s="20">
        <v>18.06</v>
      </c>
      <c r="V559" s="20"/>
      <c r="W559" s="20"/>
      <c r="X559" s="20"/>
      <c r="Y559" s="43">
        <f t="shared" si="52"/>
        <v>0</v>
      </c>
      <c r="Z559" s="20"/>
      <c r="AA559" s="20"/>
    </row>
    <row r="560" ht="22" customHeight="1" spans="1:27">
      <c r="A560" s="47"/>
      <c r="B560" s="47"/>
      <c r="C560" s="18" t="s">
        <v>1380</v>
      </c>
      <c r="D560" s="18" t="s">
        <v>302</v>
      </c>
      <c r="E560" s="19" t="s">
        <v>337</v>
      </c>
      <c r="F560" s="18" t="s">
        <v>384</v>
      </c>
      <c r="G560" s="18" t="s">
        <v>338</v>
      </c>
      <c r="H560" s="18" t="s">
        <v>1381</v>
      </c>
      <c r="I560" s="18" t="s">
        <v>256</v>
      </c>
      <c r="J560" s="18" t="s">
        <v>1387</v>
      </c>
      <c r="K560" s="18" t="s">
        <v>368</v>
      </c>
      <c r="L560" s="18" t="s">
        <v>1296</v>
      </c>
      <c r="M560" s="33" t="s">
        <v>1067</v>
      </c>
      <c r="N560" s="20">
        <f t="shared" si="49"/>
        <v>14.051</v>
      </c>
      <c r="O560" s="20">
        <f t="shared" si="53"/>
        <v>0</v>
      </c>
      <c r="P560" s="20"/>
      <c r="Q560" s="20"/>
      <c r="R560" s="20"/>
      <c r="S560" s="20"/>
      <c r="T560" s="31">
        <f t="shared" si="50"/>
        <v>14.051</v>
      </c>
      <c r="U560" s="20"/>
      <c r="V560" s="18">
        <v>14.051</v>
      </c>
      <c r="W560" s="20"/>
      <c r="X560" s="20"/>
      <c r="Y560" s="43">
        <f t="shared" si="52"/>
        <v>0</v>
      </c>
      <c r="Z560" s="20"/>
      <c r="AA560" s="20"/>
    </row>
    <row r="561" ht="22" customHeight="1" spans="1:27">
      <c r="A561" s="47"/>
      <c r="B561" s="47"/>
      <c r="C561" s="18" t="s">
        <v>1380</v>
      </c>
      <c r="D561" s="18" t="s">
        <v>302</v>
      </c>
      <c r="E561" s="19" t="s">
        <v>337</v>
      </c>
      <c r="F561" s="18" t="s">
        <v>384</v>
      </c>
      <c r="G561" s="18" t="s">
        <v>338</v>
      </c>
      <c r="H561" s="18" t="s">
        <v>1381</v>
      </c>
      <c r="I561" s="18" t="s">
        <v>256</v>
      </c>
      <c r="J561" s="18" t="s">
        <v>1388</v>
      </c>
      <c r="K561" s="18" t="s">
        <v>660</v>
      </c>
      <c r="L561" s="18" t="s">
        <v>1310</v>
      </c>
      <c r="M561" s="33" t="s">
        <v>1069</v>
      </c>
      <c r="N561" s="20">
        <f t="shared" si="49"/>
        <v>1.325</v>
      </c>
      <c r="O561" s="20">
        <f t="shared" si="53"/>
        <v>0</v>
      </c>
      <c r="P561" s="20"/>
      <c r="Q561" s="20"/>
      <c r="R561" s="20"/>
      <c r="S561" s="20"/>
      <c r="T561" s="31">
        <f t="shared" si="50"/>
        <v>1.325</v>
      </c>
      <c r="U561" s="20"/>
      <c r="V561" s="20"/>
      <c r="W561" s="20">
        <v>1.325</v>
      </c>
      <c r="X561" s="20"/>
      <c r="Y561" s="43">
        <f t="shared" si="52"/>
        <v>0</v>
      </c>
      <c r="Z561" s="20"/>
      <c r="AA561" s="20"/>
    </row>
    <row r="562" ht="22" customHeight="1" spans="1:27">
      <c r="A562" s="47"/>
      <c r="B562" s="47"/>
      <c r="C562" s="18" t="s">
        <v>1380</v>
      </c>
      <c r="D562" s="18" t="s">
        <v>302</v>
      </c>
      <c r="E562" s="19" t="s">
        <v>337</v>
      </c>
      <c r="F562" s="18" t="s">
        <v>384</v>
      </c>
      <c r="G562" s="18" t="s">
        <v>338</v>
      </c>
      <c r="H562" s="18" t="s">
        <v>1381</v>
      </c>
      <c r="I562" s="18" t="s">
        <v>256</v>
      </c>
      <c r="J562" s="18" t="s">
        <v>1389</v>
      </c>
      <c r="K562" s="18" t="s">
        <v>368</v>
      </c>
      <c r="L562" s="18" t="s">
        <v>197</v>
      </c>
      <c r="M562" s="33" t="s">
        <v>1390</v>
      </c>
      <c r="N562" s="20">
        <f t="shared" si="49"/>
        <v>7.8</v>
      </c>
      <c r="O562" s="20">
        <f t="shared" si="53"/>
        <v>0</v>
      </c>
      <c r="P562" s="20"/>
      <c r="Q562" s="20"/>
      <c r="R562" s="20"/>
      <c r="S562" s="20"/>
      <c r="T562" s="31">
        <f t="shared" si="50"/>
        <v>7.8</v>
      </c>
      <c r="U562" s="20"/>
      <c r="V562" s="20">
        <v>7.8</v>
      </c>
      <c r="W562" s="20"/>
      <c r="X562" s="20"/>
      <c r="Y562" s="43">
        <f t="shared" si="52"/>
        <v>0</v>
      </c>
      <c r="Z562" s="20"/>
      <c r="AA562" s="20"/>
    </row>
    <row r="563" ht="22" customHeight="1" spans="1:27">
      <c r="A563" s="47"/>
      <c r="B563" s="47"/>
      <c r="C563" s="18" t="s">
        <v>1380</v>
      </c>
      <c r="D563" s="18" t="s">
        <v>302</v>
      </c>
      <c r="E563" s="19" t="s">
        <v>337</v>
      </c>
      <c r="F563" s="18" t="s">
        <v>384</v>
      </c>
      <c r="G563" s="18" t="s">
        <v>338</v>
      </c>
      <c r="H563" s="18" t="s">
        <v>1381</v>
      </c>
      <c r="I563" s="18" t="s">
        <v>256</v>
      </c>
      <c r="J563" s="18" t="s">
        <v>1391</v>
      </c>
      <c r="K563" s="18" t="s">
        <v>660</v>
      </c>
      <c r="L563" s="18" t="s">
        <v>199</v>
      </c>
      <c r="M563" s="33" t="s">
        <v>1069</v>
      </c>
      <c r="N563" s="20">
        <f t="shared" si="49"/>
        <v>5.2</v>
      </c>
      <c r="O563" s="20">
        <f t="shared" si="53"/>
        <v>0</v>
      </c>
      <c r="P563" s="20"/>
      <c r="Q563" s="20"/>
      <c r="R563" s="20"/>
      <c r="S563" s="20"/>
      <c r="T563" s="31">
        <f t="shared" si="50"/>
        <v>5.2</v>
      </c>
      <c r="U563" s="20"/>
      <c r="V563" s="20"/>
      <c r="W563" s="20">
        <v>5.2</v>
      </c>
      <c r="X563" s="20"/>
      <c r="Y563" s="43">
        <f t="shared" si="52"/>
        <v>0</v>
      </c>
      <c r="Z563" s="20"/>
      <c r="AA563" s="20"/>
    </row>
    <row r="564" ht="22" customHeight="1" spans="1:27">
      <c r="A564" s="47"/>
      <c r="B564" s="47"/>
      <c r="C564" s="18" t="s">
        <v>1380</v>
      </c>
      <c r="D564" s="18" t="s">
        <v>302</v>
      </c>
      <c r="E564" s="19" t="s">
        <v>337</v>
      </c>
      <c r="F564" s="18" t="s">
        <v>384</v>
      </c>
      <c r="G564" s="18" t="s">
        <v>338</v>
      </c>
      <c r="H564" s="18" t="s">
        <v>1381</v>
      </c>
      <c r="I564" s="18" t="s">
        <v>256</v>
      </c>
      <c r="J564" s="18" t="s">
        <v>1392</v>
      </c>
      <c r="K564" s="18" t="s">
        <v>368</v>
      </c>
      <c r="L564" s="18" t="s">
        <v>146</v>
      </c>
      <c r="M564" s="33" t="s">
        <v>739</v>
      </c>
      <c r="N564" s="20">
        <f t="shared" si="49"/>
        <v>2.9911</v>
      </c>
      <c r="O564" s="20">
        <f t="shared" si="53"/>
        <v>0</v>
      </c>
      <c r="P564" s="20"/>
      <c r="Q564" s="20"/>
      <c r="R564" s="20"/>
      <c r="S564" s="20"/>
      <c r="T564" s="31">
        <f t="shared" si="50"/>
        <v>2.9911</v>
      </c>
      <c r="U564" s="20"/>
      <c r="V564" s="20">
        <v>2.9911</v>
      </c>
      <c r="W564" s="20"/>
      <c r="X564" s="20"/>
      <c r="Y564" s="43">
        <f t="shared" si="52"/>
        <v>0</v>
      </c>
      <c r="Z564" s="20"/>
      <c r="AA564" s="20"/>
    </row>
    <row r="565" ht="22" customHeight="1" spans="1:27">
      <c r="A565" s="47"/>
      <c r="B565" s="47"/>
      <c r="C565" s="18" t="s">
        <v>1380</v>
      </c>
      <c r="D565" s="18" t="s">
        <v>302</v>
      </c>
      <c r="E565" s="19" t="s">
        <v>337</v>
      </c>
      <c r="F565" s="18" t="s">
        <v>384</v>
      </c>
      <c r="G565" s="18" t="s">
        <v>338</v>
      </c>
      <c r="H565" s="18" t="s">
        <v>1381</v>
      </c>
      <c r="I565" s="18" t="s">
        <v>256</v>
      </c>
      <c r="J565" s="18" t="s">
        <v>1393</v>
      </c>
      <c r="K565" s="18" t="s">
        <v>368</v>
      </c>
      <c r="L565" s="18" t="s">
        <v>88</v>
      </c>
      <c r="M565" s="33" t="s">
        <v>370</v>
      </c>
      <c r="N565" s="20">
        <f t="shared" si="49"/>
        <v>3.26</v>
      </c>
      <c r="O565" s="20">
        <f t="shared" si="53"/>
        <v>0</v>
      </c>
      <c r="P565" s="20"/>
      <c r="Q565" s="20"/>
      <c r="R565" s="20"/>
      <c r="S565" s="20"/>
      <c r="T565" s="31">
        <f t="shared" si="50"/>
        <v>3.26</v>
      </c>
      <c r="U565" s="20"/>
      <c r="V565" s="20">
        <v>3.26</v>
      </c>
      <c r="W565" s="20"/>
      <c r="X565" s="20"/>
      <c r="Y565" s="43">
        <f t="shared" si="52"/>
        <v>0</v>
      </c>
      <c r="Z565" s="20"/>
      <c r="AA565" s="20"/>
    </row>
    <row r="566" ht="22" customHeight="1" spans="1:27">
      <c r="A566" s="47"/>
      <c r="B566" s="47"/>
      <c r="C566" s="18" t="s">
        <v>1380</v>
      </c>
      <c r="D566" s="18" t="s">
        <v>302</v>
      </c>
      <c r="E566" s="19" t="s">
        <v>337</v>
      </c>
      <c r="F566" s="18" t="s">
        <v>384</v>
      </c>
      <c r="G566" s="18" t="s">
        <v>338</v>
      </c>
      <c r="H566" s="18" t="s">
        <v>1381</v>
      </c>
      <c r="I566" s="18" t="s">
        <v>256</v>
      </c>
      <c r="J566" s="18" t="s">
        <v>1394</v>
      </c>
      <c r="K566" s="18" t="s">
        <v>660</v>
      </c>
      <c r="L566" s="18" t="s">
        <v>1292</v>
      </c>
      <c r="M566" s="33" t="s">
        <v>1069</v>
      </c>
      <c r="N566" s="20">
        <f t="shared" si="49"/>
        <v>4.546</v>
      </c>
      <c r="O566" s="20">
        <f t="shared" si="53"/>
        <v>0</v>
      </c>
      <c r="P566" s="20"/>
      <c r="Q566" s="20"/>
      <c r="R566" s="20"/>
      <c r="S566" s="20"/>
      <c r="T566" s="31">
        <f t="shared" si="50"/>
        <v>4.546</v>
      </c>
      <c r="U566" s="20"/>
      <c r="V566" s="20"/>
      <c r="W566" s="20">
        <v>4.546</v>
      </c>
      <c r="X566" s="20"/>
      <c r="Y566" s="43">
        <f t="shared" si="52"/>
        <v>0</v>
      </c>
      <c r="Z566" s="20"/>
      <c r="AA566" s="20"/>
    </row>
    <row r="567" ht="22" customHeight="1" spans="1:27">
      <c r="A567" s="47"/>
      <c r="B567" s="47"/>
      <c r="C567" s="18" t="s">
        <v>1380</v>
      </c>
      <c r="D567" s="18" t="s">
        <v>302</v>
      </c>
      <c r="E567" s="19" t="s">
        <v>337</v>
      </c>
      <c r="F567" s="18" t="s">
        <v>384</v>
      </c>
      <c r="G567" s="18" t="s">
        <v>338</v>
      </c>
      <c r="H567" s="18" t="s">
        <v>1381</v>
      </c>
      <c r="I567" s="18" t="s">
        <v>256</v>
      </c>
      <c r="J567" s="18" t="s">
        <v>1395</v>
      </c>
      <c r="K567" s="18" t="s">
        <v>368</v>
      </c>
      <c r="L567" s="18" t="s">
        <v>738</v>
      </c>
      <c r="M567" s="33" t="s">
        <v>739</v>
      </c>
      <c r="N567" s="20">
        <f t="shared" si="49"/>
        <v>11.7366</v>
      </c>
      <c r="O567" s="20">
        <f t="shared" si="53"/>
        <v>0</v>
      </c>
      <c r="P567" s="20"/>
      <c r="Q567" s="20"/>
      <c r="R567" s="20"/>
      <c r="S567" s="20"/>
      <c r="T567" s="31">
        <f t="shared" si="50"/>
        <v>11.7366</v>
      </c>
      <c r="U567" s="20"/>
      <c r="V567" s="20">
        <v>11.7366</v>
      </c>
      <c r="W567" s="20"/>
      <c r="X567" s="20"/>
      <c r="Y567" s="43">
        <f t="shared" si="52"/>
        <v>0</v>
      </c>
      <c r="Z567" s="20"/>
      <c r="AA567" s="20"/>
    </row>
    <row r="568" ht="22" customHeight="1" spans="1:27">
      <c r="A568" s="47"/>
      <c r="B568" s="47"/>
      <c r="C568" s="18" t="s">
        <v>1380</v>
      </c>
      <c r="D568" s="18" t="s">
        <v>302</v>
      </c>
      <c r="E568" s="19" t="s">
        <v>337</v>
      </c>
      <c r="F568" s="18" t="s">
        <v>384</v>
      </c>
      <c r="G568" s="18" t="s">
        <v>338</v>
      </c>
      <c r="H568" s="18" t="s">
        <v>1381</v>
      </c>
      <c r="I568" s="18" t="s">
        <v>256</v>
      </c>
      <c r="J568" s="18" t="s">
        <v>1396</v>
      </c>
      <c r="K568" s="18" t="s">
        <v>258</v>
      </c>
      <c r="L568" s="18" t="s">
        <v>1010</v>
      </c>
      <c r="M568" s="33" t="s">
        <v>1011</v>
      </c>
      <c r="N568" s="20">
        <f t="shared" si="49"/>
        <v>6.004</v>
      </c>
      <c r="O568" s="20">
        <f t="shared" si="53"/>
        <v>0</v>
      </c>
      <c r="P568" s="20"/>
      <c r="Q568" s="20"/>
      <c r="R568" s="20"/>
      <c r="S568" s="20"/>
      <c r="T568" s="31">
        <f t="shared" si="50"/>
        <v>6.004</v>
      </c>
      <c r="U568" s="20">
        <v>6.004</v>
      </c>
      <c r="V568" s="20"/>
      <c r="W568" s="20"/>
      <c r="X568" s="20"/>
      <c r="Y568" s="43">
        <f t="shared" si="52"/>
        <v>0</v>
      </c>
      <c r="Z568" s="20"/>
      <c r="AA568" s="20"/>
    </row>
    <row r="569" ht="22" customHeight="1" spans="1:27">
      <c r="A569" s="47"/>
      <c r="B569" s="47"/>
      <c r="C569" s="18" t="s">
        <v>1380</v>
      </c>
      <c r="D569" s="18" t="s">
        <v>302</v>
      </c>
      <c r="E569" s="19" t="s">
        <v>337</v>
      </c>
      <c r="F569" s="18" t="s">
        <v>384</v>
      </c>
      <c r="G569" s="18" t="s">
        <v>338</v>
      </c>
      <c r="H569" s="18" t="s">
        <v>1381</v>
      </c>
      <c r="I569" s="18" t="s">
        <v>256</v>
      </c>
      <c r="J569" s="18" t="s">
        <v>1397</v>
      </c>
      <c r="K569" s="18" t="s">
        <v>368</v>
      </c>
      <c r="L569" s="18" t="s">
        <v>1010</v>
      </c>
      <c r="M569" s="33" t="s">
        <v>370</v>
      </c>
      <c r="N569" s="20">
        <f t="shared" si="49"/>
        <v>1.6401</v>
      </c>
      <c r="O569" s="20">
        <f t="shared" si="53"/>
        <v>0</v>
      </c>
      <c r="P569" s="20"/>
      <c r="Q569" s="20"/>
      <c r="R569" s="20"/>
      <c r="S569" s="20"/>
      <c r="T569" s="31">
        <f t="shared" si="50"/>
        <v>1.6401</v>
      </c>
      <c r="U569" s="20"/>
      <c r="V569" s="20">
        <v>1.6401</v>
      </c>
      <c r="W569" s="20"/>
      <c r="X569" s="20"/>
      <c r="Y569" s="43">
        <f t="shared" si="52"/>
        <v>0</v>
      </c>
      <c r="Z569" s="20"/>
      <c r="AA569" s="20"/>
    </row>
    <row r="570" ht="22" customHeight="1" spans="1:27">
      <c r="A570" s="47"/>
      <c r="B570" s="47"/>
      <c r="C570" s="18" t="s">
        <v>1380</v>
      </c>
      <c r="D570" s="18" t="s">
        <v>302</v>
      </c>
      <c r="E570" s="19" t="s">
        <v>337</v>
      </c>
      <c r="F570" s="18" t="s">
        <v>384</v>
      </c>
      <c r="G570" s="18" t="s">
        <v>338</v>
      </c>
      <c r="H570" s="18" t="s">
        <v>1381</v>
      </c>
      <c r="I570" s="18" t="s">
        <v>256</v>
      </c>
      <c r="J570" s="18" t="s">
        <v>1398</v>
      </c>
      <c r="K570" s="18" t="s">
        <v>660</v>
      </c>
      <c r="L570" s="18" t="s">
        <v>1010</v>
      </c>
      <c r="M570" s="33" t="s">
        <v>1069</v>
      </c>
      <c r="N570" s="20">
        <f t="shared" si="49"/>
        <v>1.65</v>
      </c>
      <c r="O570" s="20">
        <f t="shared" si="53"/>
        <v>0</v>
      </c>
      <c r="P570" s="20"/>
      <c r="Q570" s="20"/>
      <c r="R570" s="20"/>
      <c r="S570" s="20"/>
      <c r="T570" s="31">
        <f t="shared" si="50"/>
        <v>1.65</v>
      </c>
      <c r="U570" s="20"/>
      <c r="V570" s="20"/>
      <c r="W570" s="20">
        <v>1.65</v>
      </c>
      <c r="X570" s="20"/>
      <c r="Y570" s="43">
        <f t="shared" si="52"/>
        <v>0</v>
      </c>
      <c r="Z570" s="20"/>
      <c r="AA570" s="20"/>
    </row>
    <row r="571" ht="22" customHeight="1" spans="1:27">
      <c r="A571" s="47"/>
      <c r="B571" s="47"/>
      <c r="C571" s="18" t="s">
        <v>1380</v>
      </c>
      <c r="D571" s="18" t="s">
        <v>302</v>
      </c>
      <c r="E571" s="19" t="s">
        <v>337</v>
      </c>
      <c r="F571" s="18" t="s">
        <v>384</v>
      </c>
      <c r="G571" s="18" t="s">
        <v>338</v>
      </c>
      <c r="H571" s="18" t="s">
        <v>1381</v>
      </c>
      <c r="I571" s="18" t="s">
        <v>256</v>
      </c>
      <c r="J571" s="18" t="s">
        <v>1399</v>
      </c>
      <c r="K571" s="18" t="s">
        <v>258</v>
      </c>
      <c r="L571" s="18" t="s">
        <v>88</v>
      </c>
      <c r="M571" s="55" t="s">
        <v>1011</v>
      </c>
      <c r="N571" s="20">
        <f t="shared" si="49"/>
        <v>1.1569</v>
      </c>
      <c r="O571" s="20">
        <f t="shared" si="53"/>
        <v>0</v>
      </c>
      <c r="P571" s="20"/>
      <c r="Q571" s="20"/>
      <c r="R571" s="20"/>
      <c r="S571" s="20"/>
      <c r="T571" s="31">
        <f t="shared" si="50"/>
        <v>1.1569</v>
      </c>
      <c r="U571" s="20">
        <v>1.1569</v>
      </c>
      <c r="V571" s="20"/>
      <c r="W571" s="20"/>
      <c r="X571" s="20"/>
      <c r="Y571" s="43">
        <f t="shared" si="52"/>
        <v>0</v>
      </c>
      <c r="Z571" s="20"/>
      <c r="AA571" s="20"/>
    </row>
    <row r="572" ht="22" customHeight="1" spans="1:27">
      <c r="A572" s="24"/>
      <c r="B572" s="24"/>
      <c r="C572" s="18" t="s">
        <v>1380</v>
      </c>
      <c r="D572" s="18" t="s">
        <v>302</v>
      </c>
      <c r="E572" s="19" t="s">
        <v>337</v>
      </c>
      <c r="F572" s="18" t="s">
        <v>384</v>
      </c>
      <c r="G572" s="18" t="s">
        <v>338</v>
      </c>
      <c r="H572" s="18" t="s">
        <v>1381</v>
      </c>
      <c r="I572" s="18" t="s">
        <v>256</v>
      </c>
      <c r="J572" s="18" t="s">
        <v>1400</v>
      </c>
      <c r="K572" s="18" t="s">
        <v>368</v>
      </c>
      <c r="L572" s="18" t="s">
        <v>182</v>
      </c>
      <c r="M572" s="33" t="s">
        <v>1227</v>
      </c>
      <c r="N572" s="20">
        <f t="shared" si="49"/>
        <v>10.024321</v>
      </c>
      <c r="O572" s="20">
        <f t="shared" si="53"/>
        <v>0</v>
      </c>
      <c r="P572" s="20"/>
      <c r="Q572" s="20"/>
      <c r="R572" s="20"/>
      <c r="S572" s="20"/>
      <c r="T572" s="31">
        <f t="shared" si="50"/>
        <v>10.024321</v>
      </c>
      <c r="U572" s="20"/>
      <c r="V572" s="20">
        <v>10.024321</v>
      </c>
      <c r="W572" s="20"/>
      <c r="X572" s="20"/>
      <c r="Y572" s="43">
        <f t="shared" si="52"/>
        <v>0</v>
      </c>
      <c r="Z572" s="20"/>
      <c r="AA572" s="20"/>
    </row>
    <row r="573" ht="22" customHeight="1" spans="1:27">
      <c r="A573" s="22">
        <v>432</v>
      </c>
      <c r="B573" s="22" t="s">
        <v>1354</v>
      </c>
      <c r="C573" s="18" t="s">
        <v>1401</v>
      </c>
      <c r="D573" s="18" t="s">
        <v>302</v>
      </c>
      <c r="E573" s="19" t="s">
        <v>337</v>
      </c>
      <c r="F573" s="18" t="s">
        <v>384</v>
      </c>
      <c r="G573" s="18" t="s">
        <v>338</v>
      </c>
      <c r="H573" s="18" t="s">
        <v>1402</v>
      </c>
      <c r="I573" s="18" t="s">
        <v>256</v>
      </c>
      <c r="J573" s="18" t="s">
        <v>1403</v>
      </c>
      <c r="K573" s="18" t="s">
        <v>368</v>
      </c>
      <c r="L573" s="18" t="s">
        <v>1010</v>
      </c>
      <c r="M573" s="33" t="s">
        <v>370</v>
      </c>
      <c r="N573" s="20">
        <f t="shared" si="49"/>
        <v>63.9</v>
      </c>
      <c r="O573" s="20">
        <f t="shared" si="53"/>
        <v>0</v>
      </c>
      <c r="P573" s="20"/>
      <c r="Q573" s="20"/>
      <c r="R573" s="20"/>
      <c r="S573" s="20"/>
      <c r="T573" s="31">
        <f t="shared" si="50"/>
        <v>63.9</v>
      </c>
      <c r="U573" s="20"/>
      <c r="V573" s="20">
        <v>63.9</v>
      </c>
      <c r="W573" s="20"/>
      <c r="X573" s="20"/>
      <c r="Y573" s="43">
        <f t="shared" si="52"/>
        <v>34.77</v>
      </c>
      <c r="Z573" s="20"/>
      <c r="AA573" s="20">
        <v>34.77</v>
      </c>
    </row>
    <row r="574" ht="22" customHeight="1" spans="1:27">
      <c r="A574" s="47"/>
      <c r="B574" s="47"/>
      <c r="C574" s="18" t="s">
        <v>1401</v>
      </c>
      <c r="D574" s="18" t="s">
        <v>302</v>
      </c>
      <c r="E574" s="19" t="s">
        <v>337</v>
      </c>
      <c r="F574" s="18" t="s">
        <v>384</v>
      </c>
      <c r="G574" s="18" t="s">
        <v>338</v>
      </c>
      <c r="H574" s="18" t="s">
        <v>1402</v>
      </c>
      <c r="I574" s="18" t="s">
        <v>256</v>
      </c>
      <c r="J574" s="18" t="s">
        <v>1403</v>
      </c>
      <c r="K574" s="18" t="s">
        <v>368</v>
      </c>
      <c r="L574" s="18" t="s">
        <v>167</v>
      </c>
      <c r="M574" s="33" t="s">
        <v>1404</v>
      </c>
      <c r="N574" s="20">
        <f t="shared" si="49"/>
        <v>33.22595</v>
      </c>
      <c r="O574" s="20">
        <f t="shared" si="53"/>
        <v>0</v>
      </c>
      <c r="P574" s="20"/>
      <c r="Q574" s="20"/>
      <c r="R574" s="20"/>
      <c r="S574" s="20"/>
      <c r="T574" s="31">
        <f t="shared" si="50"/>
        <v>33.22595</v>
      </c>
      <c r="U574" s="20"/>
      <c r="V574" s="20">
        <v>33.22595</v>
      </c>
      <c r="W574" s="20"/>
      <c r="X574" s="20"/>
      <c r="Y574" s="43">
        <f t="shared" si="52"/>
        <v>0</v>
      </c>
      <c r="Z574" s="20"/>
      <c r="AA574" s="20"/>
    </row>
    <row r="575" ht="22" customHeight="1" spans="1:27">
      <c r="A575" s="47"/>
      <c r="B575" s="47"/>
      <c r="C575" s="18" t="s">
        <v>1401</v>
      </c>
      <c r="D575" s="18" t="s">
        <v>302</v>
      </c>
      <c r="E575" s="19" t="s">
        <v>337</v>
      </c>
      <c r="F575" s="18" t="s">
        <v>384</v>
      </c>
      <c r="G575" s="18" t="s">
        <v>338</v>
      </c>
      <c r="H575" s="18" t="s">
        <v>1402</v>
      </c>
      <c r="I575" s="18" t="s">
        <v>256</v>
      </c>
      <c r="J575" s="18" t="s">
        <v>1403</v>
      </c>
      <c r="K575" s="18" t="s">
        <v>258</v>
      </c>
      <c r="L575" s="18" t="s">
        <v>935</v>
      </c>
      <c r="M575" s="33" t="s">
        <v>259</v>
      </c>
      <c r="N575" s="20">
        <f t="shared" si="49"/>
        <v>8.50795</v>
      </c>
      <c r="O575" s="20">
        <f t="shared" si="53"/>
        <v>8.50795</v>
      </c>
      <c r="P575" s="20">
        <v>8.50795</v>
      </c>
      <c r="Q575" s="20"/>
      <c r="R575" s="20"/>
      <c r="S575" s="20"/>
      <c r="T575" s="31">
        <f t="shared" si="50"/>
        <v>0</v>
      </c>
      <c r="U575" s="20"/>
      <c r="V575" s="20"/>
      <c r="W575" s="20"/>
      <c r="X575" s="20"/>
      <c r="Y575" s="43">
        <f t="shared" si="52"/>
        <v>8.50795</v>
      </c>
      <c r="Z575" s="60">
        <v>8.50795</v>
      </c>
      <c r="AA575" s="20"/>
    </row>
    <row r="576" ht="22" customHeight="1" spans="1:27">
      <c r="A576" s="24"/>
      <c r="B576" s="24"/>
      <c r="C576" s="18" t="s">
        <v>1401</v>
      </c>
      <c r="D576" s="18" t="s">
        <v>302</v>
      </c>
      <c r="E576" s="19" t="s">
        <v>337</v>
      </c>
      <c r="F576" s="18" t="s">
        <v>384</v>
      </c>
      <c r="G576" s="18" t="s">
        <v>338</v>
      </c>
      <c r="H576" s="18" t="s">
        <v>1402</v>
      </c>
      <c r="I576" s="18" t="s">
        <v>256</v>
      </c>
      <c r="J576" s="18" t="s">
        <v>1403</v>
      </c>
      <c r="K576" s="18" t="s">
        <v>743</v>
      </c>
      <c r="L576" s="18" t="s">
        <v>744</v>
      </c>
      <c r="M576" s="33" t="s">
        <v>745</v>
      </c>
      <c r="N576" s="20">
        <f t="shared" si="49"/>
        <v>10.2661</v>
      </c>
      <c r="O576" s="20">
        <f t="shared" si="53"/>
        <v>10.2661</v>
      </c>
      <c r="P576" s="20"/>
      <c r="Q576" s="20"/>
      <c r="R576" s="20"/>
      <c r="S576" s="20">
        <v>10.2661</v>
      </c>
      <c r="T576" s="31">
        <f t="shared" si="50"/>
        <v>0</v>
      </c>
      <c r="U576" s="20"/>
      <c r="V576" s="20"/>
      <c r="W576" s="20"/>
      <c r="X576" s="20"/>
      <c r="Y576" s="43">
        <f t="shared" si="52"/>
        <v>10.2661</v>
      </c>
      <c r="Z576" s="60">
        <v>10.2661</v>
      </c>
      <c r="AA576" s="20"/>
    </row>
    <row r="577" ht="22" customHeight="1" spans="1:27">
      <c r="A577" s="22">
        <v>433</v>
      </c>
      <c r="B577" s="22" t="s">
        <v>1354</v>
      </c>
      <c r="C577" s="18" t="s">
        <v>1405</v>
      </c>
      <c r="D577" s="18" t="s">
        <v>302</v>
      </c>
      <c r="E577" s="19" t="s">
        <v>337</v>
      </c>
      <c r="F577" s="18" t="s">
        <v>460</v>
      </c>
      <c r="G577" s="18" t="s">
        <v>338</v>
      </c>
      <c r="H577" s="18" t="s">
        <v>771</v>
      </c>
      <c r="I577" s="18" t="s">
        <v>256</v>
      </c>
      <c r="J577" s="18" t="s">
        <v>1406</v>
      </c>
      <c r="K577" s="18" t="s">
        <v>660</v>
      </c>
      <c r="L577" s="18" t="s">
        <v>661</v>
      </c>
      <c r="M577" s="33" t="s">
        <v>662</v>
      </c>
      <c r="N577" s="20">
        <f t="shared" ref="N576:N604" si="54">O577+T577</f>
        <v>34.537603</v>
      </c>
      <c r="O577" s="20">
        <f t="shared" si="53"/>
        <v>34.537603</v>
      </c>
      <c r="P577" s="20"/>
      <c r="Q577" s="20"/>
      <c r="R577" s="20">
        <v>34.537603</v>
      </c>
      <c r="S577" s="20"/>
      <c r="T577" s="31">
        <f t="shared" si="50"/>
        <v>0</v>
      </c>
      <c r="U577" s="20"/>
      <c r="V577" s="20"/>
      <c r="W577" s="20"/>
      <c r="X577" s="20"/>
      <c r="Y577" s="43">
        <f t="shared" ref="Y577:Y608" si="55">Z577+AA577</f>
        <v>34.537603</v>
      </c>
      <c r="Z577" s="20">
        <v>34.537603</v>
      </c>
      <c r="AA577" s="20"/>
    </row>
    <row r="578" ht="22" customHeight="1" spans="1:27">
      <c r="A578" s="47"/>
      <c r="B578" s="47"/>
      <c r="C578" s="18" t="s">
        <v>1405</v>
      </c>
      <c r="D578" s="18" t="s">
        <v>302</v>
      </c>
      <c r="E578" s="19" t="s">
        <v>337</v>
      </c>
      <c r="F578" s="18" t="s">
        <v>460</v>
      </c>
      <c r="G578" s="18" t="s">
        <v>338</v>
      </c>
      <c r="H578" s="18" t="s">
        <v>771</v>
      </c>
      <c r="I578" s="18" t="s">
        <v>256</v>
      </c>
      <c r="J578" s="18" t="s">
        <v>1407</v>
      </c>
      <c r="K578" s="18" t="s">
        <v>258</v>
      </c>
      <c r="L578" s="18" t="s">
        <v>1408</v>
      </c>
      <c r="M578" s="33" t="s">
        <v>259</v>
      </c>
      <c r="N578" s="20">
        <f t="shared" si="54"/>
        <v>4.2647</v>
      </c>
      <c r="O578" s="20">
        <f t="shared" si="53"/>
        <v>4.2647</v>
      </c>
      <c r="P578" s="20">
        <v>4.2647</v>
      </c>
      <c r="Q578" s="20"/>
      <c r="R578" s="20"/>
      <c r="S578" s="20"/>
      <c r="T578" s="31">
        <f t="shared" si="50"/>
        <v>0</v>
      </c>
      <c r="U578" s="20"/>
      <c r="V578" s="20"/>
      <c r="W578" s="20"/>
      <c r="X578" s="20"/>
      <c r="Y578" s="43">
        <f t="shared" si="55"/>
        <v>4.2647</v>
      </c>
      <c r="Z578" s="20">
        <v>4.2647</v>
      </c>
      <c r="AA578" s="20"/>
    </row>
    <row r="579" ht="22" customHeight="1" spans="1:27">
      <c r="A579" s="24"/>
      <c r="B579" s="24"/>
      <c r="C579" s="18" t="s">
        <v>1405</v>
      </c>
      <c r="D579" s="18" t="s">
        <v>302</v>
      </c>
      <c r="E579" s="19" t="s">
        <v>337</v>
      </c>
      <c r="F579" s="18" t="s">
        <v>460</v>
      </c>
      <c r="G579" s="18" t="s">
        <v>338</v>
      </c>
      <c r="H579" s="18" t="s">
        <v>771</v>
      </c>
      <c r="I579" s="18" t="s">
        <v>256</v>
      </c>
      <c r="J579" s="18" t="s">
        <v>1409</v>
      </c>
      <c r="K579" s="18" t="s">
        <v>660</v>
      </c>
      <c r="L579" s="18" t="s">
        <v>1010</v>
      </c>
      <c r="M579" s="33" t="s">
        <v>1069</v>
      </c>
      <c r="N579" s="20">
        <f t="shared" si="54"/>
        <v>54.927697</v>
      </c>
      <c r="O579" s="20">
        <f t="shared" si="53"/>
        <v>0</v>
      </c>
      <c r="P579" s="20"/>
      <c r="Q579" s="20"/>
      <c r="R579" s="20"/>
      <c r="S579" s="20"/>
      <c r="T579" s="31">
        <f t="shared" si="50"/>
        <v>54.927697</v>
      </c>
      <c r="U579" s="20"/>
      <c r="V579" s="20"/>
      <c r="W579" s="20">
        <v>54.927697</v>
      </c>
      <c r="X579" s="20"/>
      <c r="Y579" s="43">
        <f t="shared" si="55"/>
        <v>26.808697</v>
      </c>
      <c r="Z579" s="20"/>
      <c r="AA579" s="20">
        <v>26.808697</v>
      </c>
    </row>
    <row r="580" ht="22" customHeight="1" spans="1:27">
      <c r="A580" s="22">
        <v>434</v>
      </c>
      <c r="B580" s="22" t="s">
        <v>1354</v>
      </c>
      <c r="C580" s="18" t="s">
        <v>1410</v>
      </c>
      <c r="D580" s="18" t="s">
        <v>302</v>
      </c>
      <c r="E580" s="19" t="s">
        <v>337</v>
      </c>
      <c r="F580" s="18" t="s">
        <v>286</v>
      </c>
      <c r="G580" s="18" t="s">
        <v>338</v>
      </c>
      <c r="H580" s="18" t="s">
        <v>395</v>
      </c>
      <c r="I580" s="18" t="s">
        <v>256</v>
      </c>
      <c r="J580" s="18" t="s">
        <v>1411</v>
      </c>
      <c r="K580" s="18" t="s">
        <v>743</v>
      </c>
      <c r="L580" s="18" t="s">
        <v>744</v>
      </c>
      <c r="M580" s="33" t="s">
        <v>745</v>
      </c>
      <c r="N580" s="20">
        <f t="shared" si="54"/>
        <v>70.55</v>
      </c>
      <c r="O580" s="20">
        <f t="shared" si="53"/>
        <v>70.55</v>
      </c>
      <c r="P580" s="20"/>
      <c r="Q580" s="20"/>
      <c r="R580" s="20"/>
      <c r="S580" s="20">
        <v>70.55</v>
      </c>
      <c r="T580" s="31">
        <f t="shared" si="50"/>
        <v>0</v>
      </c>
      <c r="U580" s="20"/>
      <c r="V580" s="20"/>
      <c r="W580" s="20"/>
      <c r="X580" s="20"/>
      <c r="Y580" s="43">
        <f t="shared" si="55"/>
        <v>70.55</v>
      </c>
      <c r="Z580" s="20">
        <v>70.55</v>
      </c>
      <c r="AA580" s="20"/>
    </row>
    <row r="581" ht="22" customHeight="1" spans="1:27">
      <c r="A581" s="24"/>
      <c r="B581" s="24"/>
      <c r="C581" s="18" t="s">
        <v>1410</v>
      </c>
      <c r="D581" s="18" t="s">
        <v>302</v>
      </c>
      <c r="E581" s="19" t="s">
        <v>337</v>
      </c>
      <c r="F581" s="18" t="s">
        <v>286</v>
      </c>
      <c r="G581" s="18" t="s">
        <v>338</v>
      </c>
      <c r="H581" s="18" t="s">
        <v>395</v>
      </c>
      <c r="I581" s="18" t="s">
        <v>256</v>
      </c>
      <c r="J581" s="18" t="s">
        <v>1412</v>
      </c>
      <c r="K581" s="18" t="s">
        <v>258</v>
      </c>
      <c r="L581" s="18" t="s">
        <v>1010</v>
      </c>
      <c r="M581" s="33" t="s">
        <v>1011</v>
      </c>
      <c r="N581" s="20">
        <f t="shared" si="54"/>
        <v>36</v>
      </c>
      <c r="O581" s="20">
        <f t="shared" si="53"/>
        <v>0</v>
      </c>
      <c r="P581" s="20"/>
      <c r="Q581" s="20"/>
      <c r="R581" s="20"/>
      <c r="S581" s="20"/>
      <c r="T581" s="31">
        <f t="shared" si="50"/>
        <v>36</v>
      </c>
      <c r="U581" s="20">
        <v>36</v>
      </c>
      <c r="V581" s="20"/>
      <c r="W581" s="20"/>
      <c r="X581" s="20"/>
      <c r="Y581" s="43">
        <f t="shared" si="55"/>
        <v>4.035</v>
      </c>
      <c r="Z581" s="20"/>
      <c r="AA581" s="20">
        <v>4.035</v>
      </c>
    </row>
    <row r="582" ht="22" customHeight="1" spans="1:27">
      <c r="A582" s="22">
        <v>435</v>
      </c>
      <c r="B582" s="22" t="s">
        <v>1354</v>
      </c>
      <c r="C582" s="18" t="s">
        <v>1413</v>
      </c>
      <c r="D582" s="18" t="s">
        <v>251</v>
      </c>
      <c r="E582" s="19" t="s">
        <v>252</v>
      </c>
      <c r="F582" s="18" t="s">
        <v>286</v>
      </c>
      <c r="G582" s="18" t="s">
        <v>402</v>
      </c>
      <c r="H582" s="18" t="s">
        <v>286</v>
      </c>
      <c r="I582" s="18" t="s">
        <v>256</v>
      </c>
      <c r="J582" s="18" t="s">
        <v>1414</v>
      </c>
      <c r="K582" s="18" t="s">
        <v>258</v>
      </c>
      <c r="L582" s="18" t="s">
        <v>1010</v>
      </c>
      <c r="M582" s="33" t="s">
        <v>1011</v>
      </c>
      <c r="N582" s="20">
        <f t="shared" si="54"/>
        <v>36.04058</v>
      </c>
      <c r="O582" s="20">
        <f t="shared" si="53"/>
        <v>0</v>
      </c>
      <c r="P582" s="20"/>
      <c r="Q582" s="20"/>
      <c r="R582" s="20"/>
      <c r="S582" s="20"/>
      <c r="T582" s="31">
        <f t="shared" si="50"/>
        <v>36.04058</v>
      </c>
      <c r="U582" s="20">
        <v>36.04058</v>
      </c>
      <c r="V582" s="20"/>
      <c r="W582" s="20"/>
      <c r="X582" s="20"/>
      <c r="Y582" s="43">
        <f t="shared" si="55"/>
        <v>4.84058</v>
      </c>
      <c r="Z582" s="20"/>
      <c r="AA582" s="20">
        <v>4.84058</v>
      </c>
    </row>
    <row r="583" ht="22" customHeight="1" spans="1:27">
      <c r="A583" s="47"/>
      <c r="B583" s="47"/>
      <c r="C583" s="18" t="s">
        <v>1413</v>
      </c>
      <c r="D583" s="18" t="s">
        <v>251</v>
      </c>
      <c r="E583" s="19" t="s">
        <v>252</v>
      </c>
      <c r="F583" s="18" t="s">
        <v>286</v>
      </c>
      <c r="G583" s="18" t="s">
        <v>402</v>
      </c>
      <c r="H583" s="18" t="s">
        <v>286</v>
      </c>
      <c r="I583" s="18" t="s">
        <v>256</v>
      </c>
      <c r="J583" s="18" t="s">
        <v>1415</v>
      </c>
      <c r="K583" s="18" t="s">
        <v>660</v>
      </c>
      <c r="L583" s="18" t="s">
        <v>802</v>
      </c>
      <c r="M583" s="33" t="s">
        <v>662</v>
      </c>
      <c r="N583" s="20">
        <f t="shared" si="54"/>
        <v>66.55065</v>
      </c>
      <c r="O583" s="20">
        <f t="shared" si="53"/>
        <v>66.55065</v>
      </c>
      <c r="P583" s="20"/>
      <c r="Q583" s="20"/>
      <c r="R583" s="20">
        <v>66.55065</v>
      </c>
      <c r="S583" s="20"/>
      <c r="T583" s="31">
        <f t="shared" si="50"/>
        <v>0</v>
      </c>
      <c r="U583" s="20"/>
      <c r="V583" s="20"/>
      <c r="W583" s="20"/>
      <c r="X583" s="20"/>
      <c r="Y583" s="43">
        <f t="shared" si="55"/>
        <v>66.55065</v>
      </c>
      <c r="Z583" s="20">
        <v>66.55065</v>
      </c>
      <c r="AA583" s="20"/>
    </row>
    <row r="584" ht="22" customHeight="1" spans="1:27">
      <c r="A584" s="24"/>
      <c r="B584" s="24"/>
      <c r="C584" s="18" t="s">
        <v>1413</v>
      </c>
      <c r="D584" s="18" t="s">
        <v>251</v>
      </c>
      <c r="E584" s="19" t="s">
        <v>252</v>
      </c>
      <c r="F584" s="18" t="s">
        <v>286</v>
      </c>
      <c r="G584" s="18" t="s">
        <v>402</v>
      </c>
      <c r="H584" s="18" t="s">
        <v>286</v>
      </c>
      <c r="I584" s="18" t="s">
        <v>256</v>
      </c>
      <c r="J584" s="18" t="s">
        <v>1416</v>
      </c>
      <c r="K584" s="18" t="s">
        <v>660</v>
      </c>
      <c r="L584" s="18" t="s">
        <v>661</v>
      </c>
      <c r="M584" s="33" t="s">
        <v>662</v>
      </c>
      <c r="N584" s="20">
        <f t="shared" si="54"/>
        <v>1.40877</v>
      </c>
      <c r="O584" s="20">
        <f t="shared" si="53"/>
        <v>1.40877</v>
      </c>
      <c r="P584" s="20"/>
      <c r="Q584" s="20"/>
      <c r="R584" s="20">
        <v>1.40877</v>
      </c>
      <c r="S584" s="20"/>
      <c r="T584" s="31">
        <f t="shared" si="50"/>
        <v>0</v>
      </c>
      <c r="U584" s="20"/>
      <c r="V584" s="20"/>
      <c r="W584" s="20"/>
      <c r="X584" s="20"/>
      <c r="Y584" s="43">
        <f t="shared" si="55"/>
        <v>1.40877</v>
      </c>
      <c r="Z584" s="20">
        <v>1.40877</v>
      </c>
      <c r="AA584" s="20"/>
    </row>
    <row r="585" ht="22" customHeight="1" spans="1:27">
      <c r="A585" s="22">
        <v>436</v>
      </c>
      <c r="B585" s="22" t="s">
        <v>1354</v>
      </c>
      <c r="C585" s="18" t="s">
        <v>1417</v>
      </c>
      <c r="D585" s="18" t="s">
        <v>302</v>
      </c>
      <c r="E585" s="19" t="s">
        <v>337</v>
      </c>
      <c r="F585" s="18" t="s">
        <v>286</v>
      </c>
      <c r="G585" s="18" t="s">
        <v>338</v>
      </c>
      <c r="H585" s="18" t="s">
        <v>1418</v>
      </c>
      <c r="I585" s="18" t="s">
        <v>256</v>
      </c>
      <c r="J585" s="18" t="s">
        <v>1419</v>
      </c>
      <c r="K585" s="18" t="s">
        <v>743</v>
      </c>
      <c r="L585" s="18" t="s">
        <v>744</v>
      </c>
      <c r="M585" s="33" t="s">
        <v>745</v>
      </c>
      <c r="N585" s="20">
        <f t="shared" si="54"/>
        <v>124.75</v>
      </c>
      <c r="O585" s="20">
        <f t="shared" si="53"/>
        <v>124.75</v>
      </c>
      <c r="P585" s="20"/>
      <c r="Q585" s="20"/>
      <c r="R585" s="20"/>
      <c r="S585" s="20">
        <v>124.75</v>
      </c>
      <c r="T585" s="31">
        <f t="shared" si="50"/>
        <v>0</v>
      </c>
      <c r="U585" s="20"/>
      <c r="V585" s="20"/>
      <c r="W585" s="20"/>
      <c r="X585" s="20"/>
      <c r="Y585" s="43">
        <f t="shared" si="55"/>
        <v>124.75</v>
      </c>
      <c r="Z585" s="20">
        <v>124.75</v>
      </c>
      <c r="AA585" s="20"/>
    </row>
    <row r="586" ht="22" customHeight="1" spans="1:27">
      <c r="A586" s="24"/>
      <c r="B586" s="24"/>
      <c r="C586" s="18" t="s">
        <v>1417</v>
      </c>
      <c r="D586" s="18" t="s">
        <v>302</v>
      </c>
      <c r="E586" s="19" t="s">
        <v>337</v>
      </c>
      <c r="F586" s="18" t="s">
        <v>286</v>
      </c>
      <c r="G586" s="18" t="s">
        <v>338</v>
      </c>
      <c r="H586" s="18" t="s">
        <v>1418</v>
      </c>
      <c r="I586" s="18" t="s">
        <v>256</v>
      </c>
      <c r="J586" s="18" t="s">
        <v>1420</v>
      </c>
      <c r="K586" s="18" t="s">
        <v>258</v>
      </c>
      <c r="L586" s="18" t="s">
        <v>1010</v>
      </c>
      <c r="M586" s="33" t="s">
        <v>1011</v>
      </c>
      <c r="N586" s="20">
        <f t="shared" si="54"/>
        <v>55</v>
      </c>
      <c r="O586" s="20"/>
      <c r="P586" s="20"/>
      <c r="Q586" s="20"/>
      <c r="R586" s="20"/>
      <c r="S586" s="20"/>
      <c r="T586" s="31">
        <f t="shared" si="50"/>
        <v>55</v>
      </c>
      <c r="U586" s="20">
        <v>55</v>
      </c>
      <c r="V586" s="20"/>
      <c r="W586" s="20"/>
      <c r="X586" s="20"/>
      <c r="Y586" s="43">
        <f t="shared" si="55"/>
        <v>1.075</v>
      </c>
      <c r="Z586" s="20"/>
      <c r="AA586" s="20">
        <v>1.075</v>
      </c>
    </row>
    <row r="587" ht="22" customHeight="1" spans="1:27">
      <c r="A587" s="22">
        <v>437</v>
      </c>
      <c r="B587" s="22" t="s">
        <v>1354</v>
      </c>
      <c r="C587" s="18" t="s">
        <v>1421</v>
      </c>
      <c r="D587" s="18" t="s">
        <v>251</v>
      </c>
      <c r="E587" s="19" t="s">
        <v>252</v>
      </c>
      <c r="F587" s="18" t="s">
        <v>473</v>
      </c>
      <c r="G587" s="18" t="s">
        <v>254</v>
      </c>
      <c r="H587" s="18" t="s">
        <v>909</v>
      </c>
      <c r="I587" s="18" t="s">
        <v>256</v>
      </c>
      <c r="J587" s="18" t="s">
        <v>1422</v>
      </c>
      <c r="K587" s="18" t="s">
        <v>258</v>
      </c>
      <c r="L587" s="18" t="s">
        <v>918</v>
      </c>
      <c r="M587" s="33" t="s">
        <v>259</v>
      </c>
      <c r="N587" s="20">
        <f t="shared" si="54"/>
        <v>49.128565</v>
      </c>
      <c r="O587" s="20">
        <f>SUM(P587:S587)</f>
        <v>49.128565</v>
      </c>
      <c r="P587" s="20">
        <v>49.128565</v>
      </c>
      <c r="Q587" s="20"/>
      <c r="R587" s="20"/>
      <c r="S587" s="20"/>
      <c r="T587" s="31">
        <f t="shared" si="50"/>
        <v>0</v>
      </c>
      <c r="U587" s="20"/>
      <c r="V587" s="20"/>
      <c r="W587" s="20"/>
      <c r="X587" s="20"/>
      <c r="Y587" s="43">
        <f t="shared" si="55"/>
        <v>49.128565</v>
      </c>
      <c r="Z587" s="20">
        <v>49.128565</v>
      </c>
      <c r="AA587" s="20"/>
    </row>
    <row r="588" ht="22" customHeight="1" spans="1:27">
      <c r="A588" s="24"/>
      <c r="B588" s="24"/>
      <c r="C588" s="18" t="s">
        <v>1421</v>
      </c>
      <c r="D588" s="18" t="s">
        <v>251</v>
      </c>
      <c r="E588" s="19" t="s">
        <v>252</v>
      </c>
      <c r="F588" s="18" t="s">
        <v>473</v>
      </c>
      <c r="G588" s="18" t="s">
        <v>254</v>
      </c>
      <c r="H588" s="18" t="s">
        <v>909</v>
      </c>
      <c r="I588" s="18" t="s">
        <v>256</v>
      </c>
      <c r="J588" s="18" t="s">
        <v>1423</v>
      </c>
      <c r="K588" s="18" t="s">
        <v>258</v>
      </c>
      <c r="L588" s="18" t="s">
        <v>1010</v>
      </c>
      <c r="M588" s="33" t="s">
        <v>1011</v>
      </c>
      <c r="N588" s="20">
        <f t="shared" si="54"/>
        <v>36.387435</v>
      </c>
      <c r="O588" s="20">
        <f>SUM(P588:S588)</f>
        <v>0</v>
      </c>
      <c r="P588" s="20"/>
      <c r="Q588" s="20"/>
      <c r="R588" s="20"/>
      <c r="S588" s="20"/>
      <c r="T588" s="31">
        <f t="shared" si="50"/>
        <v>36.387435</v>
      </c>
      <c r="U588" s="20">
        <v>36.387435</v>
      </c>
      <c r="V588" s="20"/>
      <c r="W588" s="20"/>
      <c r="X588" s="20"/>
      <c r="Y588" s="43">
        <f t="shared" si="55"/>
        <v>10.371435</v>
      </c>
      <c r="Z588" s="20"/>
      <c r="AA588" s="20">
        <v>10.371435</v>
      </c>
    </row>
    <row r="589" ht="22" customHeight="1" spans="1:27">
      <c r="A589" s="22">
        <v>438</v>
      </c>
      <c r="B589" s="22" t="s">
        <v>1354</v>
      </c>
      <c r="C589" s="18" t="s">
        <v>1424</v>
      </c>
      <c r="D589" s="18" t="s">
        <v>302</v>
      </c>
      <c r="E589" s="19" t="s">
        <v>337</v>
      </c>
      <c r="F589" s="18" t="s">
        <v>265</v>
      </c>
      <c r="G589" s="18" t="s">
        <v>338</v>
      </c>
      <c r="H589" s="18" t="s">
        <v>391</v>
      </c>
      <c r="I589" s="18" t="s">
        <v>256</v>
      </c>
      <c r="J589" s="18" t="s">
        <v>1425</v>
      </c>
      <c r="K589" s="18" t="s">
        <v>660</v>
      </c>
      <c r="L589" s="18" t="s">
        <v>661</v>
      </c>
      <c r="M589" s="33" t="s">
        <v>662</v>
      </c>
      <c r="N589" s="20">
        <f t="shared" si="54"/>
        <v>72.48</v>
      </c>
      <c r="O589" s="20">
        <f>SUM(P589:S589)</f>
        <v>72.48</v>
      </c>
      <c r="P589" s="20"/>
      <c r="Q589" s="20"/>
      <c r="R589" s="20">
        <v>72.48</v>
      </c>
      <c r="S589" s="20"/>
      <c r="T589" s="31">
        <f t="shared" si="50"/>
        <v>0</v>
      </c>
      <c r="U589" s="20"/>
      <c r="V589" s="20"/>
      <c r="W589" s="20"/>
      <c r="X589" s="20"/>
      <c r="Y589" s="43">
        <f t="shared" si="55"/>
        <v>72.48</v>
      </c>
      <c r="Z589" s="20">
        <v>72.48</v>
      </c>
      <c r="AA589" s="20"/>
    </row>
    <row r="590" ht="22" customHeight="1" spans="1:27">
      <c r="A590" s="24"/>
      <c r="B590" s="24"/>
      <c r="C590" s="18" t="s">
        <v>1424</v>
      </c>
      <c r="D590" s="18" t="s">
        <v>302</v>
      </c>
      <c r="E590" s="19" t="s">
        <v>337</v>
      </c>
      <c r="F590" s="18" t="s">
        <v>265</v>
      </c>
      <c r="G590" s="18" t="s">
        <v>338</v>
      </c>
      <c r="H590" s="18" t="s">
        <v>391</v>
      </c>
      <c r="I590" s="18" t="s">
        <v>256</v>
      </c>
      <c r="J590" s="18" t="s">
        <v>1426</v>
      </c>
      <c r="K590" s="18" t="s">
        <v>368</v>
      </c>
      <c r="L590" s="18" t="s">
        <v>88</v>
      </c>
      <c r="M590" s="55" t="s">
        <v>370</v>
      </c>
      <c r="N590" s="20">
        <f t="shared" si="54"/>
        <v>18.12</v>
      </c>
      <c r="O590" s="20">
        <f>SUM(P590:S590)</f>
        <v>0</v>
      </c>
      <c r="P590" s="20"/>
      <c r="Q590" s="20"/>
      <c r="R590" s="20"/>
      <c r="S590" s="20"/>
      <c r="T590" s="31">
        <f t="shared" si="50"/>
        <v>18.12</v>
      </c>
      <c r="U590" s="20"/>
      <c r="V590" s="20">
        <v>18.12</v>
      </c>
      <c r="W590" s="20"/>
      <c r="X590" s="20"/>
      <c r="Y590" s="43">
        <f t="shared" si="55"/>
        <v>9.06</v>
      </c>
      <c r="Z590" s="20"/>
      <c r="AA590" s="20">
        <v>9.06</v>
      </c>
    </row>
    <row r="591" ht="22" customHeight="1" spans="1:27">
      <c r="A591" s="22">
        <v>439</v>
      </c>
      <c r="B591" s="22" t="s">
        <v>1354</v>
      </c>
      <c r="C591" s="18" t="s">
        <v>1427</v>
      </c>
      <c r="D591" s="18" t="s">
        <v>302</v>
      </c>
      <c r="E591" s="19" t="s">
        <v>344</v>
      </c>
      <c r="F591" s="18" t="s">
        <v>265</v>
      </c>
      <c r="G591" s="18" t="s">
        <v>345</v>
      </c>
      <c r="H591" s="18" t="s">
        <v>391</v>
      </c>
      <c r="I591" s="18" t="s">
        <v>256</v>
      </c>
      <c r="J591" s="18" t="s">
        <v>1428</v>
      </c>
      <c r="K591" s="18" t="s">
        <v>368</v>
      </c>
      <c r="L591" s="18" t="s">
        <v>944</v>
      </c>
      <c r="M591" s="33" t="s">
        <v>540</v>
      </c>
      <c r="N591" s="20">
        <f t="shared" si="54"/>
        <v>25.625723</v>
      </c>
      <c r="O591" s="20">
        <f>SUM(P591:S591)</f>
        <v>25.625723</v>
      </c>
      <c r="P591" s="20"/>
      <c r="Q591" s="20">
        <v>25.625723</v>
      </c>
      <c r="R591" s="20"/>
      <c r="S591" s="20"/>
      <c r="T591" s="31">
        <f t="shared" si="50"/>
        <v>0</v>
      </c>
      <c r="U591" s="20"/>
      <c r="V591" s="20"/>
      <c r="W591" s="20"/>
      <c r="X591" s="20"/>
      <c r="Y591" s="43">
        <f t="shared" si="55"/>
        <v>25.625723</v>
      </c>
      <c r="Z591" s="20">
        <v>25.625723</v>
      </c>
      <c r="AA591" s="20"/>
    </row>
    <row r="592" ht="22" customHeight="1" spans="1:27">
      <c r="A592" s="24"/>
      <c r="B592" s="24"/>
      <c r="C592" s="18" t="s">
        <v>1427</v>
      </c>
      <c r="D592" s="18" t="s">
        <v>302</v>
      </c>
      <c r="E592" s="19" t="s">
        <v>344</v>
      </c>
      <c r="F592" s="18" t="s">
        <v>265</v>
      </c>
      <c r="G592" s="18" t="s">
        <v>345</v>
      </c>
      <c r="H592" s="18" t="s">
        <v>391</v>
      </c>
      <c r="I592" s="18" t="s">
        <v>256</v>
      </c>
      <c r="J592" s="18" t="s">
        <v>1429</v>
      </c>
      <c r="K592" s="18" t="s">
        <v>368</v>
      </c>
      <c r="L592" s="18" t="s">
        <v>111</v>
      </c>
      <c r="M592" s="33" t="s">
        <v>968</v>
      </c>
      <c r="N592" s="20">
        <f t="shared" si="54"/>
        <v>12.224277</v>
      </c>
      <c r="O592" s="20"/>
      <c r="P592" s="20"/>
      <c r="Q592" s="20"/>
      <c r="R592" s="20"/>
      <c r="S592" s="20"/>
      <c r="T592" s="31">
        <f t="shared" si="50"/>
        <v>12.224277</v>
      </c>
      <c r="U592" s="20"/>
      <c r="V592" s="20">
        <v>12.224277</v>
      </c>
      <c r="W592" s="20"/>
      <c r="X592" s="20"/>
      <c r="Y592" s="43">
        <f t="shared" si="55"/>
        <v>0.869277</v>
      </c>
      <c r="Z592" s="20"/>
      <c r="AA592" s="20">
        <v>0.869277</v>
      </c>
    </row>
    <row r="593" ht="22" customHeight="1" spans="1:27">
      <c r="A593" s="22">
        <v>440</v>
      </c>
      <c r="B593" s="22" t="s">
        <v>1354</v>
      </c>
      <c r="C593" s="18" t="s">
        <v>1430</v>
      </c>
      <c r="D593" s="18" t="s">
        <v>302</v>
      </c>
      <c r="E593" s="19" t="s">
        <v>337</v>
      </c>
      <c r="F593" s="18" t="s">
        <v>265</v>
      </c>
      <c r="G593" s="18" t="s">
        <v>338</v>
      </c>
      <c r="H593" s="18" t="s">
        <v>1136</v>
      </c>
      <c r="I593" s="18" t="s">
        <v>256</v>
      </c>
      <c r="J593" s="18" t="s">
        <v>1431</v>
      </c>
      <c r="K593" s="18" t="s">
        <v>368</v>
      </c>
      <c r="L593" s="18" t="s">
        <v>944</v>
      </c>
      <c r="M593" s="33" t="s">
        <v>540</v>
      </c>
      <c r="N593" s="20">
        <f t="shared" si="54"/>
        <v>48</v>
      </c>
      <c r="O593" s="20">
        <f>SUM(P593:S593)</f>
        <v>48</v>
      </c>
      <c r="P593" s="20"/>
      <c r="Q593" s="20">
        <v>48</v>
      </c>
      <c r="R593" s="20"/>
      <c r="S593" s="20"/>
      <c r="T593" s="31">
        <f t="shared" si="50"/>
        <v>0</v>
      </c>
      <c r="U593" s="20"/>
      <c r="V593" s="20"/>
      <c r="W593" s="20"/>
      <c r="X593" s="20"/>
      <c r="Y593" s="43">
        <f t="shared" si="55"/>
        <v>48</v>
      </c>
      <c r="Z593" s="20">
        <v>48</v>
      </c>
      <c r="AA593" s="20"/>
    </row>
    <row r="594" ht="22" customHeight="1" spans="1:27">
      <c r="A594" s="24"/>
      <c r="B594" s="24"/>
      <c r="C594" s="18" t="s">
        <v>1430</v>
      </c>
      <c r="D594" s="18" t="s">
        <v>302</v>
      </c>
      <c r="E594" s="19" t="s">
        <v>337</v>
      </c>
      <c r="F594" s="18" t="s">
        <v>265</v>
      </c>
      <c r="G594" s="18" t="s">
        <v>338</v>
      </c>
      <c r="H594" s="18" t="s">
        <v>1136</v>
      </c>
      <c r="I594" s="18" t="s">
        <v>256</v>
      </c>
      <c r="J594" s="18" t="s">
        <v>1432</v>
      </c>
      <c r="K594" s="18" t="s">
        <v>660</v>
      </c>
      <c r="L594" s="18" t="s">
        <v>1010</v>
      </c>
      <c r="M594" s="33" t="s">
        <v>1069</v>
      </c>
      <c r="N594" s="20">
        <f t="shared" si="54"/>
        <v>29.62</v>
      </c>
      <c r="O594" s="20"/>
      <c r="P594" s="20"/>
      <c r="Q594" s="20"/>
      <c r="R594" s="20"/>
      <c r="S594" s="20"/>
      <c r="T594" s="31">
        <f t="shared" si="50"/>
        <v>29.62</v>
      </c>
      <c r="U594" s="20"/>
      <c r="V594" s="20"/>
      <c r="W594" s="20">
        <v>29.62</v>
      </c>
      <c r="X594" s="20"/>
      <c r="Y594" s="43">
        <f t="shared" si="55"/>
        <v>6.334</v>
      </c>
      <c r="Z594" s="20"/>
      <c r="AA594" s="20">
        <v>6.334</v>
      </c>
    </row>
    <row r="595" ht="22" customHeight="1" spans="1:27">
      <c r="A595" s="22">
        <v>441</v>
      </c>
      <c r="B595" s="22" t="s">
        <v>1354</v>
      </c>
      <c r="C595" s="18" t="s">
        <v>1433</v>
      </c>
      <c r="D595" s="18" t="s">
        <v>302</v>
      </c>
      <c r="E595" s="19" t="s">
        <v>344</v>
      </c>
      <c r="F595" s="18" t="s">
        <v>398</v>
      </c>
      <c r="G595" s="18" t="s">
        <v>345</v>
      </c>
      <c r="H595" s="18" t="s">
        <v>1434</v>
      </c>
      <c r="I595" s="18" t="s">
        <v>256</v>
      </c>
      <c r="J595" s="18" t="s">
        <v>1435</v>
      </c>
      <c r="K595" s="18" t="s">
        <v>743</v>
      </c>
      <c r="L595" s="18" t="s">
        <v>744</v>
      </c>
      <c r="M595" s="33" t="s">
        <v>745</v>
      </c>
      <c r="N595" s="20">
        <f t="shared" si="54"/>
        <v>23.41698</v>
      </c>
      <c r="O595" s="20">
        <f t="shared" ref="O595:O604" si="56">SUM(P595:S595)</f>
        <v>23.41698</v>
      </c>
      <c r="P595" s="20"/>
      <c r="Q595" s="20"/>
      <c r="R595" s="20"/>
      <c r="S595" s="20">
        <v>23.41698</v>
      </c>
      <c r="T595" s="31">
        <f t="shared" si="50"/>
        <v>0</v>
      </c>
      <c r="U595" s="20"/>
      <c r="V595" s="20"/>
      <c r="W595" s="20"/>
      <c r="X595" s="20"/>
      <c r="Y595" s="43">
        <f t="shared" si="55"/>
        <v>23.41698</v>
      </c>
      <c r="Z595" s="20">
        <v>23.41698</v>
      </c>
      <c r="AA595" s="20"/>
    </row>
    <row r="596" ht="22" customHeight="1" spans="1:27">
      <c r="A596" s="24"/>
      <c r="B596" s="24"/>
      <c r="C596" s="18" t="s">
        <v>1433</v>
      </c>
      <c r="D596" s="18" t="s">
        <v>302</v>
      </c>
      <c r="E596" s="19" t="s">
        <v>344</v>
      </c>
      <c r="F596" s="18" t="s">
        <v>398</v>
      </c>
      <c r="G596" s="18" t="s">
        <v>345</v>
      </c>
      <c r="H596" s="18" t="s">
        <v>1434</v>
      </c>
      <c r="I596" s="18" t="s">
        <v>256</v>
      </c>
      <c r="J596" s="18" t="s">
        <v>1436</v>
      </c>
      <c r="K596" s="18" t="s">
        <v>660</v>
      </c>
      <c r="L596" s="18" t="s">
        <v>1310</v>
      </c>
      <c r="M596" s="33" t="s">
        <v>1069</v>
      </c>
      <c r="N596" s="20">
        <f t="shared" si="54"/>
        <v>11.39302</v>
      </c>
      <c r="O596" s="20">
        <f t="shared" si="56"/>
        <v>0</v>
      </c>
      <c r="P596" s="20"/>
      <c r="Q596" s="20"/>
      <c r="R596" s="20"/>
      <c r="S596" s="20"/>
      <c r="T596" s="31">
        <f t="shared" si="50"/>
        <v>11.39302</v>
      </c>
      <c r="U596" s="20"/>
      <c r="V596" s="20"/>
      <c r="W596" s="20">
        <v>11.39302</v>
      </c>
      <c r="X596" s="20"/>
      <c r="Y596" s="43">
        <f t="shared" si="55"/>
        <v>0.95002</v>
      </c>
      <c r="Z596" s="20"/>
      <c r="AA596" s="20">
        <v>0.95002</v>
      </c>
    </row>
    <row r="597" ht="22" customHeight="1" spans="1:27">
      <c r="A597" s="22">
        <v>442</v>
      </c>
      <c r="B597" s="22" t="s">
        <v>1354</v>
      </c>
      <c r="C597" s="18" t="s">
        <v>1437</v>
      </c>
      <c r="D597" s="18" t="s">
        <v>251</v>
      </c>
      <c r="E597" s="19" t="s">
        <v>252</v>
      </c>
      <c r="F597" s="18" t="s">
        <v>277</v>
      </c>
      <c r="G597" s="18" t="s">
        <v>402</v>
      </c>
      <c r="H597" s="18" t="s">
        <v>567</v>
      </c>
      <c r="I597" s="18" t="s">
        <v>267</v>
      </c>
      <c r="J597" s="18" t="s">
        <v>1438</v>
      </c>
      <c r="K597" s="18" t="s">
        <v>258</v>
      </c>
      <c r="L597" s="18" t="s">
        <v>1439</v>
      </c>
      <c r="M597" s="33" t="s">
        <v>259</v>
      </c>
      <c r="N597" s="20">
        <f t="shared" si="54"/>
        <v>2.58</v>
      </c>
      <c r="O597" s="20">
        <f t="shared" si="56"/>
        <v>2.58</v>
      </c>
      <c r="P597" s="20">
        <v>2.58</v>
      </c>
      <c r="Q597" s="20"/>
      <c r="R597" s="20"/>
      <c r="S597" s="20"/>
      <c r="T597" s="31">
        <f t="shared" si="50"/>
        <v>0</v>
      </c>
      <c r="U597" s="20"/>
      <c r="V597" s="20"/>
      <c r="W597" s="20"/>
      <c r="X597" s="20"/>
      <c r="Y597" s="43">
        <f t="shared" si="55"/>
        <v>2.58</v>
      </c>
      <c r="Z597" s="20">
        <v>2.58</v>
      </c>
      <c r="AA597" s="20"/>
    </row>
    <row r="598" ht="22" customHeight="1" spans="1:27">
      <c r="A598" s="47"/>
      <c r="B598" s="47"/>
      <c r="C598" s="18" t="s">
        <v>1437</v>
      </c>
      <c r="D598" s="18" t="s">
        <v>251</v>
      </c>
      <c r="E598" s="19" t="s">
        <v>252</v>
      </c>
      <c r="F598" s="18" t="s">
        <v>277</v>
      </c>
      <c r="G598" s="18" t="s">
        <v>402</v>
      </c>
      <c r="H598" s="18" t="s">
        <v>567</v>
      </c>
      <c r="I598" s="18" t="s">
        <v>267</v>
      </c>
      <c r="J598" s="18" t="s">
        <v>1438</v>
      </c>
      <c r="K598" s="18" t="s">
        <v>258</v>
      </c>
      <c r="L598" s="18" t="s">
        <v>936</v>
      </c>
      <c r="M598" s="33" t="s">
        <v>259</v>
      </c>
      <c r="N598" s="20">
        <f t="shared" si="54"/>
        <v>0.0884</v>
      </c>
      <c r="O598" s="20">
        <f t="shared" si="56"/>
        <v>0.0884</v>
      </c>
      <c r="P598" s="20">
        <v>0.0884</v>
      </c>
      <c r="Q598" s="20"/>
      <c r="R598" s="20"/>
      <c r="S598" s="20"/>
      <c r="T598" s="31">
        <f t="shared" si="50"/>
        <v>0</v>
      </c>
      <c r="U598" s="20"/>
      <c r="V598" s="20"/>
      <c r="W598" s="20"/>
      <c r="X598" s="20"/>
      <c r="Y598" s="43">
        <f t="shared" si="55"/>
        <v>0.0884</v>
      </c>
      <c r="Z598" s="20">
        <v>0.0884</v>
      </c>
      <c r="AA598" s="20"/>
    </row>
    <row r="599" ht="22" customHeight="1" spans="1:27">
      <c r="A599" s="47"/>
      <c r="B599" s="47"/>
      <c r="C599" s="18" t="s">
        <v>1437</v>
      </c>
      <c r="D599" s="18" t="s">
        <v>251</v>
      </c>
      <c r="E599" s="19" t="s">
        <v>252</v>
      </c>
      <c r="F599" s="18" t="s">
        <v>277</v>
      </c>
      <c r="G599" s="18" t="s">
        <v>402</v>
      </c>
      <c r="H599" s="18" t="s">
        <v>567</v>
      </c>
      <c r="I599" s="18" t="s">
        <v>267</v>
      </c>
      <c r="J599" s="18" t="s">
        <v>1438</v>
      </c>
      <c r="K599" s="18" t="s">
        <v>660</v>
      </c>
      <c r="L599" s="18" t="s">
        <v>797</v>
      </c>
      <c r="M599" s="33" t="s">
        <v>662</v>
      </c>
      <c r="N599" s="20">
        <f t="shared" si="54"/>
        <v>11.154345</v>
      </c>
      <c r="O599" s="20">
        <f t="shared" si="56"/>
        <v>11.154345</v>
      </c>
      <c r="P599" s="20"/>
      <c r="Q599" s="20"/>
      <c r="R599" s="20">
        <v>11.154345</v>
      </c>
      <c r="S599" s="20"/>
      <c r="T599" s="31">
        <f t="shared" si="50"/>
        <v>0</v>
      </c>
      <c r="U599" s="20"/>
      <c r="V599" s="20"/>
      <c r="W599" s="20"/>
      <c r="X599" s="20"/>
      <c r="Y599" s="43">
        <f t="shared" si="55"/>
        <v>11.154345</v>
      </c>
      <c r="Z599" s="20">
        <v>11.154345</v>
      </c>
      <c r="AA599" s="20"/>
    </row>
    <row r="600" ht="22" customHeight="1" spans="1:27">
      <c r="A600" s="24"/>
      <c r="B600" s="24"/>
      <c r="C600" s="18" t="s">
        <v>1437</v>
      </c>
      <c r="D600" s="18" t="s">
        <v>251</v>
      </c>
      <c r="E600" s="19" t="s">
        <v>252</v>
      </c>
      <c r="F600" s="18" t="s">
        <v>277</v>
      </c>
      <c r="G600" s="18" t="s">
        <v>402</v>
      </c>
      <c r="H600" s="18" t="s">
        <v>567</v>
      </c>
      <c r="I600" s="18" t="s">
        <v>267</v>
      </c>
      <c r="J600" s="18" t="s">
        <v>1438</v>
      </c>
      <c r="K600" s="18" t="s">
        <v>368</v>
      </c>
      <c r="L600" s="18" t="s">
        <v>182</v>
      </c>
      <c r="M600" s="33" t="s">
        <v>1227</v>
      </c>
      <c r="N600" s="20">
        <f t="shared" si="54"/>
        <v>36.167255</v>
      </c>
      <c r="O600" s="20">
        <f t="shared" si="56"/>
        <v>0</v>
      </c>
      <c r="P600" s="20"/>
      <c r="Q600" s="20"/>
      <c r="R600" s="20"/>
      <c r="S600" s="20"/>
      <c r="T600" s="31">
        <f t="shared" si="50"/>
        <v>36.167255</v>
      </c>
      <c r="U600" s="20"/>
      <c r="V600" s="20">
        <v>36.167255</v>
      </c>
      <c r="W600" s="20"/>
      <c r="X600" s="20"/>
      <c r="Y600" s="43">
        <f t="shared" si="55"/>
        <v>14.989</v>
      </c>
      <c r="Z600" s="20"/>
      <c r="AA600" s="20">
        <v>14.989</v>
      </c>
    </row>
    <row r="601" ht="22" customHeight="1" spans="1:27">
      <c r="A601" s="22">
        <v>443</v>
      </c>
      <c r="B601" s="22" t="s">
        <v>1354</v>
      </c>
      <c r="C601" s="18" t="s">
        <v>1440</v>
      </c>
      <c r="D601" s="18" t="s">
        <v>302</v>
      </c>
      <c r="E601" s="19" t="s">
        <v>303</v>
      </c>
      <c r="F601" s="18" t="s">
        <v>304</v>
      </c>
      <c r="G601" s="18" t="s">
        <v>304</v>
      </c>
      <c r="H601" s="18" t="s">
        <v>756</v>
      </c>
      <c r="I601" s="18" t="s">
        <v>267</v>
      </c>
      <c r="J601" s="18" t="s">
        <v>625</v>
      </c>
      <c r="K601" s="18" t="s">
        <v>368</v>
      </c>
      <c r="L601" s="18" t="s">
        <v>182</v>
      </c>
      <c r="M601" s="33" t="s">
        <v>1227</v>
      </c>
      <c r="N601" s="20">
        <f t="shared" si="54"/>
        <v>279.75</v>
      </c>
      <c r="O601" s="20">
        <f t="shared" si="56"/>
        <v>0</v>
      </c>
      <c r="P601" s="20"/>
      <c r="Q601" s="20"/>
      <c r="R601" s="20"/>
      <c r="S601" s="20"/>
      <c r="T601" s="31">
        <f t="shared" si="50"/>
        <v>279.75</v>
      </c>
      <c r="U601" s="20"/>
      <c r="V601" s="20">
        <v>279.75</v>
      </c>
      <c r="W601" s="20"/>
      <c r="X601" s="20"/>
      <c r="Y601" s="43">
        <f t="shared" si="55"/>
        <v>0</v>
      </c>
      <c r="Z601" s="20"/>
      <c r="AA601" s="20"/>
    </row>
    <row r="602" ht="22" customHeight="1" spans="1:27">
      <c r="A602" s="18">
        <v>444</v>
      </c>
      <c r="B602" s="18" t="s">
        <v>1354</v>
      </c>
      <c r="C602" s="18" t="s">
        <v>1441</v>
      </c>
      <c r="D602" s="20" t="s">
        <v>310</v>
      </c>
      <c r="E602" s="61" t="s">
        <v>456</v>
      </c>
      <c r="F602" s="18" t="s">
        <v>492</v>
      </c>
      <c r="G602" s="18" t="s">
        <v>492</v>
      </c>
      <c r="H602" s="18" t="s">
        <v>756</v>
      </c>
      <c r="I602" s="18" t="s">
        <v>267</v>
      </c>
      <c r="J602" s="18" t="s">
        <v>837</v>
      </c>
      <c r="K602" s="18" t="s">
        <v>743</v>
      </c>
      <c r="L602" s="18" t="s">
        <v>744</v>
      </c>
      <c r="M602" s="33" t="s">
        <v>745</v>
      </c>
      <c r="N602" s="20">
        <f t="shared" si="54"/>
        <v>24.7</v>
      </c>
      <c r="O602" s="20">
        <f t="shared" si="56"/>
        <v>24.7</v>
      </c>
      <c r="P602" s="20"/>
      <c r="Q602" s="20"/>
      <c r="R602" s="20"/>
      <c r="S602" s="20">
        <v>24.7</v>
      </c>
      <c r="T602" s="31">
        <f t="shared" si="50"/>
        <v>0</v>
      </c>
      <c r="U602" s="20"/>
      <c r="V602" s="20"/>
      <c r="W602" s="20"/>
      <c r="X602" s="20"/>
      <c r="Y602" s="43">
        <f t="shared" si="55"/>
        <v>24.7</v>
      </c>
      <c r="Z602" s="20">
        <v>24.7</v>
      </c>
      <c r="AA602" s="20"/>
    </row>
    <row r="603" ht="22" customHeight="1" spans="1:27">
      <c r="A603" s="22">
        <v>445</v>
      </c>
      <c r="B603" s="22" t="s">
        <v>1354</v>
      </c>
      <c r="C603" s="18" t="s">
        <v>1442</v>
      </c>
      <c r="D603" s="20" t="s">
        <v>251</v>
      </c>
      <c r="E603" s="19" t="s">
        <v>307</v>
      </c>
      <c r="F603" s="18" t="s">
        <v>457</v>
      </c>
      <c r="G603" s="18" t="s">
        <v>402</v>
      </c>
      <c r="H603" s="18" t="s">
        <v>756</v>
      </c>
      <c r="I603" s="18" t="s">
        <v>267</v>
      </c>
      <c r="J603" s="18" t="s">
        <v>875</v>
      </c>
      <c r="K603" s="18" t="s">
        <v>258</v>
      </c>
      <c r="L603" s="18" t="s">
        <v>935</v>
      </c>
      <c r="M603" s="33" t="s">
        <v>259</v>
      </c>
      <c r="N603" s="20">
        <f t="shared" si="54"/>
        <v>332.622616</v>
      </c>
      <c r="O603" s="20">
        <f t="shared" si="56"/>
        <v>332.622616</v>
      </c>
      <c r="P603" s="20">
        <v>332.622616</v>
      </c>
      <c r="Q603" s="20"/>
      <c r="R603" s="20"/>
      <c r="S603" s="20"/>
      <c r="T603" s="31">
        <f t="shared" si="50"/>
        <v>0</v>
      </c>
      <c r="U603" s="20"/>
      <c r="V603" s="20"/>
      <c r="W603" s="20"/>
      <c r="X603" s="20"/>
      <c r="Y603" s="43">
        <f t="shared" si="55"/>
        <v>332.622616</v>
      </c>
      <c r="Z603" s="20">
        <v>332.622616</v>
      </c>
      <c r="AA603" s="20"/>
    </row>
    <row r="604" ht="22" customHeight="1" spans="1:27">
      <c r="A604" s="47"/>
      <c r="B604" s="47"/>
      <c r="C604" s="18" t="s">
        <v>1442</v>
      </c>
      <c r="D604" s="20" t="s">
        <v>251</v>
      </c>
      <c r="E604" s="19" t="s">
        <v>307</v>
      </c>
      <c r="F604" s="18" t="s">
        <v>457</v>
      </c>
      <c r="G604" s="18" t="s">
        <v>402</v>
      </c>
      <c r="H604" s="18" t="s">
        <v>756</v>
      </c>
      <c r="I604" s="18" t="s">
        <v>267</v>
      </c>
      <c r="J604" s="18" t="s">
        <v>876</v>
      </c>
      <c r="K604" s="18" t="s">
        <v>660</v>
      </c>
      <c r="L604" s="18" t="s">
        <v>661</v>
      </c>
      <c r="M604" s="33" t="s">
        <v>662</v>
      </c>
      <c r="N604" s="20">
        <f t="shared" ref="N604:N614" si="57">O604+T604</f>
        <v>30.051408</v>
      </c>
      <c r="O604" s="20">
        <f t="shared" ref="O604:O614" si="58">SUM(P604:S604)</f>
        <v>30.051408</v>
      </c>
      <c r="P604" s="20"/>
      <c r="Q604" s="20"/>
      <c r="R604" s="20">
        <v>30.051408</v>
      </c>
      <c r="S604" s="20"/>
      <c r="T604" s="31">
        <f t="shared" si="50"/>
        <v>0</v>
      </c>
      <c r="U604" s="20"/>
      <c r="V604" s="20"/>
      <c r="W604" s="20"/>
      <c r="X604" s="20"/>
      <c r="Y604" s="43">
        <f t="shared" si="55"/>
        <v>30.051408</v>
      </c>
      <c r="Z604" s="20">
        <v>30.051408</v>
      </c>
      <c r="AA604" s="20"/>
    </row>
    <row r="605" ht="22" customHeight="1" spans="1:27">
      <c r="A605" s="47"/>
      <c r="B605" s="47"/>
      <c r="C605" s="18" t="s">
        <v>1442</v>
      </c>
      <c r="D605" s="20" t="s">
        <v>251</v>
      </c>
      <c r="E605" s="19" t="s">
        <v>307</v>
      </c>
      <c r="F605" s="18" t="s">
        <v>457</v>
      </c>
      <c r="G605" s="18" t="s">
        <v>402</v>
      </c>
      <c r="H605" s="18" t="s">
        <v>756</v>
      </c>
      <c r="I605" s="18" t="s">
        <v>267</v>
      </c>
      <c r="J605" s="18" t="s">
        <v>1443</v>
      </c>
      <c r="K605" s="18" t="s">
        <v>743</v>
      </c>
      <c r="L605" s="18" t="s">
        <v>744</v>
      </c>
      <c r="M605" s="33" t="s">
        <v>745</v>
      </c>
      <c r="N605" s="20">
        <f t="shared" si="57"/>
        <v>3.52715</v>
      </c>
      <c r="O605" s="20">
        <f t="shared" si="58"/>
        <v>3.52715</v>
      </c>
      <c r="P605" s="20"/>
      <c r="Q605" s="20"/>
      <c r="R605" s="20"/>
      <c r="S605" s="20">
        <v>3.52715</v>
      </c>
      <c r="T605" s="31">
        <f t="shared" ref="T605:T614" si="59">U605+V605+W605+X605</f>
        <v>0</v>
      </c>
      <c r="U605" s="20"/>
      <c r="V605" s="20"/>
      <c r="W605" s="20"/>
      <c r="X605" s="20"/>
      <c r="Y605" s="43">
        <f t="shared" si="55"/>
        <v>3.52715</v>
      </c>
      <c r="Z605" s="20">
        <v>3.52715</v>
      </c>
      <c r="AA605" s="20"/>
    </row>
    <row r="606" ht="22" customHeight="1" spans="1:27">
      <c r="A606" s="47"/>
      <c r="B606" s="47"/>
      <c r="C606" s="18" t="s">
        <v>1442</v>
      </c>
      <c r="D606" s="20" t="s">
        <v>251</v>
      </c>
      <c r="E606" s="19" t="s">
        <v>307</v>
      </c>
      <c r="F606" s="18" t="s">
        <v>457</v>
      </c>
      <c r="G606" s="18" t="s">
        <v>402</v>
      </c>
      <c r="H606" s="18" t="s">
        <v>756</v>
      </c>
      <c r="I606" s="18" t="s">
        <v>267</v>
      </c>
      <c r="J606" s="18" t="s">
        <v>1444</v>
      </c>
      <c r="K606" s="18" t="s">
        <v>258</v>
      </c>
      <c r="L606" s="18" t="s">
        <v>1439</v>
      </c>
      <c r="M606" s="33" t="s">
        <v>259</v>
      </c>
      <c r="N606" s="20">
        <f t="shared" si="57"/>
        <v>0.0552</v>
      </c>
      <c r="O606" s="20">
        <f t="shared" si="58"/>
        <v>0.0552</v>
      </c>
      <c r="P606" s="20">
        <v>0.0552</v>
      </c>
      <c r="Q606" s="20"/>
      <c r="R606" s="20"/>
      <c r="S606" s="20"/>
      <c r="T606" s="31">
        <f t="shared" si="59"/>
        <v>0</v>
      </c>
      <c r="U606" s="20"/>
      <c r="V606" s="20"/>
      <c r="W606" s="20"/>
      <c r="X606" s="20"/>
      <c r="Y606" s="43">
        <f t="shared" si="55"/>
        <v>0.0552</v>
      </c>
      <c r="Z606" s="20">
        <v>0.0552</v>
      </c>
      <c r="AA606" s="20"/>
    </row>
    <row r="607" ht="22" customHeight="1" spans="1:27">
      <c r="A607" s="47"/>
      <c r="B607" s="47"/>
      <c r="C607" s="18" t="s">
        <v>1442</v>
      </c>
      <c r="D607" s="20" t="s">
        <v>251</v>
      </c>
      <c r="E607" s="19" t="s">
        <v>307</v>
      </c>
      <c r="F607" s="18" t="s">
        <v>457</v>
      </c>
      <c r="G607" s="18" t="s">
        <v>402</v>
      </c>
      <c r="H607" s="18" t="s">
        <v>756</v>
      </c>
      <c r="I607" s="18" t="s">
        <v>267</v>
      </c>
      <c r="J607" s="18" t="s">
        <v>1445</v>
      </c>
      <c r="K607" s="18" t="s">
        <v>258</v>
      </c>
      <c r="L607" s="20" t="s">
        <v>623</v>
      </c>
      <c r="M607" s="20" t="s">
        <v>259</v>
      </c>
      <c r="N607" s="20">
        <f t="shared" si="57"/>
        <v>0.6</v>
      </c>
      <c r="O607" s="20">
        <f t="shared" si="58"/>
        <v>0.6</v>
      </c>
      <c r="P607" s="20">
        <v>0.6</v>
      </c>
      <c r="Q607" s="20"/>
      <c r="R607" s="20"/>
      <c r="S607" s="20"/>
      <c r="T607" s="31">
        <f t="shared" si="59"/>
        <v>0</v>
      </c>
      <c r="U607" s="20"/>
      <c r="V607" s="20"/>
      <c r="W607" s="20"/>
      <c r="X607" s="20"/>
      <c r="Y607" s="43">
        <f t="shared" si="55"/>
        <v>0.6</v>
      </c>
      <c r="Z607" s="20">
        <v>0.6</v>
      </c>
      <c r="AA607" s="20"/>
    </row>
    <row r="608" ht="22" customHeight="1" spans="1:27">
      <c r="A608" s="47"/>
      <c r="B608" s="47"/>
      <c r="C608" s="18" t="s">
        <v>1442</v>
      </c>
      <c r="D608" s="20" t="s">
        <v>251</v>
      </c>
      <c r="E608" s="19" t="s">
        <v>307</v>
      </c>
      <c r="F608" s="18" t="s">
        <v>457</v>
      </c>
      <c r="G608" s="18" t="s">
        <v>402</v>
      </c>
      <c r="H608" s="18" t="s">
        <v>756</v>
      </c>
      <c r="I608" s="18" t="s">
        <v>267</v>
      </c>
      <c r="J608" s="18" t="s">
        <v>1446</v>
      </c>
      <c r="K608" s="18" t="s">
        <v>368</v>
      </c>
      <c r="L608" s="18" t="s">
        <v>935</v>
      </c>
      <c r="M608" s="33" t="s">
        <v>540</v>
      </c>
      <c r="N608" s="20">
        <f t="shared" si="57"/>
        <v>1.688513</v>
      </c>
      <c r="O608" s="20">
        <f t="shared" si="58"/>
        <v>1.688513</v>
      </c>
      <c r="P608" s="20"/>
      <c r="Q608" s="20">
        <v>1.688513</v>
      </c>
      <c r="R608" s="20"/>
      <c r="S608" s="20"/>
      <c r="T608" s="31">
        <f t="shared" si="59"/>
        <v>0</v>
      </c>
      <c r="U608" s="20"/>
      <c r="V608" s="20"/>
      <c r="W608" s="20"/>
      <c r="X608" s="20"/>
      <c r="Y608" s="43">
        <f t="shared" si="55"/>
        <v>1.688513</v>
      </c>
      <c r="Z608" s="20">
        <v>1.688513</v>
      </c>
      <c r="AA608" s="20"/>
    </row>
    <row r="609" ht="22" customHeight="1" spans="1:27">
      <c r="A609" s="47"/>
      <c r="B609" s="47"/>
      <c r="C609" s="18" t="s">
        <v>1442</v>
      </c>
      <c r="D609" s="20" t="s">
        <v>251</v>
      </c>
      <c r="E609" s="19" t="s">
        <v>307</v>
      </c>
      <c r="F609" s="18" t="s">
        <v>457</v>
      </c>
      <c r="G609" s="18" t="s">
        <v>402</v>
      </c>
      <c r="H609" s="18" t="s">
        <v>756</v>
      </c>
      <c r="I609" s="18" t="s">
        <v>267</v>
      </c>
      <c r="J609" s="18" t="s">
        <v>1447</v>
      </c>
      <c r="K609" s="18" t="s">
        <v>368</v>
      </c>
      <c r="L609" s="18" t="s">
        <v>1408</v>
      </c>
      <c r="M609" s="33" t="s">
        <v>540</v>
      </c>
      <c r="N609" s="20">
        <f t="shared" si="57"/>
        <v>0.31</v>
      </c>
      <c r="O609" s="20">
        <f t="shared" si="58"/>
        <v>0.31</v>
      </c>
      <c r="P609" s="20"/>
      <c r="Q609" s="20">
        <v>0.31</v>
      </c>
      <c r="R609" s="20"/>
      <c r="S609" s="20"/>
      <c r="T609" s="31">
        <f t="shared" si="59"/>
        <v>0</v>
      </c>
      <c r="U609" s="20"/>
      <c r="V609" s="20"/>
      <c r="W609" s="20"/>
      <c r="X609" s="20"/>
      <c r="Y609" s="43">
        <f t="shared" ref="Y609:Y640" si="60">Z609+AA609</f>
        <v>0.31</v>
      </c>
      <c r="Z609" s="20">
        <v>0.31</v>
      </c>
      <c r="AA609" s="20"/>
    </row>
    <row r="610" ht="22" customHeight="1" spans="1:27">
      <c r="A610" s="47"/>
      <c r="B610" s="47"/>
      <c r="C610" s="18" t="s">
        <v>1442</v>
      </c>
      <c r="D610" s="20" t="s">
        <v>251</v>
      </c>
      <c r="E610" s="19" t="s">
        <v>307</v>
      </c>
      <c r="F610" s="18" t="s">
        <v>457</v>
      </c>
      <c r="G610" s="18" t="s">
        <v>402</v>
      </c>
      <c r="H610" s="18" t="s">
        <v>756</v>
      </c>
      <c r="I610" s="18" t="s">
        <v>267</v>
      </c>
      <c r="J610" s="18" t="s">
        <v>1448</v>
      </c>
      <c r="K610" s="18" t="s">
        <v>258</v>
      </c>
      <c r="L610" s="18" t="s">
        <v>1408</v>
      </c>
      <c r="M610" s="33" t="s">
        <v>259</v>
      </c>
      <c r="N610" s="20">
        <f t="shared" si="57"/>
        <v>0.2132</v>
      </c>
      <c r="O610" s="20">
        <f t="shared" si="58"/>
        <v>0.2132</v>
      </c>
      <c r="P610" s="20">
        <v>0.2132</v>
      </c>
      <c r="Q610" s="20"/>
      <c r="R610" s="20"/>
      <c r="S610" s="20"/>
      <c r="T610" s="31">
        <f t="shared" si="59"/>
        <v>0</v>
      </c>
      <c r="U610" s="20"/>
      <c r="V610" s="20"/>
      <c r="W610" s="20"/>
      <c r="X610" s="20"/>
      <c r="Y610" s="43">
        <f t="shared" si="60"/>
        <v>0.2132</v>
      </c>
      <c r="Z610" s="20">
        <v>0.2132</v>
      </c>
      <c r="AA610" s="20"/>
    </row>
    <row r="611" ht="22" customHeight="1" spans="1:27">
      <c r="A611" s="47"/>
      <c r="B611" s="47"/>
      <c r="C611" s="18" t="s">
        <v>1442</v>
      </c>
      <c r="D611" s="20" t="s">
        <v>251</v>
      </c>
      <c r="E611" s="19" t="s">
        <v>307</v>
      </c>
      <c r="F611" s="18" t="s">
        <v>457</v>
      </c>
      <c r="G611" s="18" t="s">
        <v>402</v>
      </c>
      <c r="H611" s="18" t="s">
        <v>756</v>
      </c>
      <c r="I611" s="18" t="s">
        <v>267</v>
      </c>
      <c r="J611" s="18" t="s">
        <v>1449</v>
      </c>
      <c r="K611" s="18" t="s">
        <v>368</v>
      </c>
      <c r="L611" s="18" t="s">
        <v>944</v>
      </c>
      <c r="M611" s="33" t="s">
        <v>540</v>
      </c>
      <c r="N611" s="20">
        <f t="shared" si="57"/>
        <v>168.9764</v>
      </c>
      <c r="O611" s="20">
        <f t="shared" si="58"/>
        <v>168.9764</v>
      </c>
      <c r="P611" s="20"/>
      <c r="Q611" s="20">
        <v>168.9764</v>
      </c>
      <c r="R611" s="20"/>
      <c r="S611" s="20"/>
      <c r="T611" s="31">
        <f t="shared" si="59"/>
        <v>0</v>
      </c>
      <c r="U611" s="20"/>
      <c r="V611" s="20"/>
      <c r="W611" s="20"/>
      <c r="X611" s="20"/>
      <c r="Y611" s="43">
        <f t="shared" si="60"/>
        <v>168.9764</v>
      </c>
      <c r="Z611" s="20">
        <v>168.9764</v>
      </c>
      <c r="AA611" s="20"/>
    </row>
    <row r="612" ht="22" customHeight="1" spans="1:27">
      <c r="A612" s="47"/>
      <c r="B612" s="47"/>
      <c r="C612" s="18" t="s">
        <v>1442</v>
      </c>
      <c r="D612" s="20" t="s">
        <v>251</v>
      </c>
      <c r="E612" s="19" t="s">
        <v>307</v>
      </c>
      <c r="F612" s="18" t="s">
        <v>457</v>
      </c>
      <c r="G612" s="18" t="s">
        <v>402</v>
      </c>
      <c r="H612" s="18" t="s">
        <v>756</v>
      </c>
      <c r="I612" s="18" t="s">
        <v>267</v>
      </c>
      <c r="J612" s="18" t="s">
        <v>1450</v>
      </c>
      <c r="K612" s="18" t="s">
        <v>368</v>
      </c>
      <c r="L612" s="18" t="s">
        <v>182</v>
      </c>
      <c r="M612" s="33" t="s">
        <v>1227</v>
      </c>
      <c r="N612" s="20">
        <f t="shared" si="57"/>
        <v>23.523814</v>
      </c>
      <c r="O612" s="20">
        <f t="shared" si="58"/>
        <v>0</v>
      </c>
      <c r="P612" s="20"/>
      <c r="Q612" s="20"/>
      <c r="R612" s="20"/>
      <c r="S612" s="20"/>
      <c r="T612" s="31">
        <f t="shared" si="59"/>
        <v>23.523814</v>
      </c>
      <c r="U612" s="20"/>
      <c r="V612" s="20">
        <v>23.523814</v>
      </c>
      <c r="W612" s="20"/>
      <c r="X612" s="20"/>
      <c r="Y612" s="43">
        <f t="shared" si="60"/>
        <v>23.523814</v>
      </c>
      <c r="Z612" s="20"/>
      <c r="AA612" s="20">
        <v>23.523814</v>
      </c>
    </row>
    <row r="613" ht="22" customHeight="1" spans="1:27">
      <c r="A613" s="47"/>
      <c r="B613" s="47"/>
      <c r="C613" s="18" t="s">
        <v>1442</v>
      </c>
      <c r="D613" s="20" t="s">
        <v>251</v>
      </c>
      <c r="E613" s="19" t="s">
        <v>307</v>
      </c>
      <c r="F613" s="18" t="s">
        <v>457</v>
      </c>
      <c r="G613" s="18" t="s">
        <v>402</v>
      </c>
      <c r="H613" s="18" t="s">
        <v>756</v>
      </c>
      <c r="I613" s="18" t="s">
        <v>267</v>
      </c>
      <c r="J613" s="18" t="s">
        <v>1450</v>
      </c>
      <c r="K613" s="18" t="s">
        <v>368</v>
      </c>
      <c r="L613" s="18" t="s">
        <v>41</v>
      </c>
      <c r="M613" s="33" t="s">
        <v>540</v>
      </c>
      <c r="N613" s="20">
        <f t="shared" si="57"/>
        <v>0.428818</v>
      </c>
      <c r="O613" s="20">
        <f t="shared" si="58"/>
        <v>0.428818</v>
      </c>
      <c r="P613" s="20"/>
      <c r="Q613" s="20">
        <v>0.428818</v>
      </c>
      <c r="R613" s="20"/>
      <c r="S613" s="20"/>
      <c r="T613" s="31">
        <f t="shared" si="59"/>
        <v>0</v>
      </c>
      <c r="U613" s="20"/>
      <c r="V613" s="20"/>
      <c r="W613" s="20"/>
      <c r="X613" s="20"/>
      <c r="Y613" s="43">
        <f t="shared" si="60"/>
        <v>0.428818</v>
      </c>
      <c r="Z613" s="20">
        <v>0.428818</v>
      </c>
      <c r="AA613" s="20"/>
    </row>
    <row r="614" ht="22" customHeight="1" spans="1:27">
      <c r="A614" s="24"/>
      <c r="B614" s="24"/>
      <c r="C614" s="18" t="s">
        <v>1442</v>
      </c>
      <c r="D614" s="20" t="s">
        <v>251</v>
      </c>
      <c r="E614" s="19" t="s">
        <v>307</v>
      </c>
      <c r="F614" s="18" t="s">
        <v>457</v>
      </c>
      <c r="G614" s="18" t="s">
        <v>402</v>
      </c>
      <c r="H614" s="18" t="s">
        <v>756</v>
      </c>
      <c r="I614" s="18" t="s">
        <v>267</v>
      </c>
      <c r="J614" s="18" t="s">
        <v>1450</v>
      </c>
      <c r="K614" s="18" t="s">
        <v>258</v>
      </c>
      <c r="L614" s="18" t="s">
        <v>918</v>
      </c>
      <c r="M614" s="33" t="s">
        <v>259</v>
      </c>
      <c r="N614" s="20">
        <f t="shared" si="57"/>
        <v>27.038381</v>
      </c>
      <c r="O614" s="20">
        <f t="shared" si="58"/>
        <v>27.038381</v>
      </c>
      <c r="P614" s="20">
        <v>27.038381</v>
      </c>
      <c r="Q614" s="20"/>
      <c r="R614" s="20"/>
      <c r="S614" s="20"/>
      <c r="T614" s="31">
        <f t="shared" si="59"/>
        <v>0</v>
      </c>
      <c r="U614" s="20"/>
      <c r="V614" s="20"/>
      <c r="W614" s="20"/>
      <c r="X614" s="20"/>
      <c r="Y614" s="43">
        <f t="shared" si="60"/>
        <v>27.038381</v>
      </c>
      <c r="Z614" s="20">
        <v>27.038381</v>
      </c>
      <c r="AA614" s="20"/>
    </row>
    <row r="615" ht="22" customHeight="1" spans="1:27">
      <c r="A615" s="18">
        <v>446</v>
      </c>
      <c r="B615" s="18" t="s">
        <v>1354</v>
      </c>
      <c r="C615" s="18" t="s">
        <v>1451</v>
      </c>
      <c r="D615" s="20" t="s">
        <v>310</v>
      </c>
      <c r="E615" s="61" t="s">
        <v>456</v>
      </c>
      <c r="F615" s="18" t="s">
        <v>254</v>
      </c>
      <c r="G615" s="18" t="s">
        <v>254</v>
      </c>
      <c r="H615" s="18" t="s">
        <v>265</v>
      </c>
      <c r="I615" s="18" t="s">
        <v>267</v>
      </c>
      <c r="J615" s="18" t="s">
        <v>837</v>
      </c>
      <c r="K615" s="18" t="s">
        <v>368</v>
      </c>
      <c r="L615" s="18" t="s">
        <v>111</v>
      </c>
      <c r="M615" s="33" t="s">
        <v>968</v>
      </c>
      <c r="N615" s="20">
        <f t="shared" ref="N615:N621" si="61">O615+T615</f>
        <v>3.72</v>
      </c>
      <c r="O615" s="20">
        <f t="shared" ref="O615:O621" si="62">SUM(P615:S615)</f>
        <v>0</v>
      </c>
      <c r="P615" s="20"/>
      <c r="Q615" s="20"/>
      <c r="R615" s="20"/>
      <c r="S615" s="20"/>
      <c r="T615" s="31">
        <f t="shared" ref="T615:T641" si="63">U615+V615+W615+X615</f>
        <v>3.72</v>
      </c>
      <c r="U615" s="20"/>
      <c r="V615" s="20">
        <v>3.72</v>
      </c>
      <c r="W615" s="20"/>
      <c r="X615" s="20"/>
      <c r="Y615" s="43">
        <f t="shared" si="60"/>
        <v>3.72</v>
      </c>
      <c r="Z615" s="20"/>
      <c r="AA615" s="20">
        <v>3.72</v>
      </c>
    </row>
    <row r="616" ht="22" customHeight="1" spans="1:27">
      <c r="A616" s="18">
        <v>447</v>
      </c>
      <c r="B616" s="18" t="s">
        <v>1354</v>
      </c>
      <c r="C616" s="18" t="s">
        <v>1452</v>
      </c>
      <c r="D616" s="20" t="s">
        <v>310</v>
      </c>
      <c r="E616" s="61" t="s">
        <v>456</v>
      </c>
      <c r="F616" s="18" t="s">
        <v>254</v>
      </c>
      <c r="G616" s="18" t="s">
        <v>254</v>
      </c>
      <c r="H616" s="18" t="s">
        <v>460</v>
      </c>
      <c r="I616" s="18" t="s">
        <v>267</v>
      </c>
      <c r="J616" s="18" t="s">
        <v>837</v>
      </c>
      <c r="K616" s="18" t="s">
        <v>368</v>
      </c>
      <c r="L616" s="18" t="s">
        <v>111</v>
      </c>
      <c r="M616" s="33" t="s">
        <v>968</v>
      </c>
      <c r="N616" s="20">
        <f t="shared" si="61"/>
        <v>2.63</v>
      </c>
      <c r="O616" s="20">
        <f t="shared" si="62"/>
        <v>0</v>
      </c>
      <c r="P616" s="20"/>
      <c r="Q616" s="20"/>
      <c r="R616" s="20"/>
      <c r="S616" s="20"/>
      <c r="T616" s="31">
        <f t="shared" si="63"/>
        <v>2.63</v>
      </c>
      <c r="U616" s="20"/>
      <c r="V616" s="20">
        <v>2.63</v>
      </c>
      <c r="W616" s="20"/>
      <c r="X616" s="20"/>
      <c r="Y616" s="43">
        <f t="shared" si="60"/>
        <v>2.63</v>
      </c>
      <c r="Z616" s="20"/>
      <c r="AA616" s="20">
        <v>2.63</v>
      </c>
    </row>
    <row r="617" ht="22" customHeight="1" spans="1:27">
      <c r="A617" s="18">
        <v>448</v>
      </c>
      <c r="B617" s="18" t="s">
        <v>1354</v>
      </c>
      <c r="C617" s="18" t="s">
        <v>1453</v>
      </c>
      <c r="D617" s="20" t="s">
        <v>310</v>
      </c>
      <c r="E617" s="61" t="s">
        <v>456</v>
      </c>
      <c r="F617" s="18" t="s">
        <v>254</v>
      </c>
      <c r="G617" s="18" t="s">
        <v>254</v>
      </c>
      <c r="H617" s="18" t="s">
        <v>384</v>
      </c>
      <c r="I617" s="18" t="s">
        <v>267</v>
      </c>
      <c r="J617" s="18" t="s">
        <v>837</v>
      </c>
      <c r="K617" s="18" t="s">
        <v>368</v>
      </c>
      <c r="L617" s="18" t="s">
        <v>111</v>
      </c>
      <c r="M617" s="33" t="s">
        <v>968</v>
      </c>
      <c r="N617" s="20">
        <f t="shared" si="61"/>
        <v>12.9</v>
      </c>
      <c r="O617" s="20">
        <f t="shared" si="62"/>
        <v>0</v>
      </c>
      <c r="P617" s="20"/>
      <c r="Q617" s="20"/>
      <c r="R617" s="20"/>
      <c r="S617" s="20"/>
      <c r="T617" s="31">
        <f t="shared" si="63"/>
        <v>12.9</v>
      </c>
      <c r="U617" s="20"/>
      <c r="V617" s="20">
        <v>12.9</v>
      </c>
      <c r="W617" s="20"/>
      <c r="X617" s="20"/>
      <c r="Y617" s="43">
        <f t="shared" si="60"/>
        <v>12.9</v>
      </c>
      <c r="Z617" s="20"/>
      <c r="AA617" s="20">
        <v>12.9</v>
      </c>
    </row>
    <row r="618" ht="22" customHeight="1" spans="1:27">
      <c r="A618" s="18">
        <v>449</v>
      </c>
      <c r="B618" s="18" t="s">
        <v>1354</v>
      </c>
      <c r="C618" s="18" t="s">
        <v>1454</v>
      </c>
      <c r="D618" s="20" t="s">
        <v>310</v>
      </c>
      <c r="E618" s="61" t="s">
        <v>456</v>
      </c>
      <c r="F618" s="18" t="s">
        <v>254</v>
      </c>
      <c r="G618" s="18" t="s">
        <v>254</v>
      </c>
      <c r="H618" s="18" t="s">
        <v>398</v>
      </c>
      <c r="I618" s="18" t="s">
        <v>267</v>
      </c>
      <c r="J618" s="18" t="s">
        <v>837</v>
      </c>
      <c r="K618" s="18" t="s">
        <v>368</v>
      </c>
      <c r="L618" s="18" t="s">
        <v>111</v>
      </c>
      <c r="M618" s="33" t="s">
        <v>968</v>
      </c>
      <c r="N618" s="20">
        <f t="shared" si="61"/>
        <v>7.02</v>
      </c>
      <c r="O618" s="20">
        <f t="shared" si="62"/>
        <v>0</v>
      </c>
      <c r="P618" s="20"/>
      <c r="Q618" s="20"/>
      <c r="R618" s="20"/>
      <c r="S618" s="20"/>
      <c r="T618" s="31">
        <f t="shared" si="63"/>
        <v>7.02</v>
      </c>
      <c r="U618" s="20"/>
      <c r="V618" s="20">
        <v>7.02</v>
      </c>
      <c r="W618" s="20"/>
      <c r="X618" s="20"/>
      <c r="Y618" s="43">
        <f t="shared" si="60"/>
        <v>7.02</v>
      </c>
      <c r="Z618" s="20"/>
      <c r="AA618" s="20">
        <v>7.02</v>
      </c>
    </row>
    <row r="619" ht="22" customHeight="1" spans="1:27">
      <c r="A619" s="18">
        <v>450</v>
      </c>
      <c r="B619" s="18" t="s">
        <v>1354</v>
      </c>
      <c r="C619" s="18" t="s">
        <v>1455</v>
      </c>
      <c r="D619" s="20" t="s">
        <v>310</v>
      </c>
      <c r="E619" s="61" t="s">
        <v>456</v>
      </c>
      <c r="F619" s="18" t="s">
        <v>254</v>
      </c>
      <c r="G619" s="18" t="s">
        <v>254</v>
      </c>
      <c r="H619" s="18" t="s">
        <v>289</v>
      </c>
      <c r="I619" s="18" t="s">
        <v>267</v>
      </c>
      <c r="J619" s="18" t="s">
        <v>837</v>
      </c>
      <c r="K619" s="18" t="s">
        <v>368</v>
      </c>
      <c r="L619" s="18" t="s">
        <v>111</v>
      </c>
      <c r="M619" s="33" t="s">
        <v>968</v>
      </c>
      <c r="N619" s="20">
        <f t="shared" si="61"/>
        <v>12.045</v>
      </c>
      <c r="O619" s="20">
        <f t="shared" si="62"/>
        <v>0</v>
      </c>
      <c r="P619" s="20"/>
      <c r="Q619" s="20"/>
      <c r="R619" s="20"/>
      <c r="S619" s="20"/>
      <c r="T619" s="31">
        <f t="shared" si="63"/>
        <v>12.045</v>
      </c>
      <c r="U619" s="20"/>
      <c r="V619" s="20">
        <v>12.045</v>
      </c>
      <c r="W619" s="20"/>
      <c r="X619" s="20"/>
      <c r="Y619" s="43">
        <f t="shared" si="60"/>
        <v>12.045</v>
      </c>
      <c r="Z619" s="20"/>
      <c r="AA619" s="20">
        <v>12.045</v>
      </c>
    </row>
    <row r="620" ht="22" customHeight="1" spans="1:27">
      <c r="A620" s="18">
        <v>451</v>
      </c>
      <c r="B620" s="18" t="s">
        <v>1354</v>
      </c>
      <c r="C620" s="18" t="s">
        <v>1456</v>
      </c>
      <c r="D620" s="20" t="s">
        <v>310</v>
      </c>
      <c r="E620" s="61" t="s">
        <v>456</v>
      </c>
      <c r="F620" s="18" t="s">
        <v>254</v>
      </c>
      <c r="G620" s="18" t="s">
        <v>254</v>
      </c>
      <c r="H620" s="18" t="s">
        <v>433</v>
      </c>
      <c r="I620" s="18" t="s">
        <v>267</v>
      </c>
      <c r="J620" s="18" t="s">
        <v>837</v>
      </c>
      <c r="K620" s="18" t="s">
        <v>368</v>
      </c>
      <c r="L620" s="18" t="s">
        <v>111</v>
      </c>
      <c r="M620" s="33" t="s">
        <v>968</v>
      </c>
      <c r="N620" s="20">
        <f t="shared" si="61"/>
        <v>24.99</v>
      </c>
      <c r="O620" s="20">
        <f t="shared" si="62"/>
        <v>0</v>
      </c>
      <c r="P620" s="20"/>
      <c r="Q620" s="20"/>
      <c r="R620" s="20"/>
      <c r="S620" s="20"/>
      <c r="T620" s="31">
        <f t="shared" si="63"/>
        <v>24.99</v>
      </c>
      <c r="U620" s="20"/>
      <c r="V620" s="20">
        <v>24.99</v>
      </c>
      <c r="W620" s="20"/>
      <c r="X620" s="20"/>
      <c r="Y620" s="43">
        <f t="shared" si="60"/>
        <v>24.99</v>
      </c>
      <c r="Z620" s="20"/>
      <c r="AA620" s="20">
        <v>24.99</v>
      </c>
    </row>
    <row r="621" ht="22" customHeight="1" spans="1:27">
      <c r="A621" s="18">
        <v>452</v>
      </c>
      <c r="B621" s="18" t="s">
        <v>1354</v>
      </c>
      <c r="C621" s="18" t="s">
        <v>1457</v>
      </c>
      <c r="D621" s="20" t="s">
        <v>310</v>
      </c>
      <c r="E621" s="61" t="s">
        <v>456</v>
      </c>
      <c r="F621" s="18" t="s">
        <v>254</v>
      </c>
      <c r="G621" s="18" t="s">
        <v>254</v>
      </c>
      <c r="H621" s="18" t="s">
        <v>318</v>
      </c>
      <c r="I621" s="18" t="s">
        <v>267</v>
      </c>
      <c r="J621" s="18" t="s">
        <v>837</v>
      </c>
      <c r="K621" s="18" t="s">
        <v>368</v>
      </c>
      <c r="L621" s="18" t="s">
        <v>111</v>
      </c>
      <c r="M621" s="33" t="s">
        <v>968</v>
      </c>
      <c r="N621" s="20">
        <f t="shared" si="61"/>
        <v>25.02</v>
      </c>
      <c r="O621" s="20">
        <f t="shared" si="62"/>
        <v>0</v>
      </c>
      <c r="P621" s="20"/>
      <c r="Q621" s="20"/>
      <c r="R621" s="20"/>
      <c r="S621" s="20"/>
      <c r="T621" s="31">
        <f t="shared" si="63"/>
        <v>25.02</v>
      </c>
      <c r="U621" s="20"/>
      <c r="V621" s="20">
        <v>25.02</v>
      </c>
      <c r="W621" s="20"/>
      <c r="X621" s="20"/>
      <c r="Y621" s="43">
        <f t="shared" si="60"/>
        <v>25.02</v>
      </c>
      <c r="Z621" s="20"/>
      <c r="AA621" s="20">
        <v>25.02</v>
      </c>
    </row>
    <row r="622" ht="22" customHeight="1" spans="1:27">
      <c r="A622" s="18">
        <v>453</v>
      </c>
      <c r="B622" s="18" t="s">
        <v>1354</v>
      </c>
      <c r="C622" s="18" t="s">
        <v>1458</v>
      </c>
      <c r="D622" s="20" t="s">
        <v>310</v>
      </c>
      <c r="E622" s="61" t="s">
        <v>456</v>
      </c>
      <c r="F622" s="18" t="s">
        <v>254</v>
      </c>
      <c r="G622" s="18" t="s">
        <v>254</v>
      </c>
      <c r="H622" s="18" t="s">
        <v>437</v>
      </c>
      <c r="I622" s="18" t="s">
        <v>267</v>
      </c>
      <c r="J622" s="18" t="s">
        <v>837</v>
      </c>
      <c r="K622" s="18" t="s">
        <v>368</v>
      </c>
      <c r="L622" s="18" t="s">
        <v>111</v>
      </c>
      <c r="M622" s="33" t="s">
        <v>968</v>
      </c>
      <c r="N622" s="20">
        <f t="shared" ref="N622:N641" si="64">O622+T622</f>
        <v>14.775</v>
      </c>
      <c r="O622" s="20">
        <f t="shared" ref="O622:O641" si="65">SUM(P622:S622)</f>
        <v>0</v>
      </c>
      <c r="P622" s="20"/>
      <c r="Q622" s="20"/>
      <c r="R622" s="20"/>
      <c r="S622" s="20"/>
      <c r="T622" s="31">
        <f t="shared" si="63"/>
        <v>14.775</v>
      </c>
      <c r="U622" s="20"/>
      <c r="V622" s="20">
        <v>14.775</v>
      </c>
      <c r="W622" s="20"/>
      <c r="X622" s="20"/>
      <c r="Y622" s="43">
        <f t="shared" si="60"/>
        <v>14.775</v>
      </c>
      <c r="Z622" s="20"/>
      <c r="AA622" s="20">
        <v>14.775</v>
      </c>
    </row>
    <row r="623" ht="22" customHeight="1" spans="1:27">
      <c r="A623" s="18">
        <v>454</v>
      </c>
      <c r="B623" s="18" t="s">
        <v>1354</v>
      </c>
      <c r="C623" s="18" t="s">
        <v>1459</v>
      </c>
      <c r="D623" s="20" t="s">
        <v>310</v>
      </c>
      <c r="E623" s="61" t="s">
        <v>456</v>
      </c>
      <c r="F623" s="18" t="s">
        <v>254</v>
      </c>
      <c r="G623" s="18" t="s">
        <v>254</v>
      </c>
      <c r="H623" s="18" t="s">
        <v>468</v>
      </c>
      <c r="I623" s="18" t="s">
        <v>267</v>
      </c>
      <c r="J623" s="18" t="s">
        <v>837</v>
      </c>
      <c r="K623" s="18" t="s">
        <v>368</v>
      </c>
      <c r="L623" s="18" t="s">
        <v>111</v>
      </c>
      <c r="M623" s="33" t="s">
        <v>968</v>
      </c>
      <c r="N623" s="20">
        <f t="shared" si="64"/>
        <v>42.15</v>
      </c>
      <c r="O623" s="20">
        <f t="shared" si="65"/>
        <v>0</v>
      </c>
      <c r="P623" s="20"/>
      <c r="Q623" s="20"/>
      <c r="R623" s="20"/>
      <c r="S623" s="20"/>
      <c r="T623" s="31">
        <f t="shared" si="63"/>
        <v>42.15</v>
      </c>
      <c r="U623" s="20"/>
      <c r="V623" s="20">
        <v>42.15</v>
      </c>
      <c r="W623" s="20"/>
      <c r="X623" s="20"/>
      <c r="Y623" s="43">
        <f t="shared" si="60"/>
        <v>42.15</v>
      </c>
      <c r="Z623" s="20"/>
      <c r="AA623" s="20">
        <v>42.15</v>
      </c>
    </row>
    <row r="624" ht="22" customHeight="1" spans="1:27">
      <c r="A624" s="18">
        <v>455</v>
      </c>
      <c r="B624" s="18" t="s">
        <v>1354</v>
      </c>
      <c r="C624" s="18" t="s">
        <v>1460</v>
      </c>
      <c r="D624" s="20" t="s">
        <v>310</v>
      </c>
      <c r="E624" s="61" t="s">
        <v>456</v>
      </c>
      <c r="F624" s="18" t="s">
        <v>254</v>
      </c>
      <c r="G624" s="18" t="s">
        <v>254</v>
      </c>
      <c r="H624" s="18" t="s">
        <v>333</v>
      </c>
      <c r="I624" s="18" t="s">
        <v>267</v>
      </c>
      <c r="J624" s="18" t="s">
        <v>837</v>
      </c>
      <c r="K624" s="18" t="s">
        <v>368</v>
      </c>
      <c r="L624" s="18" t="s">
        <v>111</v>
      </c>
      <c r="M624" s="33" t="s">
        <v>968</v>
      </c>
      <c r="N624" s="20">
        <f t="shared" si="64"/>
        <v>19.29</v>
      </c>
      <c r="O624" s="20">
        <f t="shared" si="65"/>
        <v>0</v>
      </c>
      <c r="P624" s="20"/>
      <c r="Q624" s="20"/>
      <c r="R624" s="20"/>
      <c r="S624" s="20"/>
      <c r="T624" s="31">
        <f t="shared" si="63"/>
        <v>19.29</v>
      </c>
      <c r="U624" s="20"/>
      <c r="V624" s="20">
        <v>19.29</v>
      </c>
      <c r="W624" s="20"/>
      <c r="X624" s="20"/>
      <c r="Y624" s="43">
        <f t="shared" si="60"/>
        <v>19.29</v>
      </c>
      <c r="Z624" s="20"/>
      <c r="AA624" s="20">
        <v>19.29</v>
      </c>
    </row>
    <row r="625" ht="22" customHeight="1" spans="1:27">
      <c r="A625" s="18">
        <v>456</v>
      </c>
      <c r="B625" s="18" t="s">
        <v>1354</v>
      </c>
      <c r="C625" s="18" t="s">
        <v>1461</v>
      </c>
      <c r="D625" s="20" t="s">
        <v>310</v>
      </c>
      <c r="E625" s="61" t="s">
        <v>456</v>
      </c>
      <c r="F625" s="18" t="s">
        <v>254</v>
      </c>
      <c r="G625" s="18" t="s">
        <v>254</v>
      </c>
      <c r="H625" s="18" t="s">
        <v>471</v>
      </c>
      <c r="I625" s="18" t="s">
        <v>267</v>
      </c>
      <c r="J625" s="18" t="s">
        <v>837</v>
      </c>
      <c r="K625" s="18" t="s">
        <v>368</v>
      </c>
      <c r="L625" s="18" t="s">
        <v>111</v>
      </c>
      <c r="M625" s="33" t="s">
        <v>968</v>
      </c>
      <c r="N625" s="20">
        <f t="shared" si="64"/>
        <v>17.61</v>
      </c>
      <c r="O625" s="20">
        <f t="shared" si="65"/>
        <v>0</v>
      </c>
      <c r="P625" s="20"/>
      <c r="Q625" s="20"/>
      <c r="R625" s="20"/>
      <c r="S625" s="20"/>
      <c r="T625" s="31">
        <f t="shared" si="63"/>
        <v>17.61</v>
      </c>
      <c r="U625" s="20"/>
      <c r="V625" s="20">
        <v>17.61</v>
      </c>
      <c r="W625" s="20"/>
      <c r="X625" s="20"/>
      <c r="Y625" s="43">
        <f t="shared" si="60"/>
        <v>17.61</v>
      </c>
      <c r="Z625" s="20"/>
      <c r="AA625" s="20">
        <v>17.61</v>
      </c>
    </row>
    <row r="626" ht="22" customHeight="1" spans="1:27">
      <c r="A626" s="18">
        <v>457</v>
      </c>
      <c r="B626" s="18" t="s">
        <v>1354</v>
      </c>
      <c r="C626" s="18" t="s">
        <v>1462</v>
      </c>
      <c r="D626" s="20" t="s">
        <v>310</v>
      </c>
      <c r="E626" s="61" t="s">
        <v>456</v>
      </c>
      <c r="F626" s="18" t="s">
        <v>254</v>
      </c>
      <c r="G626" s="18" t="s">
        <v>254</v>
      </c>
      <c r="H626" s="18" t="s">
        <v>473</v>
      </c>
      <c r="I626" s="18" t="s">
        <v>267</v>
      </c>
      <c r="J626" s="18" t="s">
        <v>837</v>
      </c>
      <c r="K626" s="18" t="s">
        <v>368</v>
      </c>
      <c r="L626" s="18" t="s">
        <v>111</v>
      </c>
      <c r="M626" s="33" t="s">
        <v>968</v>
      </c>
      <c r="N626" s="20">
        <f t="shared" si="64"/>
        <v>11.4</v>
      </c>
      <c r="O626" s="20">
        <f t="shared" si="65"/>
        <v>0</v>
      </c>
      <c r="P626" s="20"/>
      <c r="Q626" s="20"/>
      <c r="R626" s="20"/>
      <c r="S626" s="20"/>
      <c r="T626" s="31">
        <f t="shared" si="63"/>
        <v>11.4</v>
      </c>
      <c r="U626" s="20"/>
      <c r="V626" s="20">
        <v>11.4</v>
      </c>
      <c r="W626" s="20"/>
      <c r="X626" s="20"/>
      <c r="Y626" s="43">
        <f t="shared" si="60"/>
        <v>11.4</v>
      </c>
      <c r="Z626" s="20"/>
      <c r="AA626" s="20">
        <v>11.4</v>
      </c>
    </row>
    <row r="627" ht="22" customHeight="1" spans="1:27">
      <c r="A627" s="18">
        <v>458</v>
      </c>
      <c r="B627" s="18" t="s">
        <v>1354</v>
      </c>
      <c r="C627" s="18" t="s">
        <v>1463</v>
      </c>
      <c r="D627" s="20" t="s">
        <v>310</v>
      </c>
      <c r="E627" s="61" t="s">
        <v>456</v>
      </c>
      <c r="F627" s="18" t="s">
        <v>254</v>
      </c>
      <c r="G627" s="18" t="s">
        <v>254</v>
      </c>
      <c r="H627" s="18" t="s">
        <v>286</v>
      </c>
      <c r="I627" s="18" t="s">
        <v>267</v>
      </c>
      <c r="J627" s="18" t="s">
        <v>837</v>
      </c>
      <c r="K627" s="18" t="s">
        <v>368</v>
      </c>
      <c r="L627" s="18" t="s">
        <v>111</v>
      </c>
      <c r="M627" s="33" t="s">
        <v>968</v>
      </c>
      <c r="N627" s="20">
        <f t="shared" si="64"/>
        <v>8.79</v>
      </c>
      <c r="O627" s="20">
        <f t="shared" si="65"/>
        <v>0</v>
      </c>
      <c r="P627" s="20"/>
      <c r="Q627" s="20"/>
      <c r="R627" s="20"/>
      <c r="S627" s="20"/>
      <c r="T627" s="31">
        <f t="shared" si="63"/>
        <v>8.79</v>
      </c>
      <c r="U627" s="20"/>
      <c r="V627" s="20">
        <v>8.79</v>
      </c>
      <c r="W627" s="20"/>
      <c r="X627" s="20"/>
      <c r="Y627" s="43">
        <f t="shared" si="60"/>
        <v>8.79</v>
      </c>
      <c r="Z627" s="20"/>
      <c r="AA627" s="20">
        <v>8.79</v>
      </c>
    </row>
    <row r="628" ht="22" customHeight="1" spans="1:27">
      <c r="A628" s="18">
        <v>459</v>
      </c>
      <c r="B628" s="18" t="s">
        <v>1354</v>
      </c>
      <c r="C628" s="18" t="s">
        <v>1464</v>
      </c>
      <c r="D628" s="20" t="s">
        <v>310</v>
      </c>
      <c r="E628" s="61" t="s">
        <v>456</v>
      </c>
      <c r="F628" s="18" t="s">
        <v>254</v>
      </c>
      <c r="G628" s="18" t="s">
        <v>254</v>
      </c>
      <c r="H628" s="18" t="s">
        <v>349</v>
      </c>
      <c r="I628" s="18" t="s">
        <v>267</v>
      </c>
      <c r="J628" s="18" t="s">
        <v>837</v>
      </c>
      <c r="K628" s="18" t="s">
        <v>368</v>
      </c>
      <c r="L628" s="18" t="s">
        <v>111</v>
      </c>
      <c r="M628" s="33" t="s">
        <v>968</v>
      </c>
      <c r="N628" s="20">
        <f t="shared" si="64"/>
        <v>18.96</v>
      </c>
      <c r="O628" s="20">
        <f t="shared" si="65"/>
        <v>0</v>
      </c>
      <c r="P628" s="20"/>
      <c r="Q628" s="20"/>
      <c r="R628" s="20"/>
      <c r="S628" s="20"/>
      <c r="T628" s="31">
        <f t="shared" si="63"/>
        <v>18.96</v>
      </c>
      <c r="U628" s="20"/>
      <c r="V628" s="20">
        <v>18.96</v>
      </c>
      <c r="W628" s="20"/>
      <c r="X628" s="20"/>
      <c r="Y628" s="43">
        <f t="shared" si="60"/>
        <v>18.96</v>
      </c>
      <c r="Z628" s="20"/>
      <c r="AA628" s="20">
        <v>18.96</v>
      </c>
    </row>
    <row r="629" ht="22" customHeight="1" spans="1:27">
      <c r="A629" s="18">
        <v>460</v>
      </c>
      <c r="B629" s="18" t="s">
        <v>1354</v>
      </c>
      <c r="C629" s="18" t="s">
        <v>1465</v>
      </c>
      <c r="D629" s="20" t="s">
        <v>310</v>
      </c>
      <c r="E629" s="61" t="s">
        <v>456</v>
      </c>
      <c r="F629" s="18" t="s">
        <v>254</v>
      </c>
      <c r="G629" s="18" t="s">
        <v>254</v>
      </c>
      <c r="H629" s="18" t="s">
        <v>420</v>
      </c>
      <c r="I629" s="18" t="s">
        <v>267</v>
      </c>
      <c r="J629" s="18" t="s">
        <v>837</v>
      </c>
      <c r="K629" s="18" t="s">
        <v>368</v>
      </c>
      <c r="L629" s="18" t="s">
        <v>111</v>
      </c>
      <c r="M629" s="33" t="s">
        <v>968</v>
      </c>
      <c r="N629" s="20">
        <f t="shared" si="64"/>
        <v>32.7</v>
      </c>
      <c r="O629" s="20">
        <f t="shared" si="65"/>
        <v>0</v>
      </c>
      <c r="P629" s="20"/>
      <c r="Q629" s="20"/>
      <c r="R629" s="20"/>
      <c r="S629" s="20"/>
      <c r="T629" s="31">
        <f t="shared" si="63"/>
        <v>32.7</v>
      </c>
      <c r="U629" s="20"/>
      <c r="V629" s="20">
        <v>32.7</v>
      </c>
      <c r="W629" s="20"/>
      <c r="X629" s="20"/>
      <c r="Y629" s="43">
        <f t="shared" si="60"/>
        <v>32.7</v>
      </c>
      <c r="Z629" s="20"/>
      <c r="AA629" s="20">
        <v>32.7</v>
      </c>
    </row>
    <row r="630" ht="22" customHeight="1" spans="1:27">
      <c r="A630" s="18">
        <v>461</v>
      </c>
      <c r="B630" s="18" t="s">
        <v>1354</v>
      </c>
      <c r="C630" s="18" t="s">
        <v>1466</v>
      </c>
      <c r="D630" s="20" t="s">
        <v>310</v>
      </c>
      <c r="E630" s="61" t="s">
        <v>456</v>
      </c>
      <c r="F630" s="18" t="s">
        <v>254</v>
      </c>
      <c r="G630" s="18" t="s">
        <v>254</v>
      </c>
      <c r="H630" s="18" t="s">
        <v>478</v>
      </c>
      <c r="I630" s="18" t="s">
        <v>267</v>
      </c>
      <c r="J630" s="18" t="s">
        <v>837</v>
      </c>
      <c r="K630" s="18" t="s">
        <v>368</v>
      </c>
      <c r="L630" s="18" t="s">
        <v>111</v>
      </c>
      <c r="M630" s="33" t="s">
        <v>968</v>
      </c>
      <c r="N630" s="20">
        <f t="shared" si="64"/>
        <v>16.32</v>
      </c>
      <c r="O630" s="20">
        <f t="shared" si="65"/>
        <v>0</v>
      </c>
      <c r="P630" s="20"/>
      <c r="Q630" s="20"/>
      <c r="R630" s="20"/>
      <c r="S630" s="20"/>
      <c r="T630" s="31">
        <f t="shared" si="63"/>
        <v>16.32</v>
      </c>
      <c r="U630" s="20"/>
      <c r="V630" s="20">
        <v>16.32</v>
      </c>
      <c r="W630" s="20"/>
      <c r="X630" s="20"/>
      <c r="Y630" s="43">
        <f t="shared" si="60"/>
        <v>16.32</v>
      </c>
      <c r="Z630" s="20"/>
      <c r="AA630" s="20">
        <v>16.32</v>
      </c>
    </row>
    <row r="631" ht="22" customHeight="1" spans="1:27">
      <c r="A631" s="18">
        <v>462</v>
      </c>
      <c r="B631" s="18" t="s">
        <v>1354</v>
      </c>
      <c r="C631" s="18" t="s">
        <v>1467</v>
      </c>
      <c r="D631" s="20" t="s">
        <v>310</v>
      </c>
      <c r="E631" s="61" t="s">
        <v>456</v>
      </c>
      <c r="F631" s="18" t="s">
        <v>254</v>
      </c>
      <c r="G631" s="18" t="s">
        <v>254</v>
      </c>
      <c r="H631" s="18" t="s">
        <v>273</v>
      </c>
      <c r="I631" s="18" t="s">
        <v>267</v>
      </c>
      <c r="J631" s="18" t="s">
        <v>837</v>
      </c>
      <c r="K631" s="18" t="s">
        <v>368</v>
      </c>
      <c r="L631" s="18" t="s">
        <v>111</v>
      </c>
      <c r="M631" s="33" t="s">
        <v>968</v>
      </c>
      <c r="N631" s="20">
        <f t="shared" si="64"/>
        <v>16.89</v>
      </c>
      <c r="O631" s="20">
        <f t="shared" si="65"/>
        <v>0</v>
      </c>
      <c r="P631" s="20"/>
      <c r="Q631" s="20"/>
      <c r="R631" s="20"/>
      <c r="S631" s="20"/>
      <c r="T631" s="31">
        <f t="shared" si="63"/>
        <v>16.89</v>
      </c>
      <c r="U631" s="20"/>
      <c r="V631" s="20">
        <v>16.89</v>
      </c>
      <c r="W631" s="20"/>
      <c r="X631" s="20"/>
      <c r="Y631" s="43">
        <f t="shared" si="60"/>
        <v>16.89</v>
      </c>
      <c r="Z631" s="20"/>
      <c r="AA631" s="20">
        <v>16.89</v>
      </c>
    </row>
    <row r="632" ht="22" customHeight="1" spans="1:27">
      <c r="A632" s="18">
        <v>463</v>
      </c>
      <c r="B632" s="18" t="s">
        <v>1354</v>
      </c>
      <c r="C632" s="18" t="s">
        <v>1468</v>
      </c>
      <c r="D632" s="20" t="s">
        <v>310</v>
      </c>
      <c r="E632" s="61" t="s">
        <v>456</v>
      </c>
      <c r="F632" s="18" t="s">
        <v>254</v>
      </c>
      <c r="G632" s="18" t="s">
        <v>254</v>
      </c>
      <c r="H632" s="18" t="s">
        <v>481</v>
      </c>
      <c r="I632" s="18" t="s">
        <v>267</v>
      </c>
      <c r="J632" s="18" t="s">
        <v>837</v>
      </c>
      <c r="K632" s="18" t="s">
        <v>368</v>
      </c>
      <c r="L632" s="18" t="s">
        <v>111</v>
      </c>
      <c r="M632" s="33" t="s">
        <v>968</v>
      </c>
      <c r="N632" s="20">
        <f t="shared" si="64"/>
        <v>2.88</v>
      </c>
      <c r="O632" s="20">
        <f t="shared" si="65"/>
        <v>0</v>
      </c>
      <c r="P632" s="20"/>
      <c r="Q632" s="20"/>
      <c r="R632" s="20"/>
      <c r="S632" s="20"/>
      <c r="T632" s="31">
        <f t="shared" si="63"/>
        <v>2.88</v>
      </c>
      <c r="U632" s="20"/>
      <c r="V632" s="20">
        <v>2.88</v>
      </c>
      <c r="W632" s="20"/>
      <c r="X632" s="20"/>
      <c r="Y632" s="43">
        <f t="shared" si="60"/>
        <v>2.88</v>
      </c>
      <c r="Z632" s="20"/>
      <c r="AA632" s="20">
        <v>2.88</v>
      </c>
    </row>
    <row r="633" ht="22" customHeight="1" spans="1:27">
      <c r="A633" s="18">
        <v>464</v>
      </c>
      <c r="B633" s="18" t="s">
        <v>1354</v>
      </c>
      <c r="C633" s="18" t="s">
        <v>1469</v>
      </c>
      <c r="D633" s="20" t="s">
        <v>310</v>
      </c>
      <c r="E633" s="61" t="s">
        <v>456</v>
      </c>
      <c r="F633" s="18" t="s">
        <v>254</v>
      </c>
      <c r="G633" s="18" t="s">
        <v>254</v>
      </c>
      <c r="H633" s="18" t="s">
        <v>277</v>
      </c>
      <c r="I633" s="18" t="s">
        <v>267</v>
      </c>
      <c r="J633" s="18" t="s">
        <v>837</v>
      </c>
      <c r="K633" s="18" t="s">
        <v>368</v>
      </c>
      <c r="L633" s="18" t="s">
        <v>111</v>
      </c>
      <c r="M633" s="33" t="s">
        <v>968</v>
      </c>
      <c r="N633" s="20">
        <f t="shared" si="64"/>
        <v>14.97</v>
      </c>
      <c r="O633" s="20">
        <f t="shared" si="65"/>
        <v>0</v>
      </c>
      <c r="P633" s="20"/>
      <c r="Q633" s="20"/>
      <c r="R633" s="20"/>
      <c r="S633" s="20"/>
      <c r="T633" s="31">
        <f t="shared" si="63"/>
        <v>14.97</v>
      </c>
      <c r="U633" s="20"/>
      <c r="V633" s="20">
        <v>14.97</v>
      </c>
      <c r="W633" s="20"/>
      <c r="X633" s="20"/>
      <c r="Y633" s="43">
        <f t="shared" si="60"/>
        <v>14.97</v>
      </c>
      <c r="Z633" s="20"/>
      <c r="AA633" s="20">
        <v>14.97</v>
      </c>
    </row>
    <row r="634" ht="22" customHeight="1" spans="1:27">
      <c r="A634" s="18">
        <v>465</v>
      </c>
      <c r="B634" s="18" t="s">
        <v>1354</v>
      </c>
      <c r="C634" s="18" t="s">
        <v>1470</v>
      </c>
      <c r="D634" s="20" t="s">
        <v>310</v>
      </c>
      <c r="E634" s="61" t="s">
        <v>456</v>
      </c>
      <c r="F634" s="18" t="s">
        <v>254</v>
      </c>
      <c r="G634" s="18" t="s">
        <v>254</v>
      </c>
      <c r="H634" s="18" t="s">
        <v>261</v>
      </c>
      <c r="I634" s="18" t="s">
        <v>267</v>
      </c>
      <c r="J634" s="18" t="s">
        <v>837</v>
      </c>
      <c r="K634" s="18" t="s">
        <v>368</v>
      </c>
      <c r="L634" s="18" t="s">
        <v>111</v>
      </c>
      <c r="M634" s="33" t="s">
        <v>968</v>
      </c>
      <c r="N634" s="20">
        <f t="shared" si="64"/>
        <v>20.58</v>
      </c>
      <c r="O634" s="20">
        <f t="shared" si="65"/>
        <v>0</v>
      </c>
      <c r="P634" s="20"/>
      <c r="Q634" s="20"/>
      <c r="R634" s="20"/>
      <c r="S634" s="20"/>
      <c r="T634" s="31">
        <f t="shared" si="63"/>
        <v>20.58</v>
      </c>
      <c r="U634" s="20"/>
      <c r="V634" s="20">
        <v>20.58</v>
      </c>
      <c r="W634" s="20"/>
      <c r="X634" s="20"/>
      <c r="Y634" s="43">
        <f t="shared" si="60"/>
        <v>20.58</v>
      </c>
      <c r="Z634" s="20"/>
      <c r="AA634" s="20">
        <v>20.58</v>
      </c>
    </row>
    <row r="635" ht="22" customHeight="1" spans="1:27">
      <c r="A635" s="18">
        <v>466</v>
      </c>
      <c r="B635" s="18" t="s">
        <v>1354</v>
      </c>
      <c r="C635" s="18" t="s">
        <v>1471</v>
      </c>
      <c r="D635" s="20" t="s">
        <v>310</v>
      </c>
      <c r="E635" s="61" t="s">
        <v>456</v>
      </c>
      <c r="F635" s="18" t="s">
        <v>254</v>
      </c>
      <c r="G635" s="18" t="s">
        <v>254</v>
      </c>
      <c r="H635" s="18" t="s">
        <v>253</v>
      </c>
      <c r="I635" s="18" t="s">
        <v>267</v>
      </c>
      <c r="J635" s="18" t="s">
        <v>837</v>
      </c>
      <c r="K635" s="18" t="s">
        <v>368</v>
      </c>
      <c r="L635" s="18" t="s">
        <v>111</v>
      </c>
      <c r="M635" s="33" t="s">
        <v>968</v>
      </c>
      <c r="N635" s="20">
        <f t="shared" si="64"/>
        <v>10.98</v>
      </c>
      <c r="O635" s="20">
        <f t="shared" si="65"/>
        <v>0</v>
      </c>
      <c r="P635" s="20"/>
      <c r="Q635" s="20"/>
      <c r="R635" s="20"/>
      <c r="S635" s="20"/>
      <c r="T635" s="31">
        <f t="shared" si="63"/>
        <v>10.98</v>
      </c>
      <c r="U635" s="20"/>
      <c r="V635" s="20">
        <v>10.98</v>
      </c>
      <c r="W635" s="20"/>
      <c r="X635" s="20"/>
      <c r="Y635" s="43">
        <f t="shared" si="60"/>
        <v>10.98</v>
      </c>
      <c r="Z635" s="20"/>
      <c r="AA635" s="20">
        <v>10.98</v>
      </c>
    </row>
    <row r="636" ht="22" customHeight="1" spans="1:27">
      <c r="A636" s="18">
        <v>467</v>
      </c>
      <c r="B636" s="18" t="s">
        <v>1354</v>
      </c>
      <c r="C636" s="18" t="s">
        <v>1472</v>
      </c>
      <c r="D636" s="20" t="s">
        <v>310</v>
      </c>
      <c r="E636" s="61" t="s">
        <v>456</v>
      </c>
      <c r="F636" s="18" t="s">
        <v>254</v>
      </c>
      <c r="G636" s="18" t="s">
        <v>254</v>
      </c>
      <c r="H636" s="18" t="s">
        <v>380</v>
      </c>
      <c r="I636" s="18" t="s">
        <v>267</v>
      </c>
      <c r="J636" s="18" t="s">
        <v>837</v>
      </c>
      <c r="K636" s="18" t="s">
        <v>368</v>
      </c>
      <c r="L636" s="18" t="s">
        <v>111</v>
      </c>
      <c r="M636" s="33" t="s">
        <v>968</v>
      </c>
      <c r="N636" s="20">
        <f t="shared" si="64"/>
        <v>9.03</v>
      </c>
      <c r="O636" s="20">
        <f t="shared" si="65"/>
        <v>0</v>
      </c>
      <c r="P636" s="20"/>
      <c r="Q636" s="20"/>
      <c r="R636" s="20"/>
      <c r="S636" s="20"/>
      <c r="T636" s="31">
        <f t="shared" si="63"/>
        <v>9.03</v>
      </c>
      <c r="U636" s="20"/>
      <c r="V636" s="20">
        <v>9.03</v>
      </c>
      <c r="W636" s="20"/>
      <c r="X636" s="20"/>
      <c r="Y636" s="43">
        <f t="shared" si="60"/>
        <v>9.03</v>
      </c>
      <c r="Z636" s="20"/>
      <c r="AA636" s="20">
        <v>9.03</v>
      </c>
    </row>
    <row r="637" ht="22" customHeight="1" spans="1:27">
      <c r="A637" s="18">
        <v>468</v>
      </c>
      <c r="B637" s="18" t="s">
        <v>1354</v>
      </c>
      <c r="C637" s="18" t="s">
        <v>1473</v>
      </c>
      <c r="D637" s="20" t="s">
        <v>310</v>
      </c>
      <c r="E637" s="61" t="s">
        <v>456</v>
      </c>
      <c r="F637" s="18" t="s">
        <v>254</v>
      </c>
      <c r="G637" s="18" t="s">
        <v>254</v>
      </c>
      <c r="H637" s="18" t="s">
        <v>487</v>
      </c>
      <c r="I637" s="18" t="s">
        <v>267</v>
      </c>
      <c r="J637" s="18" t="s">
        <v>837</v>
      </c>
      <c r="K637" s="18" t="s">
        <v>368</v>
      </c>
      <c r="L637" s="18" t="s">
        <v>111</v>
      </c>
      <c r="M637" s="33" t="s">
        <v>968</v>
      </c>
      <c r="N637" s="20">
        <f t="shared" si="64"/>
        <v>2.4</v>
      </c>
      <c r="O637" s="20">
        <f t="shared" si="65"/>
        <v>0</v>
      </c>
      <c r="P637" s="20"/>
      <c r="Q637" s="20"/>
      <c r="R637" s="20"/>
      <c r="S637" s="20"/>
      <c r="T637" s="31">
        <f t="shared" si="63"/>
        <v>2.4</v>
      </c>
      <c r="U637" s="20"/>
      <c r="V637" s="20">
        <v>2.4</v>
      </c>
      <c r="W637" s="20"/>
      <c r="X637" s="20"/>
      <c r="Y637" s="43">
        <f t="shared" si="60"/>
        <v>2.4</v>
      </c>
      <c r="Z637" s="20"/>
      <c r="AA637" s="20">
        <v>2.4</v>
      </c>
    </row>
    <row r="638" ht="22" customHeight="1" spans="1:27">
      <c r="A638" s="18">
        <v>469</v>
      </c>
      <c r="B638" s="18" t="s">
        <v>1354</v>
      </c>
      <c r="C638" s="18" t="s">
        <v>1474</v>
      </c>
      <c r="D638" s="20" t="s">
        <v>310</v>
      </c>
      <c r="E638" s="61" t="s">
        <v>456</v>
      </c>
      <c r="F638" s="18" t="s">
        <v>254</v>
      </c>
      <c r="G638" s="18" t="s">
        <v>254</v>
      </c>
      <c r="H638" s="18" t="s">
        <v>359</v>
      </c>
      <c r="I638" s="18" t="s">
        <v>267</v>
      </c>
      <c r="J638" s="18" t="s">
        <v>837</v>
      </c>
      <c r="K638" s="18" t="s">
        <v>368</v>
      </c>
      <c r="L638" s="18" t="s">
        <v>111</v>
      </c>
      <c r="M638" s="33" t="s">
        <v>968</v>
      </c>
      <c r="N638" s="20">
        <f t="shared" si="64"/>
        <v>6.12</v>
      </c>
      <c r="O638" s="20">
        <f t="shared" si="65"/>
        <v>0</v>
      </c>
      <c r="P638" s="20"/>
      <c r="Q638" s="20"/>
      <c r="R638" s="20"/>
      <c r="S638" s="20"/>
      <c r="T638" s="31">
        <f t="shared" si="63"/>
        <v>6.12</v>
      </c>
      <c r="U638" s="20"/>
      <c r="V638" s="20">
        <v>6.12</v>
      </c>
      <c r="W638" s="20"/>
      <c r="X638" s="20"/>
      <c r="Y638" s="43">
        <f t="shared" si="60"/>
        <v>6.12</v>
      </c>
      <c r="Z638" s="20"/>
      <c r="AA638" s="20">
        <v>6.12</v>
      </c>
    </row>
    <row r="639" ht="22" customHeight="1" spans="1:27">
      <c r="A639" s="18">
        <v>470</v>
      </c>
      <c r="B639" s="18" t="s">
        <v>1354</v>
      </c>
      <c r="C639" s="18" t="s">
        <v>1475</v>
      </c>
      <c r="D639" s="20" t="s">
        <v>310</v>
      </c>
      <c r="E639" s="61" t="s">
        <v>456</v>
      </c>
      <c r="F639" s="18" t="s">
        <v>254</v>
      </c>
      <c r="G639" s="18" t="s">
        <v>254</v>
      </c>
      <c r="H639" s="18" t="s">
        <v>490</v>
      </c>
      <c r="I639" s="18" t="s">
        <v>267</v>
      </c>
      <c r="J639" s="18" t="s">
        <v>837</v>
      </c>
      <c r="K639" s="18" t="s">
        <v>368</v>
      </c>
      <c r="L639" s="18" t="s">
        <v>111</v>
      </c>
      <c r="M639" s="33" t="s">
        <v>968</v>
      </c>
      <c r="N639" s="20">
        <f t="shared" si="64"/>
        <v>1.35</v>
      </c>
      <c r="O639" s="20">
        <f t="shared" si="65"/>
        <v>0</v>
      </c>
      <c r="P639" s="20"/>
      <c r="Q639" s="20"/>
      <c r="R639" s="20"/>
      <c r="S639" s="20"/>
      <c r="T639" s="31">
        <f t="shared" si="63"/>
        <v>1.35</v>
      </c>
      <c r="U639" s="20"/>
      <c r="V639" s="20">
        <v>1.35</v>
      </c>
      <c r="W639" s="20"/>
      <c r="X639" s="20"/>
      <c r="Y639" s="43">
        <f t="shared" si="60"/>
        <v>1.35</v>
      </c>
      <c r="Z639" s="20"/>
      <c r="AA639" s="20">
        <v>1.35</v>
      </c>
    </row>
    <row r="640" ht="22" customHeight="1" spans="1:27">
      <c r="A640" s="22">
        <v>471</v>
      </c>
      <c r="B640" s="22" t="s">
        <v>1354</v>
      </c>
      <c r="C640" s="22" t="s">
        <v>1476</v>
      </c>
      <c r="D640" s="20" t="s">
        <v>310</v>
      </c>
      <c r="E640" s="58" t="s">
        <v>456</v>
      </c>
      <c r="F640" s="22" t="s">
        <v>494</v>
      </c>
      <c r="G640" s="22" t="s">
        <v>494</v>
      </c>
      <c r="H640" s="22" t="s">
        <v>756</v>
      </c>
      <c r="I640" s="22" t="s">
        <v>267</v>
      </c>
      <c r="J640" s="22" t="s">
        <v>837</v>
      </c>
      <c r="K640" s="22" t="s">
        <v>743</v>
      </c>
      <c r="L640" s="22" t="s">
        <v>744</v>
      </c>
      <c r="M640" s="55" t="s">
        <v>745</v>
      </c>
      <c r="N640" s="49">
        <f t="shared" si="64"/>
        <v>45.3</v>
      </c>
      <c r="O640" s="49">
        <f t="shared" si="65"/>
        <v>45.3</v>
      </c>
      <c r="P640" s="20"/>
      <c r="Q640" s="20"/>
      <c r="R640" s="20"/>
      <c r="S640" s="20">
        <v>45.3</v>
      </c>
      <c r="T640" s="31">
        <f t="shared" si="63"/>
        <v>0</v>
      </c>
      <c r="U640" s="20"/>
      <c r="V640" s="20"/>
      <c r="W640" s="20"/>
      <c r="X640" s="20"/>
      <c r="Y640" s="43">
        <f t="shared" si="60"/>
        <v>45.3</v>
      </c>
      <c r="Z640" s="49">
        <v>45.3</v>
      </c>
      <c r="AA640" s="49"/>
    </row>
    <row r="641" ht="22" customHeight="1" spans="1:16368">
      <c r="A641" s="18">
        <v>472</v>
      </c>
      <c r="B641" s="18" t="s">
        <v>1354</v>
      </c>
      <c r="C641" s="18" t="s">
        <v>1477</v>
      </c>
      <c r="D641" s="20" t="s">
        <v>310</v>
      </c>
      <c r="E641" s="18" t="s">
        <v>456</v>
      </c>
      <c r="F641" s="18" t="s">
        <v>496</v>
      </c>
      <c r="G641" s="18" t="s">
        <v>304</v>
      </c>
      <c r="H641" s="18" t="s">
        <v>756</v>
      </c>
      <c r="I641" s="18" t="s">
        <v>267</v>
      </c>
      <c r="J641" s="18" t="s">
        <v>837</v>
      </c>
      <c r="K641" s="18" t="s">
        <v>660</v>
      </c>
      <c r="L641" s="18" t="s">
        <v>661</v>
      </c>
      <c r="M641" s="18" t="s">
        <v>662</v>
      </c>
      <c r="N641" s="18">
        <f t="shared" si="64"/>
        <v>176.1</v>
      </c>
      <c r="O641" s="18">
        <f t="shared" si="65"/>
        <v>176.1</v>
      </c>
      <c r="P641" s="62"/>
      <c r="Q641" s="18"/>
      <c r="R641" s="18">
        <v>176.1</v>
      </c>
      <c r="S641" s="18"/>
      <c r="T641" s="18">
        <f t="shared" si="63"/>
        <v>0</v>
      </c>
      <c r="U641" s="18"/>
      <c r="V641" s="18"/>
      <c r="W641" s="18"/>
      <c r="X641" s="64"/>
      <c r="Y641" s="43">
        <f t="shared" ref="Y641:Y669" si="66">Z641+AA641</f>
        <v>176.1</v>
      </c>
      <c r="Z641" s="18">
        <v>176.1</v>
      </c>
      <c r="AA641" s="18"/>
      <c r="AB641" s="65"/>
      <c r="AC641" s="65"/>
      <c r="AD641" s="65"/>
      <c r="AE641" s="65"/>
      <c r="AF641" s="65"/>
      <c r="AG641" s="65"/>
      <c r="AH641" s="65"/>
      <c r="AI641" s="65"/>
      <c r="AJ641" s="65"/>
      <c r="AK641" s="65"/>
      <c r="AL641" s="65"/>
      <c r="AM641" s="65"/>
      <c r="AN641" s="65"/>
      <c r="AO641" s="65"/>
      <c r="AP641" s="65"/>
      <c r="AQ641" s="65"/>
      <c r="AR641" s="65"/>
      <c r="AS641" s="65"/>
      <c r="AT641" s="65"/>
      <c r="AU641" s="65"/>
      <c r="AV641" s="65"/>
      <c r="AW641" s="65"/>
      <c r="AX641" s="65"/>
      <c r="AY641" s="65"/>
      <c r="AZ641" s="65"/>
      <c r="BA641" s="65"/>
      <c r="BB641" s="65"/>
      <c r="BC641" s="65"/>
      <c r="BD641" s="65"/>
      <c r="BE641" s="65"/>
      <c r="BF641" s="65"/>
      <c r="BG641" s="65"/>
      <c r="BH641" s="65"/>
      <c r="BI641" s="65"/>
      <c r="BJ641" s="65"/>
      <c r="BK641" s="65"/>
      <c r="BL641" s="65"/>
      <c r="BM641" s="65"/>
      <c r="BN641" s="65"/>
      <c r="BO641" s="65"/>
      <c r="BP641" s="65"/>
      <c r="BQ641" s="65"/>
      <c r="BR641" s="65"/>
      <c r="BS641" s="65"/>
      <c r="BT641" s="65"/>
      <c r="BU641" s="65"/>
      <c r="BV641" s="65"/>
      <c r="BW641" s="65"/>
      <c r="BX641" s="65"/>
      <c r="BY641" s="65"/>
      <c r="BZ641" s="65"/>
      <c r="CA641" s="65"/>
      <c r="CB641" s="65"/>
      <c r="CC641" s="65"/>
      <c r="CD641" s="65"/>
      <c r="CE641" s="65"/>
      <c r="CF641" s="65"/>
      <c r="CG641" s="65"/>
      <c r="CH641" s="65"/>
      <c r="CI641" s="65"/>
      <c r="CJ641" s="65"/>
      <c r="CK641" s="65"/>
      <c r="CL641" s="65"/>
      <c r="CM641" s="65"/>
      <c r="CN641" s="65"/>
      <c r="CO641" s="65"/>
      <c r="CP641" s="65"/>
      <c r="CQ641" s="65"/>
      <c r="CR641" s="65"/>
      <c r="CS641" s="65"/>
      <c r="CT641" s="65"/>
      <c r="CU641" s="65"/>
      <c r="CV641" s="65"/>
      <c r="CW641" s="65"/>
      <c r="CX641" s="65"/>
      <c r="CY641" s="65"/>
      <c r="CZ641" s="65"/>
      <c r="DA641" s="65"/>
      <c r="DB641" s="65"/>
      <c r="DC641" s="65"/>
      <c r="DD641" s="65"/>
      <c r="DE641" s="65"/>
      <c r="DF641" s="65"/>
      <c r="DG641" s="65"/>
      <c r="DH641" s="65"/>
      <c r="DI641" s="65"/>
      <c r="DJ641" s="65"/>
      <c r="DK641" s="65"/>
      <c r="DL641" s="65"/>
      <c r="DM641" s="65"/>
      <c r="DN641" s="65"/>
      <c r="DO641" s="65"/>
      <c r="DP641" s="65"/>
      <c r="DQ641" s="65"/>
      <c r="DR641" s="65"/>
      <c r="DS641" s="65"/>
      <c r="DT641" s="65"/>
      <c r="DU641" s="65"/>
      <c r="DV641" s="65"/>
      <c r="DW641" s="65"/>
      <c r="DX641" s="65"/>
      <c r="DY641" s="65"/>
      <c r="DZ641" s="65"/>
      <c r="EA641" s="65"/>
      <c r="EB641" s="65"/>
      <c r="EC641" s="65"/>
      <c r="ED641" s="65"/>
      <c r="EE641" s="65"/>
      <c r="EF641" s="65"/>
      <c r="EG641" s="65"/>
      <c r="EH641" s="65"/>
      <c r="EI641" s="65"/>
      <c r="EJ641" s="65"/>
      <c r="EK641" s="65"/>
      <c r="EL641" s="65"/>
      <c r="EM641" s="65"/>
      <c r="EN641" s="65"/>
      <c r="EO641" s="65"/>
      <c r="EP641" s="65"/>
      <c r="EQ641" s="65"/>
      <c r="ER641" s="65"/>
      <c r="ES641" s="65"/>
      <c r="ET641" s="65"/>
      <c r="EU641" s="65"/>
      <c r="EV641" s="65"/>
      <c r="EW641" s="65"/>
      <c r="EX641" s="65"/>
      <c r="EY641" s="65"/>
      <c r="EZ641" s="65"/>
      <c r="FA641" s="65"/>
      <c r="FB641" s="65"/>
      <c r="FC641" s="65"/>
      <c r="FD641" s="65"/>
      <c r="FE641" s="65"/>
      <c r="FF641" s="65"/>
      <c r="FG641" s="65"/>
      <c r="FH641" s="65"/>
      <c r="FI641" s="65"/>
      <c r="FJ641" s="65"/>
      <c r="FK641" s="65"/>
      <c r="FL641" s="65"/>
      <c r="FM641" s="65"/>
      <c r="FN641" s="65"/>
      <c r="FO641" s="65"/>
      <c r="FP641" s="65"/>
      <c r="FQ641" s="65"/>
      <c r="FR641" s="65"/>
      <c r="FS641" s="65"/>
      <c r="FT641" s="65"/>
      <c r="FU641" s="65"/>
      <c r="FV641" s="65"/>
      <c r="FW641" s="65"/>
      <c r="FX641" s="65"/>
      <c r="FY641" s="65"/>
      <c r="FZ641" s="65"/>
      <c r="GA641" s="65"/>
      <c r="GB641" s="65"/>
      <c r="GC641" s="65"/>
      <c r="GD641" s="65"/>
      <c r="GE641" s="65"/>
      <c r="GF641" s="65"/>
      <c r="GG641" s="65"/>
      <c r="GH641" s="65"/>
      <c r="GI641" s="65"/>
      <c r="GJ641" s="65"/>
      <c r="GK641" s="65"/>
      <c r="GL641" s="65"/>
      <c r="GM641" s="65"/>
      <c r="GN641" s="65"/>
      <c r="GO641" s="65"/>
      <c r="GP641" s="65"/>
      <c r="GQ641" s="65"/>
      <c r="GR641" s="65"/>
      <c r="GS641" s="65"/>
      <c r="GT641" s="65"/>
      <c r="GU641" s="65"/>
      <c r="GV641" s="65"/>
      <c r="GW641" s="65"/>
      <c r="GX641" s="65"/>
      <c r="GY641" s="65"/>
      <c r="GZ641" s="65"/>
      <c r="HA641" s="65"/>
      <c r="HB641" s="65"/>
      <c r="HC641" s="65"/>
      <c r="HD641" s="65"/>
      <c r="HE641" s="65"/>
      <c r="HF641" s="65"/>
      <c r="HG641" s="65"/>
      <c r="HH641" s="65"/>
      <c r="HI641" s="65"/>
      <c r="HJ641" s="65"/>
      <c r="HK641" s="65"/>
      <c r="HL641" s="65"/>
      <c r="HM641" s="65"/>
      <c r="HN641" s="65"/>
      <c r="HO641" s="65"/>
      <c r="HP641" s="65"/>
      <c r="HQ641" s="65"/>
      <c r="HR641" s="65"/>
      <c r="HS641" s="65"/>
      <c r="HT641" s="65"/>
      <c r="HU641" s="65"/>
      <c r="HV641" s="65"/>
      <c r="HW641" s="65"/>
      <c r="HX641" s="65"/>
      <c r="HY641" s="65"/>
      <c r="HZ641" s="65"/>
      <c r="IA641" s="65"/>
      <c r="IB641" s="65"/>
      <c r="IC641" s="65"/>
      <c r="ID641" s="65"/>
      <c r="IE641" s="65"/>
      <c r="IF641" s="65"/>
      <c r="IG641" s="65"/>
      <c r="IH641" s="65"/>
      <c r="II641" s="65"/>
      <c r="IJ641" s="65"/>
      <c r="IK641" s="65"/>
      <c r="IL641" s="65"/>
      <c r="IM641" s="65"/>
      <c r="IN641" s="65"/>
      <c r="IO641" s="65"/>
      <c r="IP641" s="65"/>
      <c r="IQ641" s="65"/>
      <c r="IR641" s="65"/>
      <c r="IS641" s="65"/>
      <c r="IT641" s="65"/>
      <c r="IU641" s="65"/>
      <c r="IV641" s="65"/>
      <c r="IW641" s="65"/>
      <c r="IX641" s="65"/>
      <c r="IY641" s="65"/>
      <c r="IZ641" s="65"/>
      <c r="JA641" s="65"/>
      <c r="JB641" s="65"/>
      <c r="JC641" s="65"/>
      <c r="JD641" s="65"/>
      <c r="JE641" s="65"/>
      <c r="JF641" s="65"/>
      <c r="JG641" s="65"/>
      <c r="JH641" s="65"/>
      <c r="JI641" s="65"/>
      <c r="JJ641" s="65"/>
      <c r="JK641" s="65"/>
      <c r="JL641" s="65"/>
      <c r="JM641" s="65"/>
      <c r="JN641" s="65"/>
      <c r="JO641" s="65"/>
      <c r="JP641" s="65"/>
      <c r="JQ641" s="65"/>
      <c r="JR641" s="65"/>
      <c r="JS641" s="65"/>
      <c r="JT641" s="65"/>
      <c r="JU641" s="65"/>
      <c r="JV641" s="65"/>
      <c r="JW641" s="65"/>
      <c r="JX641" s="65"/>
      <c r="JY641" s="65"/>
      <c r="JZ641" s="65"/>
      <c r="KA641" s="65"/>
      <c r="KB641" s="65"/>
      <c r="KC641" s="65"/>
      <c r="KD641" s="65"/>
      <c r="KE641" s="65"/>
      <c r="KF641" s="65"/>
      <c r="KG641" s="65"/>
      <c r="KH641" s="65"/>
      <c r="KI641" s="65"/>
      <c r="KJ641" s="65"/>
      <c r="KK641" s="65"/>
      <c r="KL641" s="65"/>
      <c r="KM641" s="65"/>
      <c r="KN641" s="65"/>
      <c r="KO641" s="65"/>
      <c r="KP641" s="65"/>
      <c r="KQ641" s="65"/>
      <c r="KR641" s="65"/>
      <c r="KS641" s="65"/>
      <c r="KT641" s="65"/>
      <c r="KU641" s="65"/>
      <c r="KV641" s="65"/>
      <c r="KW641" s="65"/>
      <c r="KX641" s="65"/>
      <c r="KY641" s="65"/>
      <c r="KZ641" s="65"/>
      <c r="LA641" s="65"/>
      <c r="LB641" s="65"/>
      <c r="LC641" s="65"/>
      <c r="LD641" s="65"/>
      <c r="LE641" s="65"/>
      <c r="LF641" s="65"/>
      <c r="LG641" s="65"/>
      <c r="LH641" s="65"/>
      <c r="LI641" s="65"/>
      <c r="LJ641" s="65"/>
      <c r="LK641" s="65"/>
      <c r="LL641" s="65"/>
      <c r="LM641" s="65"/>
      <c r="LN641" s="65"/>
      <c r="LO641" s="65"/>
      <c r="LP641" s="65"/>
      <c r="LQ641" s="65"/>
      <c r="LR641" s="65"/>
      <c r="LS641" s="65"/>
      <c r="LT641" s="65"/>
      <c r="LU641" s="65"/>
      <c r="LV641" s="65"/>
      <c r="LW641" s="65"/>
      <c r="LX641" s="65"/>
      <c r="LY641" s="65"/>
      <c r="LZ641" s="65"/>
      <c r="MA641" s="65"/>
      <c r="MB641" s="65"/>
      <c r="MC641" s="65"/>
      <c r="MD641" s="65"/>
      <c r="ME641" s="65"/>
      <c r="MF641" s="65"/>
      <c r="MG641" s="65"/>
      <c r="MH641" s="65"/>
      <c r="MI641" s="65"/>
      <c r="MJ641" s="65"/>
      <c r="MK641" s="65"/>
      <c r="ML641" s="65"/>
      <c r="MM641" s="65"/>
      <c r="MN641" s="65"/>
      <c r="MO641" s="65"/>
      <c r="MP641" s="65"/>
      <c r="MQ641" s="65"/>
      <c r="MR641" s="65"/>
      <c r="MS641" s="65"/>
      <c r="MT641" s="65"/>
      <c r="MU641" s="65"/>
      <c r="MV641" s="65"/>
      <c r="MW641" s="65"/>
      <c r="MX641" s="65"/>
      <c r="MY641" s="65"/>
      <c r="MZ641" s="65"/>
      <c r="NA641" s="65"/>
      <c r="NB641" s="65"/>
      <c r="NC641" s="65"/>
      <c r="ND641" s="65"/>
      <c r="NE641" s="65"/>
      <c r="NF641" s="65"/>
      <c r="NG641" s="65"/>
      <c r="NH641" s="65"/>
      <c r="NI641" s="65"/>
      <c r="NJ641" s="65"/>
      <c r="NK641" s="65"/>
      <c r="NL641" s="65"/>
      <c r="NM641" s="65"/>
      <c r="NN641" s="65"/>
      <c r="NO641" s="65"/>
      <c r="NP641" s="65"/>
      <c r="NQ641" s="65"/>
      <c r="NR641" s="65"/>
      <c r="NS641" s="65"/>
      <c r="NT641" s="65"/>
      <c r="NU641" s="65"/>
      <c r="NV641" s="65"/>
      <c r="NW641" s="65"/>
      <c r="NX641" s="65"/>
      <c r="NY641" s="65"/>
      <c r="NZ641" s="65"/>
      <c r="OA641" s="65"/>
      <c r="OB641" s="65"/>
      <c r="OC641" s="65"/>
      <c r="OD641" s="65"/>
      <c r="OE641" s="65"/>
      <c r="OF641" s="65"/>
      <c r="OG641" s="65"/>
      <c r="OH641" s="65"/>
      <c r="OI641" s="65"/>
      <c r="OJ641" s="65"/>
      <c r="OK641" s="65"/>
      <c r="OL641" s="65"/>
      <c r="OM641" s="65"/>
      <c r="ON641" s="65"/>
      <c r="OO641" s="65"/>
      <c r="OP641" s="65"/>
      <c r="OQ641" s="65"/>
      <c r="OR641" s="65"/>
      <c r="OS641" s="65"/>
      <c r="OT641" s="65"/>
      <c r="OU641" s="65"/>
      <c r="OV641" s="65"/>
      <c r="OW641" s="65"/>
      <c r="OX641" s="65"/>
      <c r="OY641" s="65"/>
      <c r="OZ641" s="65"/>
      <c r="PA641" s="65"/>
      <c r="PB641" s="65"/>
      <c r="PC641" s="65"/>
      <c r="PD641" s="65"/>
      <c r="PE641" s="65"/>
      <c r="PF641" s="65"/>
      <c r="PG641" s="65"/>
      <c r="PH641" s="65"/>
      <c r="PI641" s="65"/>
      <c r="PJ641" s="65"/>
      <c r="PK641" s="65"/>
      <c r="PL641" s="65"/>
      <c r="PM641" s="65"/>
      <c r="PN641" s="65"/>
      <c r="PO641" s="65"/>
      <c r="PP641" s="65"/>
      <c r="PQ641" s="65"/>
      <c r="PR641" s="65"/>
      <c r="PS641" s="65"/>
      <c r="PT641" s="65"/>
      <c r="PU641" s="65"/>
      <c r="PV641" s="65"/>
      <c r="PW641" s="65"/>
      <c r="PX641" s="65"/>
      <c r="PY641" s="65"/>
      <c r="PZ641" s="65"/>
      <c r="QA641" s="65"/>
      <c r="QB641" s="65"/>
      <c r="QC641" s="65"/>
      <c r="QD641" s="65"/>
      <c r="QE641" s="65"/>
      <c r="QF641" s="65"/>
      <c r="QG641" s="65"/>
      <c r="QH641" s="65"/>
      <c r="QI641" s="65"/>
      <c r="QJ641" s="65"/>
      <c r="QK641" s="65"/>
      <c r="QL641" s="65"/>
      <c r="QM641" s="65"/>
      <c r="QN641" s="65"/>
      <c r="QO641" s="65"/>
      <c r="QP641" s="65"/>
      <c r="QQ641" s="65"/>
      <c r="QR641" s="65"/>
      <c r="QS641" s="65"/>
      <c r="QT641" s="65"/>
      <c r="QU641" s="65"/>
      <c r="QV641" s="65"/>
      <c r="QW641" s="65"/>
      <c r="QX641" s="65"/>
      <c r="QY641" s="65"/>
      <c r="QZ641" s="65"/>
      <c r="RA641" s="65"/>
      <c r="RB641" s="65"/>
      <c r="RC641" s="65"/>
      <c r="RD641" s="65"/>
      <c r="RE641" s="65"/>
      <c r="RF641" s="65"/>
      <c r="RG641" s="65"/>
      <c r="RH641" s="65"/>
      <c r="RI641" s="65"/>
      <c r="RJ641" s="65"/>
      <c r="RK641" s="65"/>
      <c r="RL641" s="65"/>
      <c r="RM641" s="65"/>
      <c r="RN641" s="65"/>
      <c r="RO641" s="65"/>
      <c r="RP641" s="65"/>
      <c r="RQ641" s="65"/>
      <c r="RR641" s="65"/>
      <c r="RS641" s="65"/>
      <c r="RT641" s="65"/>
      <c r="RU641" s="65"/>
      <c r="RV641" s="65"/>
      <c r="RW641" s="65"/>
      <c r="RX641" s="65"/>
      <c r="RY641" s="65"/>
      <c r="RZ641" s="65"/>
      <c r="SA641" s="65"/>
      <c r="SB641" s="65"/>
      <c r="SC641" s="65"/>
      <c r="SD641" s="65"/>
      <c r="SE641" s="65"/>
      <c r="SF641" s="65"/>
      <c r="SG641" s="65"/>
      <c r="SH641" s="65"/>
      <c r="SI641" s="65"/>
      <c r="SJ641" s="65"/>
      <c r="SK641" s="65"/>
      <c r="SL641" s="65"/>
      <c r="SM641" s="65"/>
      <c r="SN641" s="65"/>
      <c r="SO641" s="65"/>
      <c r="SP641" s="65"/>
      <c r="SQ641" s="65"/>
      <c r="SR641" s="65"/>
      <c r="SS641" s="65"/>
      <c r="ST641" s="65"/>
      <c r="SU641" s="65"/>
      <c r="SV641" s="65"/>
      <c r="SW641" s="65"/>
      <c r="SX641" s="65"/>
      <c r="SY641" s="65"/>
      <c r="SZ641" s="65"/>
      <c r="TA641" s="65"/>
      <c r="TB641" s="65"/>
      <c r="TC641" s="65"/>
      <c r="TD641" s="65"/>
      <c r="TE641" s="65"/>
      <c r="TF641" s="65"/>
      <c r="TG641" s="65"/>
      <c r="TH641" s="65"/>
      <c r="TI641" s="65"/>
      <c r="TJ641" s="65"/>
      <c r="TK641" s="65"/>
      <c r="TL641" s="65"/>
      <c r="TM641" s="65"/>
      <c r="TN641" s="65"/>
      <c r="TO641" s="65"/>
      <c r="TP641" s="65"/>
      <c r="TQ641" s="65"/>
      <c r="TR641" s="65"/>
      <c r="TS641" s="65"/>
      <c r="TT641" s="65"/>
      <c r="TU641" s="65"/>
      <c r="TV641" s="65"/>
      <c r="TW641" s="65"/>
      <c r="TX641" s="65"/>
      <c r="TY641" s="65"/>
      <c r="TZ641" s="65"/>
      <c r="UA641" s="65"/>
      <c r="UB641" s="65"/>
      <c r="UC641" s="65"/>
      <c r="UD641" s="65"/>
      <c r="UE641" s="65"/>
      <c r="UF641" s="65"/>
      <c r="UG641" s="65"/>
      <c r="UH641" s="65"/>
      <c r="UI641" s="65"/>
      <c r="UJ641" s="65"/>
      <c r="UK641" s="65"/>
      <c r="UL641" s="65"/>
      <c r="UM641" s="65"/>
      <c r="UN641" s="65"/>
      <c r="UO641" s="65"/>
      <c r="UP641" s="65"/>
      <c r="UQ641" s="65"/>
      <c r="UR641" s="65"/>
      <c r="US641" s="65"/>
      <c r="UT641" s="65"/>
      <c r="UU641" s="65"/>
      <c r="UV641" s="65"/>
      <c r="UW641" s="65"/>
      <c r="UX641" s="65"/>
      <c r="UY641" s="65"/>
      <c r="UZ641" s="65"/>
      <c r="VA641" s="65"/>
      <c r="VB641" s="65"/>
      <c r="VC641" s="65"/>
      <c r="VD641" s="65"/>
      <c r="VE641" s="65"/>
      <c r="VF641" s="65"/>
      <c r="VG641" s="65"/>
      <c r="VH641" s="65"/>
      <c r="VI641" s="65"/>
      <c r="VJ641" s="65"/>
      <c r="VK641" s="65"/>
      <c r="VL641" s="65"/>
      <c r="VM641" s="65"/>
      <c r="VN641" s="65"/>
      <c r="VO641" s="65"/>
      <c r="VP641" s="65"/>
      <c r="VQ641" s="65"/>
      <c r="VR641" s="65"/>
      <c r="VS641" s="65"/>
      <c r="VT641" s="65"/>
      <c r="VU641" s="65"/>
      <c r="VV641" s="65"/>
      <c r="VW641" s="65"/>
      <c r="VX641" s="65"/>
      <c r="VY641" s="65"/>
      <c r="VZ641" s="65"/>
      <c r="WA641" s="65"/>
      <c r="WB641" s="65"/>
      <c r="WC641" s="65"/>
      <c r="WD641" s="65"/>
      <c r="WE641" s="65"/>
      <c r="WF641" s="65"/>
      <c r="WG641" s="65"/>
      <c r="WH641" s="65"/>
      <c r="WI641" s="65"/>
      <c r="WJ641" s="65"/>
      <c r="WK641" s="65"/>
      <c r="WL641" s="65"/>
      <c r="WM641" s="65"/>
      <c r="WN641" s="65"/>
      <c r="WO641" s="65"/>
      <c r="WP641" s="65"/>
      <c r="WQ641" s="65"/>
      <c r="WR641" s="65"/>
      <c r="WS641" s="65"/>
      <c r="WT641" s="65"/>
      <c r="WU641" s="65"/>
      <c r="WV641" s="65"/>
      <c r="WW641" s="65"/>
      <c r="WX641" s="65"/>
      <c r="WY641" s="65"/>
      <c r="WZ641" s="65"/>
      <c r="XA641" s="65"/>
      <c r="XB641" s="65"/>
      <c r="XC641" s="65"/>
      <c r="XD641" s="65"/>
      <c r="XE641" s="65"/>
      <c r="XF641" s="65"/>
      <c r="XG641" s="65"/>
      <c r="XH641" s="65"/>
      <c r="XI641" s="65"/>
      <c r="XJ641" s="65"/>
      <c r="XK641" s="65"/>
      <c r="XL641" s="65"/>
      <c r="XM641" s="65"/>
      <c r="XN641" s="65"/>
      <c r="XO641" s="65"/>
      <c r="XP641" s="65"/>
      <c r="XQ641" s="65"/>
      <c r="XR641" s="65"/>
      <c r="XS641" s="65"/>
      <c r="XT641" s="65"/>
      <c r="XU641" s="65"/>
      <c r="XV641" s="65"/>
      <c r="XW641" s="65"/>
      <c r="XX641" s="65"/>
      <c r="XY641" s="65"/>
      <c r="XZ641" s="65"/>
      <c r="YA641" s="65"/>
      <c r="YB641" s="65"/>
      <c r="YC641" s="65"/>
      <c r="YD641" s="65"/>
      <c r="YE641" s="65"/>
      <c r="YF641" s="65"/>
      <c r="YG641" s="65"/>
      <c r="YH641" s="65"/>
      <c r="YI641" s="65"/>
      <c r="YJ641" s="65"/>
      <c r="YK641" s="65"/>
      <c r="YL641" s="65"/>
      <c r="YM641" s="65"/>
      <c r="YN641" s="65"/>
      <c r="YO641" s="65"/>
      <c r="YP641" s="65"/>
      <c r="YQ641" s="65"/>
      <c r="YR641" s="65"/>
      <c r="YS641" s="65"/>
      <c r="YT641" s="65"/>
      <c r="YU641" s="65"/>
      <c r="YV641" s="65"/>
      <c r="YW641" s="65"/>
      <c r="YX641" s="65"/>
      <c r="YY641" s="65"/>
      <c r="YZ641" s="65"/>
      <c r="ZA641" s="65"/>
      <c r="ZB641" s="65"/>
      <c r="ZC641" s="65"/>
      <c r="ZD641" s="65"/>
      <c r="ZE641" s="65"/>
      <c r="ZF641" s="65"/>
      <c r="ZG641" s="65"/>
      <c r="ZH641" s="65"/>
      <c r="ZI641" s="65"/>
      <c r="ZJ641" s="65"/>
      <c r="ZK641" s="65"/>
      <c r="ZL641" s="65"/>
      <c r="ZM641" s="65"/>
      <c r="ZN641" s="65"/>
      <c r="ZO641" s="65"/>
      <c r="ZP641" s="65"/>
      <c r="ZQ641" s="65"/>
      <c r="ZR641" s="65"/>
      <c r="ZS641" s="65"/>
      <c r="ZT641" s="65"/>
      <c r="ZU641" s="65"/>
      <c r="ZV641" s="65"/>
      <c r="ZW641" s="65"/>
      <c r="ZX641" s="65"/>
      <c r="ZY641" s="65"/>
      <c r="ZZ641" s="65"/>
      <c r="AAA641" s="65"/>
      <c r="AAB641" s="65"/>
      <c r="AAC641" s="65"/>
      <c r="AAD641" s="65"/>
      <c r="AAE641" s="65"/>
      <c r="AAF641" s="65"/>
      <c r="AAG641" s="65"/>
      <c r="AAH641" s="65"/>
      <c r="AAI641" s="65"/>
      <c r="AAJ641" s="65"/>
      <c r="AAK641" s="65"/>
      <c r="AAL641" s="65"/>
      <c r="AAM641" s="65"/>
      <c r="AAN641" s="65"/>
      <c r="AAO641" s="65"/>
      <c r="AAP641" s="65"/>
      <c r="AAQ641" s="65"/>
      <c r="AAR641" s="65"/>
      <c r="AAS641" s="65"/>
      <c r="AAT641" s="65"/>
      <c r="AAU641" s="65"/>
      <c r="AAV641" s="65"/>
      <c r="AAW641" s="65"/>
      <c r="AAX641" s="65"/>
      <c r="AAY641" s="65"/>
      <c r="AAZ641" s="65"/>
      <c r="ABA641" s="65"/>
      <c r="ABB641" s="65"/>
      <c r="ABC641" s="65"/>
      <c r="ABD641" s="65"/>
      <c r="ABE641" s="65"/>
      <c r="ABF641" s="65"/>
      <c r="ABG641" s="65"/>
      <c r="ABH641" s="65"/>
      <c r="ABI641" s="65"/>
      <c r="ABJ641" s="65"/>
      <c r="ABK641" s="65"/>
      <c r="ABL641" s="65"/>
      <c r="ABM641" s="65"/>
      <c r="ABN641" s="65"/>
      <c r="ABO641" s="65"/>
      <c r="ABP641" s="65"/>
      <c r="ABQ641" s="65"/>
      <c r="ABR641" s="65"/>
      <c r="ABS641" s="65"/>
      <c r="ABT641" s="65"/>
      <c r="ABU641" s="65"/>
      <c r="ABV641" s="65"/>
      <c r="ABW641" s="65"/>
      <c r="ABX641" s="65"/>
      <c r="ABY641" s="65"/>
      <c r="ABZ641" s="65"/>
      <c r="ACA641" s="65"/>
      <c r="ACB641" s="65"/>
      <c r="ACC641" s="65"/>
      <c r="ACD641" s="65"/>
      <c r="ACE641" s="65"/>
      <c r="ACF641" s="65"/>
      <c r="ACG641" s="65"/>
      <c r="ACH641" s="65"/>
      <c r="ACI641" s="65"/>
      <c r="ACJ641" s="65"/>
      <c r="ACK641" s="65"/>
      <c r="ACL641" s="65"/>
      <c r="ACM641" s="65"/>
      <c r="ACN641" s="65"/>
      <c r="ACO641" s="65"/>
      <c r="ACP641" s="65"/>
      <c r="ACQ641" s="65"/>
      <c r="ACR641" s="65"/>
      <c r="ACS641" s="65"/>
      <c r="ACT641" s="65"/>
      <c r="ACU641" s="65"/>
      <c r="ACV641" s="65"/>
      <c r="ACW641" s="65"/>
      <c r="ACX641" s="65"/>
      <c r="ACY641" s="65"/>
      <c r="ACZ641" s="65"/>
      <c r="ADA641" s="65"/>
      <c r="ADB641" s="65"/>
      <c r="ADC641" s="65"/>
      <c r="ADD641" s="65"/>
      <c r="ADE641" s="65"/>
      <c r="ADF641" s="65"/>
      <c r="ADG641" s="65"/>
      <c r="ADH641" s="65"/>
      <c r="ADI641" s="65"/>
      <c r="ADJ641" s="65"/>
      <c r="ADK641" s="65"/>
      <c r="ADL641" s="65"/>
      <c r="ADM641" s="65"/>
      <c r="ADN641" s="65"/>
      <c r="ADO641" s="65"/>
      <c r="ADP641" s="65"/>
      <c r="ADQ641" s="65"/>
      <c r="ADR641" s="65"/>
      <c r="ADS641" s="65"/>
      <c r="ADT641" s="65"/>
      <c r="ADU641" s="65"/>
      <c r="ADV641" s="65"/>
      <c r="ADW641" s="65"/>
      <c r="ADX641" s="65"/>
      <c r="ADY641" s="65"/>
      <c r="ADZ641" s="65"/>
      <c r="AEA641" s="65"/>
      <c r="AEB641" s="65"/>
      <c r="AEC641" s="65"/>
      <c r="AED641" s="65"/>
      <c r="AEE641" s="65"/>
      <c r="AEF641" s="65"/>
      <c r="AEG641" s="65"/>
      <c r="AEH641" s="65"/>
      <c r="AEI641" s="65"/>
      <c r="AEJ641" s="65"/>
      <c r="AEK641" s="65"/>
      <c r="AEL641" s="65"/>
      <c r="AEM641" s="65"/>
      <c r="AEN641" s="65"/>
      <c r="AEO641" s="65"/>
      <c r="AEP641" s="65"/>
      <c r="AEQ641" s="65"/>
      <c r="AER641" s="65"/>
      <c r="AES641" s="65"/>
      <c r="AET641" s="65"/>
      <c r="AEU641" s="65"/>
      <c r="AEV641" s="65"/>
      <c r="AEW641" s="65"/>
      <c r="AEX641" s="65"/>
      <c r="AEY641" s="65"/>
      <c r="AEZ641" s="65"/>
      <c r="AFA641" s="65"/>
      <c r="AFB641" s="65"/>
      <c r="AFC641" s="65"/>
      <c r="AFD641" s="65"/>
      <c r="AFE641" s="65"/>
      <c r="AFF641" s="65"/>
      <c r="AFG641" s="65"/>
      <c r="AFH641" s="65"/>
      <c r="AFI641" s="65"/>
      <c r="AFJ641" s="65"/>
      <c r="AFK641" s="65"/>
      <c r="AFL641" s="65"/>
      <c r="AFM641" s="65"/>
      <c r="AFN641" s="65"/>
      <c r="AFO641" s="65"/>
      <c r="AFP641" s="65"/>
      <c r="AFQ641" s="65"/>
      <c r="AFR641" s="65"/>
      <c r="AFS641" s="65"/>
      <c r="AFT641" s="65"/>
      <c r="AFU641" s="65"/>
      <c r="AFV641" s="65"/>
      <c r="AFW641" s="65"/>
      <c r="AFX641" s="65"/>
      <c r="AFY641" s="65"/>
      <c r="AFZ641" s="65"/>
      <c r="AGA641" s="65"/>
      <c r="AGB641" s="65"/>
      <c r="AGC641" s="65"/>
      <c r="AGD641" s="65"/>
      <c r="AGE641" s="65"/>
      <c r="AGF641" s="65"/>
      <c r="AGG641" s="65"/>
      <c r="AGH641" s="65"/>
      <c r="AGI641" s="65"/>
      <c r="AGJ641" s="65"/>
      <c r="AGK641" s="65"/>
      <c r="AGL641" s="65"/>
      <c r="AGM641" s="65"/>
      <c r="AGN641" s="65"/>
      <c r="AGO641" s="65"/>
      <c r="AGP641" s="65"/>
      <c r="AGQ641" s="65"/>
      <c r="AGR641" s="65"/>
      <c r="AGS641" s="65"/>
      <c r="AGT641" s="65"/>
      <c r="AGU641" s="65"/>
      <c r="AGV641" s="65"/>
      <c r="AGW641" s="65"/>
      <c r="AGX641" s="65"/>
      <c r="AGY641" s="65"/>
      <c r="AGZ641" s="65"/>
      <c r="AHA641" s="65"/>
      <c r="AHB641" s="65"/>
      <c r="AHC641" s="65"/>
      <c r="AHD641" s="65"/>
      <c r="AHE641" s="65"/>
      <c r="AHF641" s="65"/>
      <c r="AHG641" s="65"/>
      <c r="AHH641" s="65"/>
      <c r="AHI641" s="65"/>
      <c r="AHJ641" s="65"/>
      <c r="AHK641" s="65"/>
      <c r="AHL641" s="65"/>
      <c r="AHM641" s="65"/>
      <c r="AHN641" s="65"/>
      <c r="AHO641" s="65"/>
      <c r="AHP641" s="65"/>
      <c r="AHQ641" s="65"/>
      <c r="AHR641" s="65"/>
      <c r="AHS641" s="65"/>
      <c r="AHT641" s="65"/>
      <c r="AHU641" s="65"/>
      <c r="AHV641" s="65"/>
      <c r="AHW641" s="65"/>
      <c r="AHX641" s="65"/>
      <c r="AHY641" s="65"/>
      <c r="AHZ641" s="65"/>
      <c r="AIA641" s="65"/>
      <c r="AIB641" s="65"/>
      <c r="AIC641" s="65"/>
      <c r="AID641" s="65"/>
      <c r="AIE641" s="65"/>
      <c r="AIF641" s="65"/>
      <c r="AIG641" s="65"/>
      <c r="AIH641" s="65"/>
      <c r="AII641" s="65"/>
      <c r="AIJ641" s="65"/>
      <c r="AIK641" s="65"/>
      <c r="AIL641" s="65"/>
      <c r="AIM641" s="65"/>
      <c r="AIN641" s="65"/>
      <c r="AIO641" s="65"/>
      <c r="AIP641" s="65"/>
      <c r="AIQ641" s="65"/>
      <c r="AIR641" s="65"/>
      <c r="AIS641" s="65"/>
      <c r="AIT641" s="65"/>
      <c r="AIU641" s="65"/>
      <c r="AIV641" s="65"/>
      <c r="AIW641" s="65"/>
      <c r="AIX641" s="65"/>
      <c r="AIY641" s="65"/>
      <c r="AIZ641" s="65"/>
      <c r="AJA641" s="65"/>
      <c r="AJB641" s="65"/>
      <c r="AJC641" s="65"/>
      <c r="AJD641" s="65"/>
      <c r="AJE641" s="65"/>
      <c r="AJF641" s="65"/>
      <c r="AJG641" s="65"/>
      <c r="AJH641" s="65"/>
      <c r="AJI641" s="65"/>
      <c r="AJJ641" s="65"/>
      <c r="AJK641" s="65"/>
      <c r="AJL641" s="65"/>
      <c r="AJM641" s="65"/>
      <c r="AJN641" s="65"/>
      <c r="AJO641" s="65"/>
      <c r="AJP641" s="65"/>
      <c r="AJQ641" s="65"/>
      <c r="AJR641" s="65"/>
      <c r="AJS641" s="65"/>
      <c r="AJT641" s="65"/>
      <c r="AJU641" s="65"/>
      <c r="AJV641" s="65"/>
      <c r="AJW641" s="65"/>
      <c r="AJX641" s="65"/>
      <c r="AJY641" s="65"/>
      <c r="AJZ641" s="65"/>
      <c r="AKA641" s="65"/>
      <c r="AKB641" s="65"/>
      <c r="AKC641" s="65"/>
      <c r="AKD641" s="65"/>
      <c r="AKE641" s="65"/>
      <c r="AKF641" s="65"/>
      <c r="AKG641" s="65"/>
      <c r="AKH641" s="65"/>
      <c r="AKI641" s="65"/>
      <c r="AKJ641" s="65"/>
      <c r="AKK641" s="65"/>
      <c r="AKL641" s="65"/>
      <c r="AKM641" s="65"/>
      <c r="AKN641" s="65"/>
      <c r="AKO641" s="65"/>
      <c r="AKP641" s="65"/>
      <c r="AKQ641" s="65"/>
      <c r="AKR641" s="65"/>
      <c r="AKS641" s="65"/>
      <c r="AKT641" s="65"/>
      <c r="AKU641" s="65"/>
      <c r="AKV641" s="65"/>
      <c r="AKW641" s="65"/>
      <c r="AKX641" s="65"/>
      <c r="AKY641" s="65"/>
      <c r="AKZ641" s="65"/>
      <c r="ALA641" s="65"/>
      <c r="ALB641" s="65"/>
      <c r="ALC641" s="65"/>
      <c r="ALD641" s="65"/>
      <c r="ALE641" s="65"/>
      <c r="ALF641" s="65"/>
      <c r="ALG641" s="65"/>
      <c r="ALH641" s="65"/>
      <c r="ALI641" s="65"/>
      <c r="ALJ641" s="65"/>
      <c r="ALK641" s="65"/>
      <c r="ALL641" s="65"/>
      <c r="ALM641" s="65"/>
      <c r="ALN641" s="65"/>
      <c r="ALO641" s="65"/>
      <c r="ALP641" s="65"/>
      <c r="ALQ641" s="65"/>
      <c r="ALR641" s="65"/>
      <c r="ALS641" s="65"/>
      <c r="ALT641" s="65"/>
      <c r="ALU641" s="65"/>
      <c r="ALV641" s="65"/>
      <c r="ALW641" s="65"/>
      <c r="ALX641" s="65"/>
      <c r="ALY641" s="65"/>
      <c r="ALZ641" s="65"/>
      <c r="AMA641" s="65"/>
      <c r="AMB641" s="65"/>
      <c r="AMC641" s="65"/>
      <c r="AMD641" s="65"/>
      <c r="AME641" s="65"/>
      <c r="AMF641" s="65"/>
      <c r="AMG641" s="65"/>
      <c r="AMH641" s="65"/>
      <c r="AMI641" s="65"/>
      <c r="AMJ641" s="65"/>
      <c r="AMK641" s="65"/>
      <c r="AML641" s="65"/>
      <c r="AMM641" s="65"/>
      <c r="AMN641" s="65"/>
      <c r="AMO641" s="65"/>
      <c r="AMP641" s="65"/>
      <c r="AMQ641" s="65"/>
      <c r="AMR641" s="65"/>
      <c r="AMS641" s="65"/>
      <c r="AMT641" s="65"/>
      <c r="AMU641" s="65"/>
      <c r="AMV641" s="65"/>
      <c r="AMW641" s="65"/>
      <c r="AMX641" s="65"/>
      <c r="AMY641" s="65"/>
      <c r="AMZ641" s="65"/>
      <c r="ANA641" s="65"/>
      <c r="ANB641" s="65"/>
      <c r="ANC641" s="65"/>
      <c r="AND641" s="65"/>
      <c r="ANE641" s="65"/>
      <c r="ANF641" s="65"/>
      <c r="ANG641" s="65"/>
      <c r="ANH641" s="65"/>
      <c r="ANI641" s="65"/>
      <c r="ANJ641" s="65"/>
      <c r="ANK641" s="65"/>
      <c r="ANL641" s="65"/>
      <c r="ANM641" s="65"/>
      <c r="ANN641" s="65"/>
      <c r="ANO641" s="65"/>
      <c r="ANP641" s="65"/>
      <c r="ANQ641" s="65"/>
      <c r="ANR641" s="65"/>
      <c r="ANS641" s="65"/>
      <c r="ANT641" s="65"/>
      <c r="ANU641" s="65"/>
      <c r="ANV641" s="65"/>
      <c r="ANW641" s="65"/>
      <c r="ANX641" s="65"/>
      <c r="ANY641" s="65"/>
      <c r="ANZ641" s="65"/>
      <c r="AOA641" s="65"/>
      <c r="AOB641" s="65"/>
      <c r="AOC641" s="65"/>
      <c r="AOD641" s="65"/>
      <c r="AOE641" s="65"/>
      <c r="AOF641" s="65"/>
      <c r="AOG641" s="65"/>
      <c r="AOH641" s="65"/>
      <c r="AOI641" s="65"/>
      <c r="AOJ641" s="65"/>
      <c r="AOK641" s="65"/>
      <c r="AOL641" s="65"/>
      <c r="AOM641" s="65"/>
      <c r="AON641" s="65"/>
      <c r="AOO641" s="65"/>
      <c r="AOP641" s="65"/>
      <c r="AOQ641" s="65"/>
      <c r="AOR641" s="65"/>
      <c r="AOS641" s="65"/>
      <c r="AOT641" s="65"/>
      <c r="AOU641" s="65"/>
      <c r="AOV641" s="65"/>
      <c r="AOW641" s="65"/>
      <c r="AOX641" s="65"/>
      <c r="AOY641" s="65"/>
      <c r="AOZ641" s="65"/>
      <c r="APA641" s="65"/>
      <c r="APB641" s="65"/>
      <c r="APC641" s="65"/>
      <c r="APD641" s="65"/>
      <c r="APE641" s="65"/>
      <c r="APF641" s="65"/>
      <c r="APG641" s="65"/>
      <c r="APH641" s="65"/>
      <c r="API641" s="65"/>
      <c r="APJ641" s="65"/>
      <c r="APK641" s="65"/>
      <c r="APL641" s="65"/>
      <c r="APM641" s="65"/>
      <c r="APN641" s="65"/>
      <c r="APO641" s="65"/>
      <c r="APP641" s="65"/>
      <c r="APQ641" s="65"/>
      <c r="APR641" s="65"/>
      <c r="APS641" s="65"/>
      <c r="APT641" s="65"/>
      <c r="APU641" s="65"/>
      <c r="APV641" s="65"/>
      <c r="APW641" s="65"/>
      <c r="APX641" s="65"/>
      <c r="APY641" s="65"/>
      <c r="APZ641" s="65"/>
      <c r="AQA641" s="65"/>
      <c r="AQB641" s="65"/>
      <c r="AQC641" s="65"/>
      <c r="AQD641" s="65"/>
      <c r="AQE641" s="65"/>
      <c r="AQF641" s="65"/>
      <c r="AQG641" s="65"/>
      <c r="AQH641" s="65"/>
      <c r="AQI641" s="65"/>
      <c r="AQJ641" s="65"/>
      <c r="AQK641" s="65"/>
      <c r="AQL641" s="65"/>
      <c r="AQM641" s="65"/>
      <c r="AQN641" s="65"/>
      <c r="AQO641" s="65"/>
      <c r="AQP641" s="65"/>
      <c r="AQQ641" s="65"/>
      <c r="AQR641" s="65"/>
      <c r="AQS641" s="65"/>
      <c r="AQT641" s="65"/>
      <c r="AQU641" s="65"/>
      <c r="AQV641" s="65"/>
      <c r="AQW641" s="65"/>
      <c r="AQX641" s="65"/>
      <c r="AQY641" s="65"/>
      <c r="AQZ641" s="65"/>
      <c r="ARA641" s="65"/>
      <c r="ARB641" s="65"/>
      <c r="ARC641" s="65"/>
      <c r="ARD641" s="65"/>
      <c r="ARE641" s="65"/>
      <c r="ARF641" s="65"/>
      <c r="ARG641" s="65"/>
      <c r="ARH641" s="65"/>
      <c r="ARI641" s="65"/>
      <c r="ARJ641" s="65"/>
      <c r="ARK641" s="65"/>
      <c r="ARL641" s="65"/>
      <c r="ARM641" s="65"/>
      <c r="ARN641" s="65"/>
      <c r="ARO641" s="65"/>
      <c r="ARP641" s="65"/>
      <c r="ARQ641" s="65"/>
      <c r="ARR641" s="65"/>
      <c r="ARS641" s="65"/>
      <c r="ART641" s="65"/>
      <c r="ARU641" s="65"/>
      <c r="ARV641" s="65"/>
      <c r="ARW641" s="65"/>
      <c r="ARX641" s="65"/>
      <c r="ARY641" s="65"/>
      <c r="ARZ641" s="65"/>
      <c r="ASA641" s="65"/>
      <c r="ASB641" s="65"/>
      <c r="ASC641" s="65"/>
      <c r="ASD641" s="65"/>
      <c r="ASE641" s="65"/>
      <c r="ASF641" s="65"/>
      <c r="ASG641" s="65"/>
      <c r="ASH641" s="65"/>
      <c r="ASI641" s="65"/>
      <c r="ASJ641" s="65"/>
      <c r="ASK641" s="65"/>
      <c r="ASL641" s="65"/>
      <c r="ASM641" s="65"/>
      <c r="ASN641" s="65"/>
      <c r="ASO641" s="65"/>
      <c r="ASP641" s="65"/>
      <c r="ASQ641" s="65"/>
      <c r="ASR641" s="65"/>
      <c r="ASS641" s="65"/>
      <c r="AST641" s="65"/>
      <c r="ASU641" s="65"/>
      <c r="ASV641" s="65"/>
      <c r="ASW641" s="65"/>
      <c r="ASX641" s="65"/>
      <c r="ASY641" s="65"/>
      <c r="ASZ641" s="65"/>
      <c r="ATA641" s="65"/>
      <c r="ATB641" s="65"/>
      <c r="ATC641" s="65"/>
      <c r="ATD641" s="65"/>
      <c r="ATE641" s="65"/>
      <c r="ATF641" s="65"/>
      <c r="ATG641" s="65"/>
      <c r="ATH641" s="65"/>
      <c r="ATI641" s="65"/>
      <c r="ATJ641" s="65"/>
      <c r="ATK641" s="65"/>
      <c r="ATL641" s="65"/>
      <c r="ATM641" s="65"/>
      <c r="ATN641" s="65"/>
      <c r="ATO641" s="65"/>
      <c r="ATP641" s="65"/>
      <c r="ATQ641" s="65"/>
      <c r="ATR641" s="65"/>
      <c r="ATS641" s="65"/>
      <c r="ATT641" s="65"/>
      <c r="ATU641" s="65"/>
      <c r="ATV641" s="65"/>
      <c r="ATW641" s="65"/>
      <c r="ATX641" s="65"/>
      <c r="ATY641" s="65"/>
      <c r="ATZ641" s="65"/>
      <c r="AUA641" s="65"/>
      <c r="AUB641" s="65"/>
      <c r="AUC641" s="65"/>
      <c r="AUD641" s="65"/>
      <c r="AUE641" s="65"/>
      <c r="AUF641" s="65"/>
      <c r="AUG641" s="65"/>
      <c r="AUH641" s="65"/>
      <c r="AUI641" s="65"/>
      <c r="AUJ641" s="65"/>
      <c r="AUK641" s="65"/>
      <c r="AUL641" s="65"/>
      <c r="AUM641" s="65"/>
      <c r="AUN641" s="65"/>
      <c r="AUO641" s="65"/>
      <c r="AUP641" s="65"/>
      <c r="AUQ641" s="65"/>
      <c r="AUR641" s="65"/>
      <c r="AUS641" s="65"/>
      <c r="AUT641" s="65"/>
      <c r="AUU641" s="65"/>
      <c r="AUV641" s="65"/>
      <c r="AUW641" s="65"/>
      <c r="AUX641" s="65"/>
      <c r="AUY641" s="65"/>
      <c r="AUZ641" s="65"/>
      <c r="AVA641" s="65"/>
      <c r="AVB641" s="65"/>
      <c r="AVC641" s="65"/>
      <c r="AVD641" s="65"/>
      <c r="AVE641" s="65"/>
      <c r="AVF641" s="65"/>
      <c r="AVG641" s="65"/>
      <c r="AVH641" s="65"/>
      <c r="AVI641" s="65"/>
      <c r="AVJ641" s="65"/>
      <c r="AVK641" s="65"/>
      <c r="AVL641" s="65"/>
      <c r="AVM641" s="65"/>
      <c r="AVN641" s="65"/>
      <c r="AVO641" s="65"/>
      <c r="AVP641" s="65"/>
      <c r="AVQ641" s="65"/>
      <c r="AVR641" s="65"/>
      <c r="AVS641" s="65"/>
      <c r="AVT641" s="65"/>
      <c r="AVU641" s="65"/>
      <c r="AVV641" s="65"/>
      <c r="AVW641" s="65"/>
      <c r="AVX641" s="65"/>
      <c r="AVY641" s="65"/>
      <c r="AVZ641" s="65"/>
      <c r="AWA641" s="65"/>
      <c r="AWB641" s="65"/>
      <c r="AWC641" s="65"/>
      <c r="AWD641" s="65"/>
      <c r="AWE641" s="65"/>
      <c r="AWF641" s="65"/>
      <c r="AWG641" s="65"/>
      <c r="AWH641" s="65"/>
      <c r="AWI641" s="65"/>
      <c r="AWJ641" s="65"/>
      <c r="AWK641" s="65"/>
      <c r="AWL641" s="65"/>
      <c r="AWM641" s="65"/>
      <c r="AWN641" s="65"/>
      <c r="AWO641" s="65"/>
      <c r="AWP641" s="65"/>
      <c r="AWQ641" s="65"/>
      <c r="AWR641" s="65"/>
      <c r="AWS641" s="65"/>
      <c r="AWT641" s="65"/>
      <c r="AWU641" s="65"/>
      <c r="AWV641" s="65"/>
      <c r="AWW641" s="65"/>
      <c r="AWX641" s="65"/>
      <c r="AWY641" s="65"/>
      <c r="AWZ641" s="65"/>
      <c r="AXA641" s="65"/>
      <c r="AXB641" s="65"/>
      <c r="AXC641" s="65"/>
      <c r="AXD641" s="65"/>
      <c r="AXE641" s="65"/>
      <c r="AXF641" s="65"/>
      <c r="AXG641" s="65"/>
      <c r="AXH641" s="65"/>
      <c r="AXI641" s="65"/>
      <c r="AXJ641" s="65"/>
      <c r="AXK641" s="65"/>
      <c r="AXL641" s="65"/>
      <c r="AXM641" s="65"/>
      <c r="AXN641" s="65"/>
      <c r="AXO641" s="65"/>
      <c r="AXP641" s="65"/>
      <c r="AXQ641" s="65"/>
      <c r="AXR641" s="65"/>
      <c r="AXS641" s="65"/>
      <c r="AXT641" s="65"/>
      <c r="AXU641" s="65"/>
      <c r="AXV641" s="65"/>
      <c r="AXW641" s="65"/>
      <c r="AXX641" s="65"/>
      <c r="AXY641" s="65"/>
      <c r="AXZ641" s="65"/>
      <c r="AYA641" s="65"/>
      <c r="AYB641" s="65"/>
      <c r="AYC641" s="65"/>
      <c r="AYD641" s="65"/>
      <c r="AYE641" s="65"/>
      <c r="AYF641" s="65"/>
      <c r="AYG641" s="65"/>
      <c r="AYH641" s="65"/>
      <c r="AYI641" s="65"/>
      <c r="AYJ641" s="65"/>
      <c r="AYK641" s="65"/>
      <c r="AYL641" s="65"/>
      <c r="AYM641" s="65"/>
      <c r="AYN641" s="65"/>
      <c r="AYO641" s="65"/>
      <c r="AYP641" s="65"/>
      <c r="AYQ641" s="65"/>
      <c r="AYR641" s="65"/>
      <c r="AYS641" s="65"/>
      <c r="AYT641" s="65"/>
      <c r="AYU641" s="65"/>
      <c r="AYV641" s="65"/>
      <c r="AYW641" s="65"/>
      <c r="AYX641" s="65"/>
      <c r="AYY641" s="65"/>
      <c r="AYZ641" s="65"/>
      <c r="AZA641" s="65"/>
      <c r="AZB641" s="65"/>
      <c r="AZC641" s="65"/>
      <c r="AZD641" s="65"/>
      <c r="AZE641" s="65"/>
      <c r="AZF641" s="65"/>
      <c r="AZG641" s="65"/>
      <c r="AZH641" s="65"/>
      <c r="AZI641" s="65"/>
      <c r="AZJ641" s="65"/>
      <c r="AZK641" s="65"/>
      <c r="AZL641" s="65"/>
      <c r="AZM641" s="65"/>
      <c r="AZN641" s="65"/>
      <c r="AZO641" s="65"/>
      <c r="AZP641" s="65"/>
      <c r="AZQ641" s="65"/>
      <c r="AZR641" s="65"/>
      <c r="AZS641" s="65"/>
      <c r="AZT641" s="65"/>
      <c r="AZU641" s="65"/>
      <c r="AZV641" s="65"/>
      <c r="AZW641" s="65"/>
      <c r="AZX641" s="65"/>
      <c r="AZY641" s="65"/>
      <c r="AZZ641" s="65"/>
      <c r="BAA641" s="65"/>
      <c r="BAB641" s="65"/>
      <c r="BAC641" s="65"/>
      <c r="BAD641" s="65"/>
      <c r="BAE641" s="65"/>
      <c r="BAF641" s="65"/>
      <c r="BAG641" s="65"/>
      <c r="BAH641" s="65"/>
      <c r="BAI641" s="65"/>
      <c r="BAJ641" s="65"/>
      <c r="BAK641" s="65"/>
      <c r="BAL641" s="65"/>
      <c r="BAM641" s="65"/>
      <c r="BAN641" s="65"/>
      <c r="BAO641" s="65"/>
      <c r="BAP641" s="65"/>
      <c r="BAQ641" s="65"/>
      <c r="BAR641" s="65"/>
      <c r="BAS641" s="65"/>
      <c r="BAT641" s="65"/>
      <c r="BAU641" s="65"/>
      <c r="BAV641" s="65"/>
      <c r="BAW641" s="65"/>
      <c r="BAX641" s="65"/>
      <c r="BAY641" s="65"/>
      <c r="BAZ641" s="65"/>
      <c r="BBA641" s="65"/>
      <c r="BBB641" s="65"/>
      <c r="BBC641" s="65"/>
      <c r="BBD641" s="65"/>
      <c r="BBE641" s="65"/>
      <c r="BBF641" s="65"/>
      <c r="BBG641" s="65"/>
      <c r="BBH641" s="65"/>
      <c r="BBI641" s="65"/>
      <c r="BBJ641" s="65"/>
      <c r="BBK641" s="65"/>
      <c r="BBL641" s="65"/>
      <c r="BBM641" s="65"/>
      <c r="BBN641" s="65"/>
      <c r="BBO641" s="65"/>
      <c r="BBP641" s="65"/>
      <c r="BBQ641" s="65"/>
      <c r="BBR641" s="65"/>
      <c r="BBS641" s="65"/>
      <c r="BBT641" s="65"/>
      <c r="BBU641" s="65"/>
      <c r="BBV641" s="65"/>
      <c r="BBW641" s="65"/>
      <c r="BBX641" s="65"/>
      <c r="BBY641" s="65"/>
      <c r="BBZ641" s="65"/>
      <c r="BCA641" s="65"/>
      <c r="BCB641" s="65"/>
      <c r="BCC641" s="65"/>
      <c r="BCD641" s="65"/>
      <c r="BCE641" s="65"/>
      <c r="BCF641" s="65"/>
      <c r="BCG641" s="65"/>
      <c r="BCH641" s="65"/>
      <c r="BCI641" s="65"/>
      <c r="BCJ641" s="65"/>
      <c r="BCK641" s="65"/>
      <c r="BCL641" s="65"/>
      <c r="BCM641" s="65"/>
      <c r="BCN641" s="65"/>
      <c r="BCO641" s="65"/>
      <c r="BCP641" s="65"/>
      <c r="BCQ641" s="65"/>
      <c r="BCR641" s="65"/>
      <c r="BCS641" s="65"/>
      <c r="BCT641" s="65"/>
      <c r="BCU641" s="65"/>
      <c r="BCV641" s="65"/>
      <c r="BCW641" s="65"/>
      <c r="BCX641" s="65"/>
      <c r="BCY641" s="65"/>
      <c r="BCZ641" s="65"/>
      <c r="BDA641" s="65"/>
      <c r="BDB641" s="65"/>
      <c r="BDC641" s="65"/>
      <c r="BDD641" s="65"/>
      <c r="BDE641" s="65"/>
      <c r="BDF641" s="65"/>
      <c r="BDG641" s="65"/>
      <c r="BDH641" s="65"/>
      <c r="BDI641" s="65"/>
      <c r="BDJ641" s="65"/>
      <c r="BDK641" s="65"/>
      <c r="BDL641" s="65"/>
      <c r="BDM641" s="65"/>
      <c r="BDN641" s="65"/>
      <c r="BDO641" s="65"/>
      <c r="BDP641" s="65"/>
      <c r="BDQ641" s="65"/>
      <c r="BDR641" s="65"/>
      <c r="BDS641" s="65"/>
      <c r="BDT641" s="65"/>
      <c r="BDU641" s="65"/>
      <c r="BDV641" s="65"/>
      <c r="BDW641" s="65"/>
      <c r="BDX641" s="65"/>
      <c r="BDY641" s="65"/>
      <c r="BDZ641" s="65"/>
      <c r="BEA641" s="65"/>
      <c r="BEB641" s="65"/>
      <c r="BEC641" s="65"/>
      <c r="BED641" s="65"/>
      <c r="BEE641" s="65"/>
      <c r="BEF641" s="65"/>
      <c r="BEG641" s="65"/>
      <c r="BEH641" s="65"/>
      <c r="BEI641" s="65"/>
      <c r="BEJ641" s="65"/>
      <c r="BEK641" s="65"/>
      <c r="BEL641" s="65"/>
      <c r="BEM641" s="65"/>
      <c r="BEN641" s="65"/>
      <c r="BEO641" s="65"/>
      <c r="BEP641" s="65"/>
      <c r="BEQ641" s="65"/>
      <c r="BER641" s="65"/>
      <c r="BES641" s="65"/>
      <c r="BET641" s="65"/>
      <c r="BEU641" s="65"/>
      <c r="BEV641" s="65"/>
      <c r="BEW641" s="65"/>
      <c r="BEX641" s="65"/>
      <c r="BEY641" s="65"/>
      <c r="BEZ641" s="65"/>
      <c r="BFA641" s="65"/>
      <c r="BFB641" s="65"/>
      <c r="BFC641" s="65"/>
      <c r="BFD641" s="65"/>
      <c r="BFE641" s="65"/>
      <c r="BFF641" s="65"/>
      <c r="BFG641" s="65"/>
      <c r="BFH641" s="65"/>
      <c r="BFI641" s="65"/>
      <c r="BFJ641" s="65"/>
      <c r="BFK641" s="65"/>
      <c r="BFL641" s="65"/>
      <c r="BFM641" s="65"/>
      <c r="BFN641" s="65"/>
      <c r="BFO641" s="65"/>
      <c r="BFP641" s="65"/>
      <c r="BFQ641" s="65"/>
      <c r="BFR641" s="65"/>
      <c r="BFS641" s="65"/>
      <c r="BFT641" s="65"/>
      <c r="BFU641" s="65"/>
      <c r="BFV641" s="65"/>
      <c r="BFW641" s="65"/>
      <c r="BFX641" s="65"/>
      <c r="BFY641" s="65"/>
      <c r="BFZ641" s="65"/>
      <c r="BGA641" s="65"/>
      <c r="BGB641" s="65"/>
      <c r="BGC641" s="65"/>
      <c r="BGD641" s="65"/>
      <c r="BGE641" s="65"/>
      <c r="BGF641" s="65"/>
      <c r="BGG641" s="65"/>
      <c r="BGH641" s="65"/>
      <c r="BGI641" s="65"/>
      <c r="BGJ641" s="65"/>
      <c r="BGK641" s="65"/>
      <c r="BGL641" s="65"/>
      <c r="BGM641" s="65"/>
      <c r="BGN641" s="65"/>
      <c r="BGO641" s="65"/>
      <c r="BGP641" s="65"/>
      <c r="BGQ641" s="65"/>
      <c r="BGR641" s="65"/>
      <c r="BGS641" s="65"/>
      <c r="BGT641" s="65"/>
      <c r="BGU641" s="65"/>
      <c r="BGV641" s="65"/>
      <c r="BGW641" s="65"/>
      <c r="BGX641" s="65"/>
      <c r="BGY641" s="65"/>
      <c r="BGZ641" s="65"/>
      <c r="BHA641" s="65"/>
      <c r="BHB641" s="65"/>
      <c r="BHC641" s="65"/>
      <c r="BHD641" s="65"/>
      <c r="BHE641" s="65"/>
      <c r="BHF641" s="65"/>
      <c r="BHG641" s="65"/>
      <c r="BHH641" s="65"/>
      <c r="BHI641" s="65"/>
      <c r="BHJ641" s="65"/>
      <c r="BHK641" s="65"/>
      <c r="BHL641" s="65"/>
      <c r="BHM641" s="65"/>
      <c r="BHN641" s="65"/>
      <c r="BHO641" s="65"/>
      <c r="BHP641" s="65"/>
      <c r="BHQ641" s="65"/>
      <c r="BHR641" s="65"/>
      <c r="BHS641" s="65"/>
      <c r="BHT641" s="65"/>
      <c r="BHU641" s="65"/>
      <c r="BHV641" s="65"/>
      <c r="BHW641" s="65"/>
      <c r="BHX641" s="65"/>
      <c r="BHY641" s="65"/>
      <c r="BHZ641" s="65"/>
      <c r="BIA641" s="65"/>
      <c r="BIB641" s="65"/>
      <c r="BIC641" s="65"/>
      <c r="BID641" s="65"/>
      <c r="BIE641" s="65"/>
      <c r="BIF641" s="65"/>
      <c r="BIG641" s="65"/>
      <c r="BIH641" s="65"/>
      <c r="BII641" s="65"/>
      <c r="BIJ641" s="65"/>
      <c r="BIK641" s="65"/>
      <c r="BIL641" s="65"/>
      <c r="BIM641" s="65"/>
      <c r="BIN641" s="65"/>
      <c r="BIO641" s="65"/>
      <c r="BIP641" s="65"/>
      <c r="BIQ641" s="65"/>
      <c r="BIR641" s="65"/>
      <c r="BIS641" s="65"/>
      <c r="BIT641" s="65"/>
      <c r="BIU641" s="65"/>
      <c r="BIV641" s="65"/>
      <c r="BIW641" s="65"/>
      <c r="BIX641" s="65"/>
      <c r="BIY641" s="65"/>
      <c r="BIZ641" s="65"/>
      <c r="BJA641" s="65"/>
      <c r="BJB641" s="65"/>
      <c r="BJC641" s="65"/>
      <c r="BJD641" s="65"/>
      <c r="BJE641" s="65"/>
      <c r="BJF641" s="65"/>
      <c r="BJG641" s="65"/>
      <c r="BJH641" s="65"/>
      <c r="BJI641" s="65"/>
      <c r="BJJ641" s="65"/>
      <c r="BJK641" s="65"/>
      <c r="BJL641" s="65"/>
      <c r="BJM641" s="65"/>
      <c r="BJN641" s="65"/>
      <c r="BJO641" s="65"/>
      <c r="BJP641" s="65"/>
      <c r="BJQ641" s="65"/>
      <c r="BJR641" s="65"/>
      <c r="BJS641" s="65"/>
      <c r="BJT641" s="65"/>
      <c r="BJU641" s="65"/>
      <c r="BJV641" s="65"/>
      <c r="BJW641" s="65"/>
      <c r="BJX641" s="65"/>
      <c r="BJY641" s="65"/>
      <c r="BJZ641" s="65"/>
      <c r="BKA641" s="65"/>
      <c r="BKB641" s="65"/>
      <c r="BKC641" s="65"/>
      <c r="BKD641" s="65"/>
      <c r="BKE641" s="65"/>
      <c r="BKF641" s="65"/>
      <c r="BKG641" s="65"/>
      <c r="BKH641" s="65"/>
      <c r="BKI641" s="65"/>
      <c r="BKJ641" s="65"/>
      <c r="BKK641" s="65"/>
      <c r="BKL641" s="65"/>
      <c r="BKM641" s="65"/>
      <c r="BKN641" s="65"/>
      <c r="BKO641" s="65"/>
      <c r="BKP641" s="65"/>
      <c r="BKQ641" s="65"/>
      <c r="BKR641" s="65"/>
      <c r="BKS641" s="65"/>
      <c r="BKT641" s="65"/>
      <c r="BKU641" s="65"/>
      <c r="BKV641" s="65"/>
      <c r="BKW641" s="65"/>
      <c r="BKX641" s="65"/>
      <c r="BKY641" s="65"/>
      <c r="BKZ641" s="65"/>
      <c r="BLA641" s="65"/>
      <c r="BLB641" s="65"/>
      <c r="BLC641" s="65"/>
      <c r="BLD641" s="65"/>
      <c r="BLE641" s="65"/>
      <c r="BLF641" s="65"/>
      <c r="BLG641" s="65"/>
      <c r="BLH641" s="65"/>
      <c r="BLI641" s="65"/>
      <c r="BLJ641" s="65"/>
      <c r="BLK641" s="65"/>
      <c r="BLL641" s="65"/>
      <c r="BLM641" s="65"/>
      <c r="BLN641" s="65"/>
      <c r="BLO641" s="65"/>
      <c r="BLP641" s="65"/>
      <c r="BLQ641" s="65"/>
      <c r="BLR641" s="65"/>
      <c r="BLS641" s="65"/>
      <c r="BLT641" s="65"/>
      <c r="BLU641" s="65"/>
      <c r="BLV641" s="65"/>
      <c r="BLW641" s="65"/>
      <c r="BLX641" s="65"/>
      <c r="BLY641" s="65"/>
      <c r="BLZ641" s="65"/>
      <c r="BMA641" s="65"/>
      <c r="BMB641" s="65"/>
      <c r="BMC641" s="65"/>
      <c r="BMD641" s="65"/>
      <c r="BME641" s="65"/>
      <c r="BMF641" s="65"/>
      <c r="BMG641" s="65"/>
      <c r="BMH641" s="65"/>
      <c r="BMI641" s="65"/>
      <c r="BMJ641" s="65"/>
      <c r="BMK641" s="65"/>
      <c r="BML641" s="65"/>
      <c r="BMM641" s="65"/>
      <c r="BMN641" s="65"/>
      <c r="BMO641" s="65"/>
      <c r="BMP641" s="65"/>
      <c r="BMQ641" s="65"/>
      <c r="BMR641" s="65"/>
      <c r="BMS641" s="65"/>
      <c r="BMT641" s="65"/>
      <c r="BMU641" s="65"/>
      <c r="BMV641" s="65"/>
      <c r="BMW641" s="65"/>
      <c r="BMX641" s="65"/>
      <c r="BMY641" s="65"/>
      <c r="BMZ641" s="65"/>
      <c r="BNA641" s="65"/>
      <c r="BNB641" s="65"/>
      <c r="BNC641" s="65"/>
      <c r="BND641" s="65"/>
      <c r="BNE641" s="65"/>
      <c r="BNF641" s="65"/>
      <c r="BNG641" s="65"/>
      <c r="BNH641" s="65"/>
      <c r="BNI641" s="65"/>
      <c r="BNJ641" s="65"/>
      <c r="BNK641" s="65"/>
      <c r="BNL641" s="65"/>
      <c r="BNM641" s="65"/>
      <c r="BNN641" s="65"/>
      <c r="BNO641" s="65"/>
      <c r="BNP641" s="65"/>
      <c r="BNQ641" s="65"/>
      <c r="BNR641" s="65"/>
      <c r="BNS641" s="65"/>
      <c r="BNT641" s="65"/>
      <c r="BNU641" s="65"/>
      <c r="BNV641" s="65"/>
      <c r="BNW641" s="65"/>
      <c r="BNX641" s="65"/>
      <c r="BNY641" s="65"/>
      <c r="BNZ641" s="65"/>
      <c r="BOA641" s="65"/>
      <c r="BOB641" s="65"/>
      <c r="BOC641" s="65"/>
      <c r="BOD641" s="65"/>
      <c r="BOE641" s="65"/>
      <c r="BOF641" s="65"/>
      <c r="BOG641" s="65"/>
      <c r="BOH641" s="65"/>
      <c r="BOI641" s="65"/>
      <c r="BOJ641" s="65"/>
      <c r="BOK641" s="65"/>
      <c r="BOL641" s="65"/>
      <c r="BOM641" s="65"/>
      <c r="BON641" s="65"/>
      <c r="BOO641" s="65"/>
      <c r="BOP641" s="65"/>
      <c r="BOQ641" s="65"/>
      <c r="BOR641" s="65"/>
      <c r="BOS641" s="65"/>
      <c r="BOT641" s="65"/>
      <c r="BOU641" s="65"/>
      <c r="BOV641" s="65"/>
      <c r="BOW641" s="65"/>
      <c r="BOX641" s="65"/>
      <c r="BOY641" s="65"/>
      <c r="BOZ641" s="65"/>
      <c r="BPA641" s="65"/>
      <c r="BPB641" s="65"/>
      <c r="BPC641" s="65"/>
      <c r="BPD641" s="65"/>
      <c r="BPE641" s="65"/>
      <c r="BPF641" s="65"/>
      <c r="BPG641" s="65"/>
      <c r="BPH641" s="65"/>
      <c r="BPI641" s="65"/>
      <c r="BPJ641" s="65"/>
      <c r="BPK641" s="65"/>
      <c r="BPL641" s="65"/>
      <c r="BPM641" s="65"/>
      <c r="BPN641" s="65"/>
      <c r="BPO641" s="65"/>
      <c r="BPP641" s="65"/>
      <c r="BPQ641" s="65"/>
      <c r="BPR641" s="65"/>
      <c r="BPS641" s="65"/>
      <c r="BPT641" s="65"/>
      <c r="BPU641" s="65"/>
      <c r="BPV641" s="65"/>
      <c r="BPW641" s="65"/>
      <c r="BPX641" s="65"/>
      <c r="BPY641" s="65"/>
      <c r="BPZ641" s="65"/>
      <c r="BQA641" s="65"/>
      <c r="BQB641" s="65"/>
      <c r="BQC641" s="65"/>
      <c r="BQD641" s="65"/>
      <c r="BQE641" s="65"/>
      <c r="BQF641" s="65"/>
      <c r="BQG641" s="65"/>
      <c r="BQH641" s="65"/>
      <c r="BQI641" s="65"/>
      <c r="BQJ641" s="65"/>
      <c r="BQK641" s="65"/>
      <c r="BQL641" s="65"/>
      <c r="BQM641" s="65"/>
      <c r="BQN641" s="65"/>
      <c r="BQO641" s="65"/>
      <c r="BQP641" s="65"/>
      <c r="BQQ641" s="65"/>
      <c r="BQR641" s="65"/>
      <c r="BQS641" s="65"/>
      <c r="BQT641" s="65"/>
      <c r="BQU641" s="65"/>
      <c r="BQV641" s="65"/>
      <c r="BQW641" s="65"/>
      <c r="BQX641" s="65"/>
      <c r="BQY641" s="65"/>
      <c r="BQZ641" s="65"/>
      <c r="BRA641" s="65"/>
      <c r="BRB641" s="65"/>
      <c r="BRC641" s="65"/>
      <c r="BRD641" s="65"/>
      <c r="BRE641" s="65"/>
      <c r="BRF641" s="65"/>
      <c r="BRG641" s="65"/>
      <c r="BRH641" s="65"/>
      <c r="BRI641" s="65"/>
      <c r="BRJ641" s="65"/>
      <c r="BRK641" s="65"/>
      <c r="BRL641" s="65"/>
      <c r="BRM641" s="65"/>
      <c r="BRN641" s="65"/>
      <c r="BRO641" s="65"/>
      <c r="BRP641" s="65"/>
      <c r="BRQ641" s="65"/>
      <c r="BRR641" s="65"/>
      <c r="BRS641" s="65"/>
      <c r="BRT641" s="65"/>
      <c r="BRU641" s="65"/>
      <c r="BRV641" s="65"/>
      <c r="BRW641" s="65"/>
      <c r="BRX641" s="65"/>
      <c r="BRY641" s="65"/>
      <c r="BRZ641" s="65"/>
      <c r="BSA641" s="65"/>
      <c r="BSB641" s="65"/>
      <c r="BSC641" s="65"/>
      <c r="BSD641" s="65"/>
      <c r="BSE641" s="65"/>
      <c r="BSF641" s="65"/>
      <c r="BSG641" s="65"/>
      <c r="BSH641" s="65"/>
      <c r="BSI641" s="65"/>
      <c r="BSJ641" s="65"/>
      <c r="BSK641" s="65"/>
      <c r="BSL641" s="65"/>
      <c r="BSM641" s="65"/>
      <c r="BSN641" s="65"/>
      <c r="BSO641" s="65"/>
      <c r="BSP641" s="65"/>
      <c r="BSQ641" s="65"/>
      <c r="BSR641" s="65"/>
      <c r="BSS641" s="65"/>
      <c r="BST641" s="65"/>
      <c r="BSU641" s="65"/>
      <c r="BSV641" s="65"/>
      <c r="BSW641" s="65"/>
      <c r="BSX641" s="65"/>
      <c r="BSY641" s="65"/>
      <c r="BSZ641" s="65"/>
      <c r="BTA641" s="65"/>
      <c r="BTB641" s="65"/>
      <c r="BTC641" s="65"/>
      <c r="BTD641" s="65"/>
      <c r="BTE641" s="65"/>
      <c r="BTF641" s="65"/>
      <c r="BTG641" s="65"/>
      <c r="BTH641" s="65"/>
      <c r="BTI641" s="65"/>
      <c r="BTJ641" s="65"/>
      <c r="BTK641" s="65"/>
      <c r="BTL641" s="65"/>
      <c r="BTM641" s="65"/>
      <c r="BTN641" s="65"/>
      <c r="BTO641" s="65"/>
      <c r="BTP641" s="65"/>
      <c r="BTQ641" s="65"/>
      <c r="BTR641" s="65"/>
      <c r="BTS641" s="65"/>
      <c r="BTT641" s="65"/>
      <c r="BTU641" s="65"/>
      <c r="BTV641" s="65"/>
      <c r="BTW641" s="65"/>
      <c r="BTX641" s="65"/>
      <c r="BTY641" s="65"/>
      <c r="BTZ641" s="65"/>
      <c r="BUA641" s="65"/>
      <c r="BUB641" s="65"/>
      <c r="BUC641" s="65"/>
      <c r="BUD641" s="65"/>
      <c r="BUE641" s="65"/>
      <c r="BUF641" s="65"/>
      <c r="BUG641" s="65"/>
      <c r="BUH641" s="65"/>
      <c r="BUI641" s="65"/>
      <c r="BUJ641" s="65"/>
      <c r="BUK641" s="65"/>
      <c r="BUL641" s="65"/>
      <c r="BUM641" s="65"/>
      <c r="BUN641" s="65"/>
      <c r="BUO641" s="65"/>
      <c r="BUP641" s="65"/>
      <c r="BUQ641" s="65"/>
      <c r="BUR641" s="65"/>
      <c r="BUS641" s="65"/>
      <c r="BUT641" s="65"/>
      <c r="BUU641" s="65"/>
      <c r="BUV641" s="65"/>
      <c r="BUW641" s="65"/>
      <c r="BUX641" s="65"/>
      <c r="BUY641" s="65"/>
      <c r="BUZ641" s="65"/>
      <c r="BVA641" s="65"/>
      <c r="BVB641" s="65"/>
      <c r="BVC641" s="65"/>
      <c r="BVD641" s="65"/>
      <c r="BVE641" s="65"/>
      <c r="BVF641" s="65"/>
      <c r="BVG641" s="65"/>
      <c r="BVH641" s="65"/>
      <c r="BVI641" s="65"/>
      <c r="BVJ641" s="65"/>
      <c r="BVK641" s="65"/>
      <c r="BVL641" s="65"/>
      <c r="BVM641" s="65"/>
      <c r="BVN641" s="65"/>
      <c r="BVO641" s="65"/>
      <c r="BVP641" s="65"/>
      <c r="BVQ641" s="65"/>
      <c r="BVR641" s="65"/>
      <c r="BVS641" s="65"/>
      <c r="BVT641" s="65"/>
      <c r="BVU641" s="65"/>
      <c r="BVV641" s="65"/>
      <c r="BVW641" s="65"/>
      <c r="BVX641" s="65"/>
      <c r="BVY641" s="65"/>
      <c r="BVZ641" s="65"/>
      <c r="BWA641" s="65"/>
      <c r="BWB641" s="65"/>
      <c r="BWC641" s="65"/>
      <c r="BWD641" s="65"/>
      <c r="BWE641" s="65"/>
      <c r="BWF641" s="65"/>
      <c r="BWG641" s="65"/>
      <c r="BWH641" s="65"/>
      <c r="BWI641" s="65"/>
      <c r="BWJ641" s="65"/>
      <c r="BWK641" s="65"/>
      <c r="BWL641" s="65"/>
      <c r="BWM641" s="65"/>
      <c r="BWN641" s="65"/>
      <c r="BWO641" s="65"/>
      <c r="BWP641" s="65"/>
      <c r="BWQ641" s="65"/>
      <c r="BWR641" s="65"/>
      <c r="BWS641" s="65"/>
      <c r="BWT641" s="65"/>
      <c r="BWU641" s="65"/>
      <c r="BWV641" s="65"/>
      <c r="BWW641" s="65"/>
      <c r="BWX641" s="65"/>
      <c r="BWY641" s="65"/>
      <c r="BWZ641" s="65"/>
      <c r="BXA641" s="65"/>
      <c r="BXB641" s="65"/>
      <c r="BXC641" s="65"/>
      <c r="BXD641" s="65"/>
      <c r="BXE641" s="65"/>
      <c r="BXF641" s="65"/>
      <c r="BXG641" s="65"/>
      <c r="BXH641" s="65"/>
      <c r="BXI641" s="65"/>
      <c r="BXJ641" s="65"/>
      <c r="BXK641" s="65"/>
      <c r="BXL641" s="65"/>
      <c r="BXM641" s="65"/>
      <c r="BXN641" s="65"/>
      <c r="BXO641" s="65"/>
      <c r="BXP641" s="65"/>
      <c r="BXQ641" s="65"/>
      <c r="BXR641" s="65"/>
      <c r="BXS641" s="65"/>
      <c r="BXT641" s="65"/>
      <c r="BXU641" s="65"/>
      <c r="BXV641" s="65"/>
      <c r="BXW641" s="65"/>
      <c r="BXX641" s="65"/>
      <c r="BXY641" s="65"/>
      <c r="BXZ641" s="65"/>
      <c r="BYA641" s="65"/>
      <c r="BYB641" s="65"/>
      <c r="BYC641" s="65"/>
      <c r="BYD641" s="65"/>
      <c r="BYE641" s="65"/>
      <c r="BYF641" s="65"/>
      <c r="BYG641" s="65"/>
      <c r="BYH641" s="65"/>
      <c r="BYI641" s="65"/>
      <c r="BYJ641" s="65"/>
      <c r="BYK641" s="65"/>
      <c r="BYL641" s="65"/>
      <c r="BYM641" s="65"/>
      <c r="BYN641" s="65"/>
      <c r="BYO641" s="65"/>
      <c r="BYP641" s="65"/>
      <c r="BYQ641" s="65"/>
      <c r="BYR641" s="65"/>
      <c r="BYS641" s="65"/>
      <c r="BYT641" s="65"/>
      <c r="BYU641" s="65"/>
      <c r="BYV641" s="65"/>
      <c r="BYW641" s="65"/>
      <c r="BYX641" s="65"/>
      <c r="BYY641" s="65"/>
      <c r="BYZ641" s="65"/>
      <c r="BZA641" s="65"/>
      <c r="BZB641" s="65"/>
      <c r="BZC641" s="65"/>
      <c r="BZD641" s="65"/>
      <c r="BZE641" s="65"/>
      <c r="BZF641" s="65"/>
      <c r="BZG641" s="65"/>
      <c r="BZH641" s="65"/>
      <c r="BZI641" s="65"/>
      <c r="BZJ641" s="65"/>
      <c r="BZK641" s="65"/>
      <c r="BZL641" s="65"/>
      <c r="BZM641" s="65"/>
      <c r="BZN641" s="65"/>
      <c r="BZO641" s="65"/>
      <c r="BZP641" s="65"/>
      <c r="BZQ641" s="65"/>
      <c r="BZR641" s="65"/>
      <c r="BZS641" s="65"/>
      <c r="BZT641" s="65"/>
      <c r="BZU641" s="65"/>
      <c r="BZV641" s="65"/>
      <c r="BZW641" s="65"/>
      <c r="BZX641" s="65"/>
      <c r="BZY641" s="65"/>
      <c r="BZZ641" s="65"/>
      <c r="CAA641" s="65"/>
      <c r="CAB641" s="65"/>
      <c r="CAC641" s="65"/>
      <c r="CAD641" s="65"/>
      <c r="CAE641" s="65"/>
      <c r="CAF641" s="65"/>
      <c r="CAG641" s="65"/>
      <c r="CAH641" s="65"/>
      <c r="CAI641" s="65"/>
      <c r="CAJ641" s="65"/>
      <c r="CAK641" s="65"/>
      <c r="CAL641" s="65"/>
      <c r="CAM641" s="65"/>
      <c r="CAN641" s="65"/>
      <c r="CAO641" s="65"/>
      <c r="CAP641" s="65"/>
      <c r="CAQ641" s="65"/>
      <c r="CAR641" s="65"/>
      <c r="CAS641" s="65"/>
      <c r="CAT641" s="65"/>
      <c r="CAU641" s="65"/>
      <c r="CAV641" s="65"/>
      <c r="CAW641" s="65"/>
      <c r="CAX641" s="65"/>
      <c r="CAY641" s="65"/>
      <c r="CAZ641" s="65"/>
      <c r="CBA641" s="65"/>
      <c r="CBB641" s="65"/>
      <c r="CBC641" s="65"/>
      <c r="CBD641" s="65"/>
      <c r="CBE641" s="65"/>
      <c r="CBF641" s="65"/>
      <c r="CBG641" s="65"/>
      <c r="CBH641" s="65"/>
      <c r="CBI641" s="65"/>
      <c r="CBJ641" s="65"/>
      <c r="CBK641" s="65"/>
      <c r="CBL641" s="65"/>
      <c r="CBM641" s="65"/>
      <c r="CBN641" s="65"/>
      <c r="CBO641" s="65"/>
      <c r="CBP641" s="65"/>
      <c r="CBQ641" s="65"/>
      <c r="CBR641" s="65"/>
      <c r="CBS641" s="65"/>
      <c r="CBT641" s="65"/>
      <c r="CBU641" s="65"/>
      <c r="CBV641" s="65"/>
      <c r="CBW641" s="65"/>
      <c r="CBX641" s="65"/>
      <c r="CBY641" s="65"/>
      <c r="CBZ641" s="65"/>
      <c r="CCA641" s="65"/>
      <c r="CCB641" s="65"/>
      <c r="CCC641" s="65"/>
      <c r="CCD641" s="65"/>
      <c r="CCE641" s="65"/>
      <c r="CCF641" s="65"/>
      <c r="CCG641" s="65"/>
      <c r="CCH641" s="65"/>
      <c r="CCI641" s="65"/>
      <c r="CCJ641" s="65"/>
      <c r="CCK641" s="65"/>
      <c r="CCL641" s="65"/>
      <c r="CCM641" s="65"/>
      <c r="CCN641" s="65"/>
      <c r="CCO641" s="65"/>
      <c r="CCP641" s="65"/>
      <c r="CCQ641" s="65"/>
      <c r="CCR641" s="65"/>
      <c r="CCS641" s="65"/>
      <c r="CCT641" s="65"/>
      <c r="CCU641" s="65"/>
      <c r="CCV641" s="65"/>
      <c r="CCW641" s="65"/>
      <c r="CCX641" s="65"/>
      <c r="CCY641" s="65"/>
      <c r="CCZ641" s="65"/>
      <c r="CDA641" s="65"/>
      <c r="CDB641" s="65"/>
      <c r="CDC641" s="65"/>
      <c r="CDD641" s="65"/>
      <c r="CDE641" s="65"/>
      <c r="CDF641" s="65"/>
      <c r="CDG641" s="65"/>
      <c r="CDH641" s="65"/>
      <c r="CDI641" s="65"/>
      <c r="CDJ641" s="65"/>
      <c r="CDK641" s="65"/>
      <c r="CDL641" s="65"/>
      <c r="CDM641" s="65"/>
      <c r="CDN641" s="65"/>
      <c r="CDO641" s="65"/>
      <c r="CDP641" s="65"/>
      <c r="CDQ641" s="65"/>
      <c r="CDR641" s="65"/>
      <c r="CDS641" s="65"/>
      <c r="CDT641" s="65"/>
      <c r="CDU641" s="65"/>
      <c r="CDV641" s="65"/>
      <c r="CDW641" s="65"/>
      <c r="CDX641" s="65"/>
      <c r="CDY641" s="65"/>
      <c r="CDZ641" s="65"/>
      <c r="CEA641" s="65"/>
      <c r="CEB641" s="65"/>
      <c r="CEC641" s="65"/>
      <c r="CED641" s="65"/>
      <c r="CEE641" s="65"/>
      <c r="CEF641" s="65"/>
      <c r="CEG641" s="65"/>
      <c r="CEH641" s="65"/>
      <c r="CEI641" s="65"/>
      <c r="CEJ641" s="65"/>
      <c r="CEK641" s="65"/>
      <c r="CEL641" s="65"/>
      <c r="CEM641" s="65"/>
      <c r="CEN641" s="65"/>
      <c r="CEO641" s="65"/>
      <c r="CEP641" s="65"/>
      <c r="CEQ641" s="65"/>
      <c r="CER641" s="65"/>
      <c r="CES641" s="65"/>
      <c r="CET641" s="65"/>
      <c r="CEU641" s="65"/>
      <c r="CEV641" s="65"/>
      <c r="CEW641" s="65"/>
      <c r="CEX641" s="65"/>
      <c r="CEY641" s="65"/>
      <c r="CEZ641" s="65"/>
      <c r="CFA641" s="65"/>
      <c r="CFB641" s="65"/>
      <c r="CFC641" s="65"/>
      <c r="CFD641" s="65"/>
      <c r="CFE641" s="65"/>
      <c r="CFF641" s="65"/>
      <c r="CFG641" s="65"/>
      <c r="CFH641" s="65"/>
      <c r="CFI641" s="65"/>
      <c r="CFJ641" s="65"/>
      <c r="CFK641" s="65"/>
      <c r="CFL641" s="65"/>
      <c r="CFM641" s="65"/>
      <c r="CFN641" s="65"/>
      <c r="CFO641" s="65"/>
      <c r="CFP641" s="65"/>
      <c r="CFQ641" s="65"/>
      <c r="CFR641" s="65"/>
      <c r="CFS641" s="65"/>
      <c r="CFT641" s="65"/>
      <c r="CFU641" s="65"/>
      <c r="CFV641" s="65"/>
      <c r="CFW641" s="65"/>
      <c r="CFX641" s="65"/>
      <c r="CFY641" s="65"/>
      <c r="CFZ641" s="65"/>
      <c r="CGA641" s="65"/>
      <c r="CGB641" s="65"/>
      <c r="CGC641" s="65"/>
      <c r="CGD641" s="65"/>
      <c r="CGE641" s="65"/>
      <c r="CGF641" s="65"/>
      <c r="CGG641" s="65"/>
      <c r="CGH641" s="65"/>
      <c r="CGI641" s="65"/>
      <c r="CGJ641" s="65"/>
      <c r="CGK641" s="65"/>
      <c r="CGL641" s="65"/>
      <c r="CGM641" s="65"/>
      <c r="CGN641" s="65"/>
      <c r="CGO641" s="65"/>
      <c r="CGP641" s="65"/>
      <c r="CGQ641" s="65"/>
      <c r="CGR641" s="65"/>
      <c r="CGS641" s="65"/>
      <c r="CGT641" s="65"/>
      <c r="CGU641" s="65"/>
      <c r="CGV641" s="65"/>
      <c r="CGW641" s="65"/>
      <c r="CGX641" s="65"/>
      <c r="CGY641" s="65"/>
      <c r="CGZ641" s="65"/>
      <c r="CHA641" s="65"/>
      <c r="CHB641" s="65"/>
      <c r="CHC641" s="65"/>
      <c r="CHD641" s="65"/>
      <c r="CHE641" s="65"/>
      <c r="CHF641" s="65"/>
      <c r="CHG641" s="65"/>
      <c r="CHH641" s="65"/>
      <c r="CHI641" s="65"/>
      <c r="CHJ641" s="65"/>
      <c r="CHK641" s="65"/>
      <c r="CHL641" s="65"/>
      <c r="CHM641" s="65"/>
      <c r="CHN641" s="65"/>
      <c r="CHO641" s="65"/>
      <c r="CHP641" s="65"/>
      <c r="CHQ641" s="65"/>
      <c r="CHR641" s="65"/>
      <c r="CHS641" s="65"/>
      <c r="CHT641" s="65"/>
      <c r="CHU641" s="65"/>
      <c r="CHV641" s="65"/>
      <c r="CHW641" s="65"/>
      <c r="CHX641" s="65"/>
      <c r="CHY641" s="65"/>
      <c r="CHZ641" s="65"/>
      <c r="CIA641" s="65"/>
      <c r="CIB641" s="65"/>
      <c r="CIC641" s="65"/>
      <c r="CID641" s="65"/>
      <c r="CIE641" s="65"/>
      <c r="CIF641" s="65"/>
      <c r="CIG641" s="65"/>
      <c r="CIH641" s="65"/>
      <c r="CII641" s="65"/>
      <c r="CIJ641" s="65"/>
      <c r="CIK641" s="65"/>
      <c r="CIL641" s="65"/>
      <c r="CIM641" s="65"/>
      <c r="CIN641" s="65"/>
      <c r="CIO641" s="65"/>
      <c r="CIP641" s="65"/>
      <c r="CIQ641" s="65"/>
      <c r="CIR641" s="65"/>
      <c r="CIS641" s="65"/>
      <c r="CIT641" s="65"/>
      <c r="CIU641" s="65"/>
      <c r="CIV641" s="65"/>
      <c r="CIW641" s="65"/>
      <c r="CIX641" s="65"/>
      <c r="CIY641" s="65"/>
      <c r="CIZ641" s="65"/>
      <c r="CJA641" s="65"/>
      <c r="CJB641" s="65"/>
      <c r="CJC641" s="65"/>
      <c r="CJD641" s="65"/>
      <c r="CJE641" s="65"/>
      <c r="CJF641" s="65"/>
      <c r="CJG641" s="65"/>
      <c r="CJH641" s="65"/>
      <c r="CJI641" s="65"/>
      <c r="CJJ641" s="65"/>
      <c r="CJK641" s="65"/>
      <c r="CJL641" s="65"/>
      <c r="CJM641" s="65"/>
      <c r="CJN641" s="65"/>
      <c r="CJO641" s="65"/>
      <c r="CJP641" s="65"/>
      <c r="CJQ641" s="65"/>
      <c r="CJR641" s="65"/>
      <c r="CJS641" s="65"/>
      <c r="CJT641" s="65"/>
      <c r="CJU641" s="65"/>
      <c r="CJV641" s="65"/>
      <c r="CJW641" s="65"/>
      <c r="CJX641" s="65"/>
      <c r="CJY641" s="65"/>
      <c r="CJZ641" s="65"/>
      <c r="CKA641" s="65"/>
      <c r="CKB641" s="65"/>
      <c r="CKC641" s="65"/>
      <c r="CKD641" s="65"/>
      <c r="CKE641" s="65"/>
      <c r="CKF641" s="65"/>
      <c r="CKG641" s="65"/>
      <c r="CKH641" s="65"/>
      <c r="CKI641" s="65"/>
      <c r="CKJ641" s="65"/>
      <c r="CKK641" s="65"/>
      <c r="CKL641" s="65"/>
      <c r="CKM641" s="65"/>
      <c r="CKN641" s="65"/>
      <c r="CKO641" s="65"/>
      <c r="CKP641" s="65"/>
      <c r="CKQ641" s="65"/>
      <c r="CKR641" s="65"/>
      <c r="CKS641" s="65"/>
      <c r="CKT641" s="65"/>
      <c r="CKU641" s="65"/>
      <c r="CKV641" s="65"/>
      <c r="CKW641" s="65"/>
      <c r="CKX641" s="65"/>
      <c r="CKY641" s="65"/>
      <c r="CKZ641" s="65"/>
      <c r="CLA641" s="65"/>
      <c r="CLB641" s="65"/>
      <c r="CLC641" s="65"/>
      <c r="CLD641" s="65"/>
      <c r="CLE641" s="65"/>
      <c r="CLF641" s="65"/>
      <c r="CLG641" s="65"/>
      <c r="CLH641" s="65"/>
      <c r="CLI641" s="65"/>
      <c r="CLJ641" s="65"/>
      <c r="CLK641" s="65"/>
      <c r="CLL641" s="65"/>
      <c r="CLM641" s="65"/>
      <c r="CLN641" s="65"/>
      <c r="CLO641" s="65"/>
      <c r="CLP641" s="65"/>
      <c r="CLQ641" s="65"/>
      <c r="CLR641" s="65"/>
      <c r="CLS641" s="65"/>
      <c r="CLT641" s="65"/>
      <c r="CLU641" s="65"/>
      <c r="CLV641" s="65"/>
      <c r="CLW641" s="65"/>
      <c r="CLX641" s="65"/>
      <c r="CLY641" s="65"/>
      <c r="CLZ641" s="65"/>
      <c r="CMA641" s="65"/>
      <c r="CMB641" s="65"/>
      <c r="CMC641" s="65"/>
      <c r="CMD641" s="65"/>
      <c r="CME641" s="65"/>
      <c r="CMF641" s="65"/>
      <c r="CMG641" s="65"/>
      <c r="CMH641" s="65"/>
      <c r="CMI641" s="65"/>
      <c r="CMJ641" s="65"/>
      <c r="CMK641" s="65"/>
      <c r="CML641" s="65"/>
      <c r="CMM641" s="65"/>
      <c r="CMN641" s="65"/>
      <c r="CMO641" s="65"/>
      <c r="CMP641" s="65"/>
      <c r="CMQ641" s="65"/>
      <c r="CMR641" s="65"/>
      <c r="CMS641" s="65"/>
      <c r="CMT641" s="65"/>
      <c r="CMU641" s="65"/>
      <c r="CMV641" s="65"/>
      <c r="CMW641" s="65"/>
      <c r="CMX641" s="65"/>
      <c r="CMY641" s="65"/>
      <c r="CMZ641" s="65"/>
      <c r="CNA641" s="65"/>
      <c r="CNB641" s="65"/>
      <c r="CNC641" s="65"/>
      <c r="CND641" s="65"/>
      <c r="CNE641" s="65"/>
      <c r="CNF641" s="65"/>
      <c r="CNG641" s="65"/>
      <c r="CNH641" s="65"/>
      <c r="CNI641" s="65"/>
      <c r="CNJ641" s="65"/>
      <c r="CNK641" s="65"/>
      <c r="CNL641" s="65"/>
      <c r="CNM641" s="65"/>
      <c r="CNN641" s="65"/>
      <c r="CNO641" s="65"/>
      <c r="CNP641" s="65"/>
      <c r="CNQ641" s="65"/>
      <c r="CNR641" s="65"/>
      <c r="CNS641" s="65"/>
      <c r="CNT641" s="65"/>
      <c r="CNU641" s="65"/>
      <c r="CNV641" s="65"/>
      <c r="CNW641" s="65"/>
      <c r="CNX641" s="65"/>
      <c r="CNY641" s="65"/>
      <c r="CNZ641" s="65"/>
      <c r="COA641" s="65"/>
      <c r="COB641" s="65"/>
      <c r="COC641" s="65"/>
      <c r="COD641" s="65"/>
      <c r="COE641" s="65"/>
      <c r="COF641" s="65"/>
      <c r="COG641" s="65"/>
      <c r="COH641" s="65"/>
      <c r="COI641" s="65"/>
      <c r="COJ641" s="65"/>
      <c r="COK641" s="65"/>
      <c r="COL641" s="65"/>
      <c r="COM641" s="65"/>
      <c r="CON641" s="65"/>
      <c r="COO641" s="65"/>
      <c r="COP641" s="65"/>
      <c r="COQ641" s="65"/>
      <c r="COR641" s="65"/>
      <c r="COS641" s="65"/>
      <c r="COT641" s="65"/>
      <c r="COU641" s="65"/>
      <c r="COV641" s="65"/>
      <c r="COW641" s="65"/>
      <c r="COX641" s="65"/>
      <c r="COY641" s="65"/>
      <c r="COZ641" s="65"/>
      <c r="CPA641" s="65"/>
      <c r="CPB641" s="65"/>
      <c r="CPC641" s="65"/>
      <c r="CPD641" s="65"/>
      <c r="CPE641" s="65"/>
      <c r="CPF641" s="65"/>
      <c r="CPG641" s="65"/>
      <c r="CPH641" s="65"/>
      <c r="CPI641" s="65"/>
      <c r="CPJ641" s="65"/>
      <c r="CPK641" s="65"/>
      <c r="CPL641" s="65"/>
      <c r="CPM641" s="65"/>
      <c r="CPN641" s="65"/>
      <c r="CPO641" s="65"/>
      <c r="CPP641" s="65"/>
      <c r="CPQ641" s="65"/>
      <c r="CPR641" s="65"/>
      <c r="CPS641" s="65"/>
      <c r="CPT641" s="65"/>
      <c r="CPU641" s="65"/>
      <c r="CPV641" s="65"/>
      <c r="CPW641" s="65"/>
      <c r="CPX641" s="65"/>
      <c r="CPY641" s="65"/>
      <c r="CPZ641" s="65"/>
      <c r="CQA641" s="65"/>
      <c r="CQB641" s="65"/>
      <c r="CQC641" s="65"/>
      <c r="CQD641" s="65"/>
      <c r="CQE641" s="65"/>
      <c r="CQF641" s="65"/>
      <c r="CQG641" s="65"/>
      <c r="CQH641" s="65"/>
      <c r="CQI641" s="65"/>
      <c r="CQJ641" s="65"/>
      <c r="CQK641" s="65"/>
      <c r="CQL641" s="65"/>
      <c r="CQM641" s="65"/>
      <c r="CQN641" s="65"/>
      <c r="CQO641" s="65"/>
      <c r="CQP641" s="65"/>
      <c r="CQQ641" s="65"/>
      <c r="CQR641" s="65"/>
      <c r="CQS641" s="65"/>
      <c r="CQT641" s="65"/>
      <c r="CQU641" s="65"/>
      <c r="CQV641" s="65"/>
      <c r="CQW641" s="65"/>
      <c r="CQX641" s="65"/>
      <c r="CQY641" s="65"/>
      <c r="CQZ641" s="65"/>
      <c r="CRA641" s="65"/>
      <c r="CRB641" s="65"/>
      <c r="CRC641" s="65"/>
      <c r="CRD641" s="65"/>
      <c r="CRE641" s="65"/>
      <c r="CRF641" s="65"/>
      <c r="CRG641" s="65"/>
      <c r="CRH641" s="65"/>
      <c r="CRI641" s="65"/>
      <c r="CRJ641" s="65"/>
      <c r="CRK641" s="65"/>
      <c r="CRL641" s="65"/>
      <c r="CRM641" s="65"/>
      <c r="CRN641" s="65"/>
      <c r="CRO641" s="65"/>
      <c r="CRP641" s="65"/>
      <c r="CRQ641" s="65"/>
      <c r="CRR641" s="65"/>
      <c r="CRS641" s="65"/>
      <c r="CRT641" s="65"/>
      <c r="CRU641" s="65"/>
      <c r="CRV641" s="65"/>
      <c r="CRW641" s="65"/>
      <c r="CRX641" s="65"/>
      <c r="CRY641" s="65"/>
      <c r="CRZ641" s="65"/>
      <c r="CSA641" s="65"/>
      <c r="CSB641" s="65"/>
      <c r="CSC641" s="65"/>
      <c r="CSD641" s="65"/>
      <c r="CSE641" s="65"/>
      <c r="CSF641" s="65"/>
      <c r="CSG641" s="65"/>
      <c r="CSH641" s="65"/>
      <c r="CSI641" s="65"/>
      <c r="CSJ641" s="65"/>
      <c r="CSK641" s="65"/>
      <c r="CSL641" s="65"/>
      <c r="CSM641" s="65"/>
      <c r="CSN641" s="65"/>
      <c r="CSO641" s="65"/>
      <c r="CSP641" s="65"/>
      <c r="CSQ641" s="65"/>
      <c r="CSR641" s="65"/>
      <c r="CSS641" s="65"/>
      <c r="CST641" s="65"/>
      <c r="CSU641" s="65"/>
      <c r="CSV641" s="65"/>
      <c r="CSW641" s="65"/>
      <c r="CSX641" s="65"/>
      <c r="CSY641" s="65"/>
      <c r="CSZ641" s="65"/>
      <c r="CTA641" s="65"/>
      <c r="CTB641" s="65"/>
      <c r="CTC641" s="65"/>
      <c r="CTD641" s="65"/>
      <c r="CTE641" s="65"/>
      <c r="CTF641" s="65"/>
      <c r="CTG641" s="65"/>
      <c r="CTH641" s="65"/>
      <c r="CTI641" s="65"/>
      <c r="CTJ641" s="65"/>
      <c r="CTK641" s="65"/>
      <c r="CTL641" s="65"/>
      <c r="CTM641" s="65"/>
      <c r="CTN641" s="65"/>
      <c r="CTO641" s="65"/>
      <c r="CTP641" s="65"/>
      <c r="CTQ641" s="65"/>
      <c r="CTR641" s="65"/>
      <c r="CTS641" s="65"/>
      <c r="CTT641" s="65"/>
      <c r="CTU641" s="65"/>
      <c r="CTV641" s="65"/>
      <c r="CTW641" s="65"/>
      <c r="CTX641" s="65"/>
      <c r="CTY641" s="65"/>
      <c r="CTZ641" s="65"/>
      <c r="CUA641" s="65"/>
      <c r="CUB641" s="65"/>
      <c r="CUC641" s="65"/>
      <c r="CUD641" s="65"/>
      <c r="CUE641" s="65"/>
      <c r="CUF641" s="65"/>
      <c r="CUG641" s="65"/>
      <c r="CUH641" s="65"/>
      <c r="CUI641" s="65"/>
      <c r="CUJ641" s="65"/>
      <c r="CUK641" s="65"/>
      <c r="CUL641" s="65"/>
      <c r="CUM641" s="65"/>
      <c r="CUN641" s="65"/>
      <c r="CUO641" s="65"/>
      <c r="CUP641" s="65"/>
      <c r="CUQ641" s="65"/>
      <c r="CUR641" s="65"/>
      <c r="CUS641" s="65"/>
      <c r="CUT641" s="65"/>
      <c r="CUU641" s="65"/>
      <c r="CUV641" s="65"/>
      <c r="CUW641" s="65"/>
      <c r="CUX641" s="65"/>
      <c r="CUY641" s="65"/>
      <c r="CUZ641" s="65"/>
      <c r="CVA641" s="65"/>
      <c r="CVB641" s="65"/>
      <c r="CVC641" s="65"/>
      <c r="CVD641" s="65"/>
      <c r="CVE641" s="65"/>
      <c r="CVF641" s="65"/>
      <c r="CVG641" s="65"/>
      <c r="CVH641" s="65"/>
      <c r="CVI641" s="65"/>
      <c r="CVJ641" s="65"/>
      <c r="CVK641" s="65"/>
      <c r="CVL641" s="65"/>
      <c r="CVM641" s="65"/>
      <c r="CVN641" s="65"/>
      <c r="CVO641" s="65"/>
      <c r="CVP641" s="65"/>
      <c r="CVQ641" s="65"/>
      <c r="CVR641" s="65"/>
      <c r="CVS641" s="65"/>
      <c r="CVT641" s="65"/>
      <c r="CVU641" s="65"/>
      <c r="CVV641" s="65"/>
      <c r="CVW641" s="65"/>
      <c r="CVX641" s="65"/>
      <c r="CVY641" s="65"/>
      <c r="CVZ641" s="65"/>
      <c r="CWA641" s="65"/>
      <c r="CWB641" s="65"/>
      <c r="CWC641" s="65"/>
      <c r="CWD641" s="65"/>
      <c r="CWE641" s="65"/>
      <c r="CWF641" s="65"/>
      <c r="CWG641" s="65"/>
      <c r="CWH641" s="65"/>
      <c r="CWI641" s="65"/>
      <c r="CWJ641" s="65"/>
      <c r="CWK641" s="65"/>
      <c r="CWL641" s="65"/>
      <c r="CWM641" s="65"/>
      <c r="CWN641" s="65"/>
      <c r="CWO641" s="65"/>
      <c r="CWP641" s="65"/>
      <c r="CWQ641" s="65"/>
      <c r="CWR641" s="65"/>
      <c r="CWS641" s="65"/>
      <c r="CWT641" s="65"/>
      <c r="CWU641" s="65"/>
      <c r="CWV641" s="65"/>
      <c r="CWW641" s="65"/>
      <c r="CWX641" s="65"/>
      <c r="CWY641" s="65"/>
      <c r="CWZ641" s="65"/>
      <c r="CXA641" s="65"/>
      <c r="CXB641" s="65"/>
      <c r="CXC641" s="65"/>
      <c r="CXD641" s="65"/>
      <c r="CXE641" s="65"/>
      <c r="CXF641" s="65"/>
      <c r="CXG641" s="65"/>
      <c r="CXH641" s="65"/>
      <c r="CXI641" s="65"/>
      <c r="CXJ641" s="65"/>
      <c r="CXK641" s="65"/>
      <c r="CXL641" s="65"/>
      <c r="CXM641" s="65"/>
      <c r="CXN641" s="65"/>
      <c r="CXO641" s="65"/>
      <c r="CXP641" s="65"/>
      <c r="CXQ641" s="65"/>
      <c r="CXR641" s="65"/>
      <c r="CXS641" s="65"/>
      <c r="CXT641" s="65"/>
      <c r="CXU641" s="65"/>
      <c r="CXV641" s="65"/>
      <c r="CXW641" s="65"/>
      <c r="CXX641" s="65"/>
      <c r="CXY641" s="65"/>
      <c r="CXZ641" s="65"/>
      <c r="CYA641" s="65"/>
      <c r="CYB641" s="65"/>
      <c r="CYC641" s="65"/>
      <c r="CYD641" s="65"/>
      <c r="CYE641" s="65"/>
      <c r="CYF641" s="65"/>
      <c r="CYG641" s="65"/>
      <c r="CYH641" s="65"/>
      <c r="CYI641" s="65"/>
      <c r="CYJ641" s="65"/>
      <c r="CYK641" s="65"/>
      <c r="CYL641" s="65"/>
      <c r="CYM641" s="65"/>
      <c r="CYN641" s="65"/>
      <c r="CYO641" s="65"/>
      <c r="CYP641" s="65"/>
      <c r="CYQ641" s="65"/>
      <c r="CYR641" s="65"/>
      <c r="CYS641" s="65"/>
      <c r="CYT641" s="65"/>
      <c r="CYU641" s="65"/>
      <c r="CYV641" s="65"/>
      <c r="CYW641" s="65"/>
      <c r="CYX641" s="65"/>
      <c r="CYY641" s="65"/>
      <c r="CYZ641" s="65"/>
      <c r="CZA641" s="65"/>
      <c r="CZB641" s="65"/>
      <c r="CZC641" s="65"/>
      <c r="CZD641" s="65"/>
      <c r="CZE641" s="65"/>
      <c r="CZF641" s="65"/>
      <c r="CZG641" s="65"/>
      <c r="CZH641" s="65"/>
      <c r="CZI641" s="65"/>
      <c r="CZJ641" s="65"/>
      <c r="CZK641" s="65"/>
      <c r="CZL641" s="65"/>
      <c r="CZM641" s="65"/>
      <c r="CZN641" s="65"/>
      <c r="CZO641" s="65"/>
      <c r="CZP641" s="65"/>
      <c r="CZQ641" s="65"/>
      <c r="CZR641" s="65"/>
      <c r="CZS641" s="65"/>
      <c r="CZT641" s="65"/>
      <c r="CZU641" s="65"/>
      <c r="CZV641" s="65"/>
      <c r="CZW641" s="65"/>
      <c r="CZX641" s="65"/>
      <c r="CZY641" s="65"/>
      <c r="CZZ641" s="65"/>
      <c r="DAA641" s="65"/>
      <c r="DAB641" s="65"/>
      <c r="DAC641" s="65"/>
      <c r="DAD641" s="65"/>
      <c r="DAE641" s="65"/>
      <c r="DAF641" s="65"/>
      <c r="DAG641" s="65"/>
      <c r="DAH641" s="65"/>
      <c r="DAI641" s="65"/>
      <c r="DAJ641" s="65"/>
      <c r="DAK641" s="65"/>
      <c r="DAL641" s="65"/>
      <c r="DAM641" s="65"/>
      <c r="DAN641" s="65"/>
      <c r="DAO641" s="65"/>
      <c r="DAP641" s="65"/>
      <c r="DAQ641" s="65"/>
      <c r="DAR641" s="65"/>
      <c r="DAS641" s="65"/>
      <c r="DAT641" s="65"/>
      <c r="DAU641" s="65"/>
      <c r="DAV641" s="65"/>
      <c r="DAW641" s="65"/>
      <c r="DAX641" s="65"/>
      <c r="DAY641" s="65"/>
      <c r="DAZ641" s="65"/>
      <c r="DBA641" s="65"/>
      <c r="DBB641" s="65"/>
      <c r="DBC641" s="65"/>
      <c r="DBD641" s="65"/>
      <c r="DBE641" s="65"/>
      <c r="DBF641" s="65"/>
      <c r="DBG641" s="65"/>
      <c r="DBH641" s="65"/>
      <c r="DBI641" s="65"/>
      <c r="DBJ641" s="65"/>
      <c r="DBK641" s="65"/>
      <c r="DBL641" s="65"/>
      <c r="DBM641" s="65"/>
      <c r="DBN641" s="65"/>
      <c r="DBO641" s="65"/>
      <c r="DBP641" s="65"/>
      <c r="DBQ641" s="65"/>
      <c r="DBR641" s="65"/>
      <c r="DBS641" s="65"/>
      <c r="DBT641" s="65"/>
      <c r="DBU641" s="65"/>
      <c r="DBV641" s="65"/>
      <c r="DBW641" s="65"/>
      <c r="DBX641" s="65"/>
      <c r="DBY641" s="65"/>
      <c r="DBZ641" s="65"/>
      <c r="DCA641" s="65"/>
      <c r="DCB641" s="65"/>
      <c r="DCC641" s="65"/>
      <c r="DCD641" s="65"/>
      <c r="DCE641" s="65"/>
      <c r="DCF641" s="65"/>
      <c r="DCG641" s="65"/>
      <c r="DCH641" s="65"/>
      <c r="DCI641" s="65"/>
      <c r="DCJ641" s="65"/>
      <c r="DCK641" s="65"/>
      <c r="DCL641" s="65"/>
      <c r="DCM641" s="65"/>
      <c r="DCN641" s="65"/>
      <c r="DCO641" s="65"/>
      <c r="DCP641" s="65"/>
      <c r="DCQ641" s="65"/>
      <c r="DCR641" s="65"/>
      <c r="DCS641" s="65"/>
      <c r="DCT641" s="65"/>
      <c r="DCU641" s="65"/>
      <c r="DCV641" s="65"/>
      <c r="DCW641" s="65"/>
      <c r="DCX641" s="65"/>
      <c r="DCY641" s="65"/>
      <c r="DCZ641" s="65"/>
      <c r="DDA641" s="65"/>
      <c r="DDB641" s="65"/>
      <c r="DDC641" s="65"/>
      <c r="DDD641" s="65"/>
      <c r="DDE641" s="65"/>
      <c r="DDF641" s="65"/>
      <c r="DDG641" s="65"/>
      <c r="DDH641" s="65"/>
      <c r="DDI641" s="65"/>
      <c r="DDJ641" s="65"/>
      <c r="DDK641" s="65"/>
      <c r="DDL641" s="65"/>
      <c r="DDM641" s="65"/>
      <c r="DDN641" s="65"/>
      <c r="DDO641" s="65"/>
      <c r="DDP641" s="65"/>
      <c r="DDQ641" s="65"/>
      <c r="DDR641" s="65"/>
      <c r="DDS641" s="65"/>
      <c r="DDT641" s="65"/>
      <c r="DDU641" s="65"/>
      <c r="DDV641" s="65"/>
      <c r="DDW641" s="65"/>
      <c r="DDX641" s="65"/>
      <c r="DDY641" s="65"/>
      <c r="DDZ641" s="65"/>
      <c r="DEA641" s="65"/>
      <c r="DEB641" s="65"/>
      <c r="DEC641" s="65"/>
      <c r="DED641" s="65"/>
      <c r="DEE641" s="65"/>
      <c r="DEF641" s="65"/>
      <c r="DEG641" s="65"/>
      <c r="DEH641" s="65"/>
      <c r="DEI641" s="65"/>
      <c r="DEJ641" s="65"/>
      <c r="DEK641" s="65"/>
      <c r="DEL641" s="65"/>
      <c r="DEM641" s="65"/>
      <c r="DEN641" s="65"/>
      <c r="DEO641" s="65"/>
      <c r="DEP641" s="65"/>
      <c r="DEQ641" s="65"/>
      <c r="DER641" s="65"/>
      <c r="DES641" s="65"/>
      <c r="DET641" s="65"/>
      <c r="DEU641" s="65"/>
      <c r="DEV641" s="65"/>
      <c r="DEW641" s="65"/>
      <c r="DEX641" s="65"/>
      <c r="DEY641" s="65"/>
      <c r="DEZ641" s="65"/>
      <c r="DFA641" s="65"/>
      <c r="DFB641" s="65"/>
      <c r="DFC641" s="65"/>
      <c r="DFD641" s="65"/>
      <c r="DFE641" s="65"/>
      <c r="DFF641" s="65"/>
      <c r="DFG641" s="65"/>
      <c r="DFH641" s="65"/>
      <c r="DFI641" s="65"/>
      <c r="DFJ641" s="65"/>
      <c r="DFK641" s="65"/>
      <c r="DFL641" s="65"/>
      <c r="DFM641" s="65"/>
      <c r="DFN641" s="65"/>
      <c r="DFO641" s="65"/>
      <c r="DFP641" s="65"/>
      <c r="DFQ641" s="65"/>
      <c r="DFR641" s="65"/>
      <c r="DFS641" s="65"/>
      <c r="DFT641" s="65"/>
      <c r="DFU641" s="65"/>
      <c r="DFV641" s="65"/>
      <c r="DFW641" s="65"/>
      <c r="DFX641" s="65"/>
      <c r="DFY641" s="65"/>
      <c r="DFZ641" s="65"/>
      <c r="DGA641" s="65"/>
      <c r="DGB641" s="65"/>
      <c r="DGC641" s="65"/>
      <c r="DGD641" s="65"/>
      <c r="DGE641" s="65"/>
      <c r="DGF641" s="65"/>
      <c r="DGG641" s="65"/>
      <c r="DGH641" s="65"/>
      <c r="DGI641" s="65"/>
      <c r="DGJ641" s="65"/>
      <c r="DGK641" s="65"/>
      <c r="DGL641" s="65"/>
      <c r="DGM641" s="65"/>
      <c r="DGN641" s="65"/>
      <c r="DGO641" s="65"/>
      <c r="DGP641" s="65"/>
      <c r="DGQ641" s="65"/>
      <c r="DGR641" s="65"/>
      <c r="DGS641" s="65"/>
      <c r="DGT641" s="65"/>
      <c r="DGU641" s="65"/>
      <c r="DGV641" s="65"/>
      <c r="DGW641" s="65"/>
      <c r="DGX641" s="65"/>
      <c r="DGY641" s="65"/>
      <c r="DGZ641" s="65"/>
      <c r="DHA641" s="65"/>
      <c r="DHB641" s="65"/>
      <c r="DHC641" s="65"/>
      <c r="DHD641" s="65"/>
      <c r="DHE641" s="65"/>
      <c r="DHF641" s="65"/>
      <c r="DHG641" s="65"/>
      <c r="DHH641" s="65"/>
      <c r="DHI641" s="65"/>
      <c r="DHJ641" s="65"/>
      <c r="DHK641" s="65"/>
      <c r="DHL641" s="65"/>
      <c r="DHM641" s="65"/>
      <c r="DHN641" s="65"/>
      <c r="DHO641" s="65"/>
      <c r="DHP641" s="65"/>
      <c r="DHQ641" s="65"/>
      <c r="DHR641" s="65"/>
      <c r="DHS641" s="65"/>
      <c r="DHT641" s="65"/>
      <c r="DHU641" s="65"/>
      <c r="DHV641" s="65"/>
      <c r="DHW641" s="65"/>
      <c r="DHX641" s="65"/>
      <c r="DHY641" s="65"/>
      <c r="DHZ641" s="65"/>
      <c r="DIA641" s="65"/>
      <c r="DIB641" s="65"/>
      <c r="DIC641" s="65"/>
      <c r="DID641" s="65"/>
      <c r="DIE641" s="65"/>
      <c r="DIF641" s="65"/>
      <c r="DIG641" s="65"/>
      <c r="DIH641" s="65"/>
      <c r="DII641" s="65"/>
      <c r="DIJ641" s="65"/>
      <c r="DIK641" s="65"/>
      <c r="DIL641" s="65"/>
      <c r="DIM641" s="65"/>
      <c r="DIN641" s="65"/>
      <c r="DIO641" s="65"/>
      <c r="DIP641" s="65"/>
      <c r="DIQ641" s="65"/>
      <c r="DIR641" s="65"/>
      <c r="DIS641" s="65"/>
      <c r="DIT641" s="65"/>
      <c r="DIU641" s="65"/>
      <c r="DIV641" s="65"/>
      <c r="DIW641" s="65"/>
      <c r="DIX641" s="65"/>
      <c r="DIY641" s="65"/>
      <c r="DIZ641" s="65"/>
      <c r="DJA641" s="65"/>
      <c r="DJB641" s="65"/>
      <c r="DJC641" s="65"/>
      <c r="DJD641" s="65"/>
      <c r="DJE641" s="65"/>
      <c r="DJF641" s="65"/>
      <c r="DJG641" s="65"/>
      <c r="DJH641" s="65"/>
      <c r="DJI641" s="65"/>
      <c r="DJJ641" s="65"/>
      <c r="DJK641" s="65"/>
      <c r="DJL641" s="65"/>
      <c r="DJM641" s="65"/>
      <c r="DJN641" s="65"/>
      <c r="DJO641" s="65"/>
      <c r="DJP641" s="65"/>
      <c r="DJQ641" s="65"/>
      <c r="DJR641" s="65"/>
      <c r="DJS641" s="65"/>
      <c r="DJT641" s="65"/>
      <c r="DJU641" s="65"/>
      <c r="DJV641" s="65"/>
      <c r="DJW641" s="65"/>
      <c r="DJX641" s="65"/>
      <c r="DJY641" s="65"/>
      <c r="DJZ641" s="65"/>
      <c r="DKA641" s="65"/>
      <c r="DKB641" s="65"/>
      <c r="DKC641" s="65"/>
      <c r="DKD641" s="65"/>
      <c r="DKE641" s="65"/>
      <c r="DKF641" s="65"/>
      <c r="DKG641" s="65"/>
      <c r="DKH641" s="65"/>
      <c r="DKI641" s="65"/>
      <c r="DKJ641" s="65"/>
      <c r="DKK641" s="65"/>
      <c r="DKL641" s="65"/>
      <c r="DKM641" s="65"/>
      <c r="DKN641" s="65"/>
      <c r="DKO641" s="65"/>
      <c r="DKP641" s="65"/>
      <c r="DKQ641" s="65"/>
      <c r="DKR641" s="65"/>
      <c r="DKS641" s="65"/>
      <c r="DKT641" s="65"/>
      <c r="DKU641" s="65"/>
      <c r="DKV641" s="65"/>
      <c r="DKW641" s="65"/>
      <c r="DKX641" s="65"/>
      <c r="DKY641" s="65"/>
      <c r="DKZ641" s="65"/>
      <c r="DLA641" s="65"/>
      <c r="DLB641" s="65"/>
      <c r="DLC641" s="65"/>
      <c r="DLD641" s="65"/>
      <c r="DLE641" s="65"/>
      <c r="DLF641" s="65"/>
      <c r="DLG641" s="65"/>
      <c r="DLH641" s="65"/>
      <c r="DLI641" s="65"/>
      <c r="DLJ641" s="65"/>
      <c r="DLK641" s="65"/>
      <c r="DLL641" s="65"/>
      <c r="DLM641" s="65"/>
      <c r="DLN641" s="65"/>
      <c r="DLO641" s="65"/>
      <c r="DLP641" s="65"/>
      <c r="DLQ641" s="65"/>
      <c r="DLR641" s="65"/>
      <c r="DLS641" s="65"/>
      <c r="DLT641" s="65"/>
      <c r="DLU641" s="65"/>
      <c r="DLV641" s="65"/>
      <c r="DLW641" s="65"/>
      <c r="DLX641" s="65"/>
      <c r="DLY641" s="65"/>
      <c r="DLZ641" s="65"/>
      <c r="DMA641" s="65"/>
      <c r="DMB641" s="65"/>
      <c r="DMC641" s="65"/>
      <c r="DMD641" s="65"/>
      <c r="DME641" s="65"/>
      <c r="DMF641" s="65"/>
      <c r="DMG641" s="65"/>
      <c r="DMH641" s="65"/>
      <c r="DMI641" s="65"/>
      <c r="DMJ641" s="65"/>
      <c r="DMK641" s="65"/>
      <c r="DML641" s="65"/>
      <c r="DMM641" s="65"/>
      <c r="DMN641" s="65"/>
      <c r="DMO641" s="65"/>
      <c r="DMP641" s="65"/>
      <c r="DMQ641" s="65"/>
      <c r="DMR641" s="65"/>
      <c r="DMS641" s="65"/>
      <c r="DMT641" s="65"/>
      <c r="DMU641" s="65"/>
      <c r="DMV641" s="65"/>
      <c r="DMW641" s="65"/>
      <c r="DMX641" s="65"/>
      <c r="DMY641" s="65"/>
      <c r="DMZ641" s="65"/>
      <c r="DNA641" s="65"/>
      <c r="DNB641" s="65"/>
      <c r="DNC641" s="65"/>
      <c r="DND641" s="65"/>
      <c r="DNE641" s="65"/>
      <c r="DNF641" s="65"/>
      <c r="DNG641" s="65"/>
      <c r="DNH641" s="65"/>
      <c r="DNI641" s="65"/>
      <c r="DNJ641" s="65"/>
      <c r="DNK641" s="65"/>
      <c r="DNL641" s="65"/>
      <c r="DNM641" s="65"/>
      <c r="DNN641" s="65"/>
      <c r="DNO641" s="65"/>
      <c r="DNP641" s="65"/>
      <c r="DNQ641" s="65"/>
      <c r="DNR641" s="65"/>
      <c r="DNS641" s="65"/>
      <c r="DNT641" s="65"/>
      <c r="DNU641" s="65"/>
      <c r="DNV641" s="65"/>
      <c r="DNW641" s="65"/>
      <c r="DNX641" s="65"/>
      <c r="DNY641" s="65"/>
      <c r="DNZ641" s="65"/>
      <c r="DOA641" s="65"/>
      <c r="DOB641" s="65"/>
      <c r="DOC641" s="65"/>
      <c r="DOD641" s="65"/>
      <c r="DOE641" s="65"/>
      <c r="DOF641" s="65"/>
      <c r="DOG641" s="65"/>
      <c r="DOH641" s="65"/>
      <c r="DOI641" s="65"/>
      <c r="DOJ641" s="65"/>
      <c r="DOK641" s="65"/>
      <c r="DOL641" s="65"/>
      <c r="DOM641" s="65"/>
      <c r="DON641" s="65"/>
      <c r="DOO641" s="65"/>
      <c r="DOP641" s="65"/>
      <c r="DOQ641" s="65"/>
      <c r="DOR641" s="65"/>
      <c r="DOS641" s="65"/>
      <c r="DOT641" s="65"/>
      <c r="DOU641" s="65"/>
      <c r="DOV641" s="65"/>
      <c r="DOW641" s="65"/>
      <c r="DOX641" s="65"/>
      <c r="DOY641" s="65"/>
      <c r="DOZ641" s="65"/>
      <c r="DPA641" s="65"/>
      <c r="DPB641" s="65"/>
      <c r="DPC641" s="65"/>
      <c r="DPD641" s="65"/>
      <c r="DPE641" s="65"/>
      <c r="DPF641" s="65"/>
      <c r="DPG641" s="65"/>
      <c r="DPH641" s="65"/>
      <c r="DPI641" s="65"/>
      <c r="DPJ641" s="65"/>
      <c r="DPK641" s="65"/>
      <c r="DPL641" s="65"/>
      <c r="DPM641" s="65"/>
      <c r="DPN641" s="65"/>
      <c r="DPO641" s="65"/>
      <c r="DPP641" s="65"/>
      <c r="DPQ641" s="65"/>
      <c r="DPR641" s="65"/>
      <c r="DPS641" s="65"/>
      <c r="DPT641" s="65"/>
      <c r="DPU641" s="65"/>
      <c r="DPV641" s="65"/>
      <c r="DPW641" s="65"/>
      <c r="DPX641" s="65"/>
      <c r="DPY641" s="65"/>
      <c r="DPZ641" s="65"/>
      <c r="DQA641" s="65"/>
      <c r="DQB641" s="65"/>
      <c r="DQC641" s="65"/>
      <c r="DQD641" s="65"/>
      <c r="DQE641" s="65"/>
      <c r="DQF641" s="65"/>
      <c r="DQG641" s="65"/>
      <c r="DQH641" s="65"/>
      <c r="DQI641" s="65"/>
      <c r="DQJ641" s="65"/>
      <c r="DQK641" s="65"/>
      <c r="DQL641" s="65"/>
      <c r="DQM641" s="65"/>
      <c r="DQN641" s="65"/>
      <c r="DQO641" s="65"/>
      <c r="DQP641" s="65"/>
      <c r="DQQ641" s="65"/>
      <c r="DQR641" s="65"/>
      <c r="DQS641" s="65"/>
      <c r="DQT641" s="65"/>
      <c r="DQU641" s="65"/>
      <c r="DQV641" s="65"/>
      <c r="DQW641" s="65"/>
      <c r="DQX641" s="65"/>
      <c r="DQY641" s="65"/>
      <c r="DQZ641" s="65"/>
      <c r="DRA641" s="65"/>
      <c r="DRB641" s="65"/>
      <c r="DRC641" s="65"/>
      <c r="DRD641" s="65"/>
      <c r="DRE641" s="65"/>
      <c r="DRF641" s="65"/>
      <c r="DRG641" s="65"/>
      <c r="DRH641" s="65"/>
      <c r="DRI641" s="65"/>
      <c r="DRJ641" s="65"/>
      <c r="DRK641" s="65"/>
      <c r="DRL641" s="65"/>
      <c r="DRM641" s="65"/>
      <c r="DRN641" s="65"/>
      <c r="DRO641" s="65"/>
      <c r="DRP641" s="65"/>
      <c r="DRQ641" s="65"/>
      <c r="DRR641" s="65"/>
      <c r="DRS641" s="65"/>
      <c r="DRT641" s="65"/>
      <c r="DRU641" s="65"/>
      <c r="DRV641" s="65"/>
      <c r="DRW641" s="65"/>
      <c r="DRX641" s="65"/>
      <c r="DRY641" s="65"/>
      <c r="DRZ641" s="65"/>
      <c r="DSA641" s="65"/>
      <c r="DSB641" s="65"/>
      <c r="DSC641" s="65"/>
      <c r="DSD641" s="65"/>
      <c r="DSE641" s="65"/>
      <c r="DSF641" s="65"/>
      <c r="DSG641" s="65"/>
      <c r="DSH641" s="65"/>
      <c r="DSI641" s="65"/>
      <c r="DSJ641" s="65"/>
      <c r="DSK641" s="65"/>
      <c r="DSL641" s="65"/>
      <c r="DSM641" s="65"/>
      <c r="DSN641" s="65"/>
      <c r="DSO641" s="65"/>
      <c r="DSP641" s="65"/>
      <c r="DSQ641" s="65"/>
      <c r="DSR641" s="65"/>
      <c r="DSS641" s="65"/>
      <c r="DST641" s="65"/>
      <c r="DSU641" s="65"/>
      <c r="DSV641" s="65"/>
      <c r="DSW641" s="65"/>
      <c r="DSX641" s="65"/>
      <c r="DSY641" s="65"/>
      <c r="DSZ641" s="65"/>
      <c r="DTA641" s="65"/>
      <c r="DTB641" s="65"/>
      <c r="DTC641" s="65"/>
      <c r="DTD641" s="65"/>
      <c r="DTE641" s="65"/>
      <c r="DTF641" s="65"/>
      <c r="DTG641" s="65"/>
      <c r="DTH641" s="65"/>
      <c r="DTI641" s="65"/>
      <c r="DTJ641" s="65"/>
      <c r="DTK641" s="65"/>
      <c r="DTL641" s="65"/>
      <c r="DTM641" s="65"/>
      <c r="DTN641" s="65"/>
      <c r="DTO641" s="65"/>
      <c r="DTP641" s="65"/>
      <c r="DTQ641" s="65"/>
      <c r="DTR641" s="65"/>
      <c r="DTS641" s="65"/>
      <c r="DTT641" s="65"/>
      <c r="DTU641" s="65"/>
      <c r="DTV641" s="65"/>
      <c r="DTW641" s="65"/>
      <c r="DTX641" s="65"/>
      <c r="DTY641" s="65"/>
      <c r="DTZ641" s="65"/>
      <c r="DUA641" s="65"/>
      <c r="DUB641" s="65"/>
      <c r="DUC641" s="65"/>
      <c r="DUD641" s="65"/>
      <c r="DUE641" s="65"/>
      <c r="DUF641" s="65"/>
      <c r="DUG641" s="65"/>
      <c r="DUH641" s="65"/>
      <c r="DUI641" s="65"/>
      <c r="DUJ641" s="65"/>
      <c r="DUK641" s="65"/>
      <c r="DUL641" s="65"/>
      <c r="DUM641" s="65"/>
      <c r="DUN641" s="65"/>
      <c r="DUO641" s="65"/>
      <c r="DUP641" s="65"/>
      <c r="DUQ641" s="65"/>
      <c r="DUR641" s="65"/>
      <c r="DUS641" s="65"/>
      <c r="DUT641" s="65"/>
      <c r="DUU641" s="65"/>
      <c r="DUV641" s="65"/>
      <c r="DUW641" s="65"/>
      <c r="DUX641" s="65"/>
      <c r="DUY641" s="65"/>
      <c r="DUZ641" s="65"/>
      <c r="DVA641" s="65"/>
      <c r="DVB641" s="65"/>
      <c r="DVC641" s="65"/>
      <c r="DVD641" s="65"/>
      <c r="DVE641" s="65"/>
      <c r="DVF641" s="65"/>
      <c r="DVG641" s="65"/>
      <c r="DVH641" s="65"/>
      <c r="DVI641" s="65"/>
      <c r="DVJ641" s="65"/>
      <c r="DVK641" s="65"/>
      <c r="DVL641" s="65"/>
      <c r="DVM641" s="65"/>
      <c r="DVN641" s="65"/>
      <c r="DVO641" s="65"/>
      <c r="DVP641" s="65"/>
      <c r="DVQ641" s="65"/>
      <c r="DVR641" s="65"/>
      <c r="DVS641" s="65"/>
      <c r="DVT641" s="65"/>
      <c r="DVU641" s="65"/>
      <c r="DVV641" s="65"/>
      <c r="DVW641" s="65"/>
      <c r="DVX641" s="65"/>
      <c r="DVY641" s="65"/>
      <c r="DVZ641" s="65"/>
      <c r="DWA641" s="65"/>
      <c r="DWB641" s="65"/>
      <c r="DWC641" s="65"/>
      <c r="DWD641" s="65"/>
      <c r="DWE641" s="65"/>
      <c r="DWF641" s="65"/>
      <c r="DWG641" s="65"/>
      <c r="DWH641" s="65"/>
      <c r="DWI641" s="65"/>
      <c r="DWJ641" s="65"/>
      <c r="DWK641" s="65"/>
      <c r="DWL641" s="65"/>
      <c r="DWM641" s="65"/>
      <c r="DWN641" s="65"/>
      <c r="DWO641" s="65"/>
      <c r="DWP641" s="65"/>
      <c r="DWQ641" s="65"/>
      <c r="DWR641" s="65"/>
      <c r="DWS641" s="65"/>
      <c r="DWT641" s="65"/>
      <c r="DWU641" s="65"/>
      <c r="DWV641" s="65"/>
      <c r="DWW641" s="65"/>
      <c r="DWX641" s="65"/>
      <c r="DWY641" s="65"/>
      <c r="DWZ641" s="65"/>
      <c r="DXA641" s="65"/>
      <c r="DXB641" s="65"/>
      <c r="DXC641" s="65"/>
      <c r="DXD641" s="65"/>
      <c r="DXE641" s="65"/>
      <c r="DXF641" s="65"/>
      <c r="DXG641" s="65"/>
      <c r="DXH641" s="65"/>
      <c r="DXI641" s="65"/>
      <c r="DXJ641" s="65"/>
      <c r="DXK641" s="65"/>
      <c r="DXL641" s="65"/>
      <c r="DXM641" s="65"/>
      <c r="DXN641" s="65"/>
      <c r="DXO641" s="65"/>
      <c r="DXP641" s="65"/>
      <c r="DXQ641" s="65"/>
      <c r="DXR641" s="65"/>
      <c r="DXS641" s="65"/>
      <c r="DXT641" s="65"/>
      <c r="DXU641" s="65"/>
      <c r="DXV641" s="65"/>
      <c r="DXW641" s="65"/>
      <c r="DXX641" s="65"/>
      <c r="DXY641" s="65"/>
      <c r="DXZ641" s="65"/>
      <c r="DYA641" s="65"/>
      <c r="DYB641" s="65"/>
      <c r="DYC641" s="65"/>
      <c r="DYD641" s="65"/>
      <c r="DYE641" s="65"/>
      <c r="DYF641" s="65"/>
      <c r="DYG641" s="65"/>
      <c r="DYH641" s="65"/>
      <c r="DYI641" s="65"/>
      <c r="DYJ641" s="65"/>
      <c r="DYK641" s="65"/>
      <c r="DYL641" s="65"/>
      <c r="DYM641" s="65"/>
      <c r="DYN641" s="65"/>
      <c r="DYO641" s="65"/>
      <c r="DYP641" s="65"/>
      <c r="DYQ641" s="65"/>
      <c r="DYR641" s="65"/>
      <c r="DYS641" s="65"/>
      <c r="DYT641" s="65"/>
      <c r="DYU641" s="65"/>
      <c r="DYV641" s="65"/>
      <c r="DYW641" s="65"/>
      <c r="DYX641" s="65"/>
      <c r="DYY641" s="65"/>
      <c r="DYZ641" s="65"/>
      <c r="DZA641" s="65"/>
      <c r="DZB641" s="65"/>
      <c r="DZC641" s="65"/>
      <c r="DZD641" s="65"/>
      <c r="DZE641" s="65"/>
      <c r="DZF641" s="65"/>
      <c r="DZG641" s="65"/>
      <c r="DZH641" s="65"/>
      <c r="DZI641" s="65"/>
      <c r="DZJ641" s="65"/>
      <c r="DZK641" s="65"/>
      <c r="DZL641" s="65"/>
      <c r="DZM641" s="65"/>
      <c r="DZN641" s="65"/>
      <c r="DZO641" s="65"/>
      <c r="DZP641" s="65"/>
      <c r="DZQ641" s="65"/>
      <c r="DZR641" s="65"/>
      <c r="DZS641" s="65"/>
      <c r="DZT641" s="65"/>
      <c r="DZU641" s="65"/>
      <c r="DZV641" s="65"/>
      <c r="DZW641" s="65"/>
      <c r="DZX641" s="65"/>
      <c r="DZY641" s="65"/>
      <c r="DZZ641" s="65"/>
      <c r="EAA641" s="65"/>
      <c r="EAB641" s="65"/>
      <c r="EAC641" s="65"/>
      <c r="EAD641" s="65"/>
      <c r="EAE641" s="65"/>
      <c r="EAF641" s="65"/>
      <c r="EAG641" s="65"/>
      <c r="EAH641" s="65"/>
      <c r="EAI641" s="65"/>
      <c r="EAJ641" s="65"/>
      <c r="EAK641" s="65"/>
      <c r="EAL641" s="65"/>
      <c r="EAM641" s="65"/>
      <c r="EAN641" s="65"/>
      <c r="EAO641" s="65"/>
      <c r="EAP641" s="65"/>
      <c r="EAQ641" s="65"/>
      <c r="EAR641" s="65"/>
      <c r="EAS641" s="65"/>
      <c r="EAT641" s="65"/>
      <c r="EAU641" s="65"/>
      <c r="EAV641" s="65"/>
      <c r="EAW641" s="65"/>
      <c r="EAX641" s="65"/>
      <c r="EAY641" s="65"/>
      <c r="EAZ641" s="65"/>
      <c r="EBA641" s="65"/>
      <c r="EBB641" s="65"/>
      <c r="EBC641" s="65"/>
      <c r="EBD641" s="65"/>
      <c r="EBE641" s="65"/>
      <c r="EBF641" s="65"/>
      <c r="EBG641" s="65"/>
      <c r="EBH641" s="65"/>
      <c r="EBI641" s="65"/>
      <c r="EBJ641" s="65"/>
      <c r="EBK641" s="65"/>
      <c r="EBL641" s="65"/>
      <c r="EBM641" s="65"/>
      <c r="EBN641" s="65"/>
      <c r="EBO641" s="65"/>
      <c r="EBP641" s="65"/>
      <c r="EBQ641" s="65"/>
      <c r="EBR641" s="65"/>
      <c r="EBS641" s="65"/>
      <c r="EBT641" s="65"/>
      <c r="EBU641" s="65"/>
      <c r="EBV641" s="65"/>
      <c r="EBW641" s="65"/>
      <c r="EBX641" s="65"/>
      <c r="EBY641" s="65"/>
      <c r="EBZ641" s="65"/>
      <c r="ECA641" s="65"/>
      <c r="ECB641" s="65"/>
      <c r="ECC641" s="65"/>
      <c r="ECD641" s="65"/>
      <c r="ECE641" s="65"/>
      <c r="ECF641" s="65"/>
      <c r="ECG641" s="65"/>
      <c r="ECH641" s="65"/>
      <c r="ECI641" s="65"/>
      <c r="ECJ641" s="65"/>
      <c r="ECK641" s="65"/>
      <c r="ECL641" s="65"/>
      <c r="ECM641" s="65"/>
      <c r="ECN641" s="65"/>
      <c r="ECO641" s="65"/>
      <c r="ECP641" s="65"/>
      <c r="ECQ641" s="65"/>
      <c r="ECR641" s="65"/>
      <c r="ECS641" s="65"/>
      <c r="ECT641" s="65"/>
      <c r="ECU641" s="65"/>
      <c r="ECV641" s="65"/>
      <c r="ECW641" s="65"/>
      <c r="ECX641" s="65"/>
      <c r="ECY641" s="65"/>
      <c r="ECZ641" s="65"/>
      <c r="EDA641" s="65"/>
      <c r="EDB641" s="65"/>
      <c r="EDC641" s="65"/>
      <c r="EDD641" s="65"/>
      <c r="EDE641" s="65"/>
      <c r="EDF641" s="65"/>
      <c r="EDG641" s="65"/>
      <c r="EDH641" s="65"/>
      <c r="EDI641" s="65"/>
      <c r="EDJ641" s="65"/>
      <c r="EDK641" s="65"/>
      <c r="EDL641" s="65"/>
      <c r="EDM641" s="65"/>
      <c r="EDN641" s="65"/>
      <c r="EDO641" s="65"/>
      <c r="EDP641" s="65"/>
      <c r="EDQ641" s="65"/>
      <c r="EDR641" s="65"/>
      <c r="EDS641" s="65"/>
      <c r="EDT641" s="65"/>
      <c r="EDU641" s="65"/>
      <c r="EDV641" s="65"/>
      <c r="EDW641" s="65"/>
      <c r="EDX641" s="65"/>
      <c r="EDY641" s="65"/>
      <c r="EDZ641" s="65"/>
      <c r="EEA641" s="65"/>
      <c r="EEB641" s="65"/>
      <c r="EEC641" s="65"/>
      <c r="EED641" s="65"/>
      <c r="EEE641" s="65"/>
      <c r="EEF641" s="65"/>
      <c r="EEG641" s="65"/>
      <c r="EEH641" s="65"/>
      <c r="EEI641" s="65"/>
      <c r="EEJ641" s="65"/>
      <c r="EEK641" s="65"/>
      <c r="EEL641" s="65"/>
      <c r="EEM641" s="65"/>
      <c r="EEN641" s="65"/>
      <c r="EEO641" s="65"/>
      <c r="EEP641" s="65"/>
      <c r="EEQ641" s="65"/>
      <c r="EER641" s="65"/>
      <c r="EES641" s="65"/>
      <c r="EET641" s="65"/>
      <c r="EEU641" s="65"/>
      <c r="EEV641" s="65"/>
      <c r="EEW641" s="65"/>
      <c r="EEX641" s="65"/>
      <c r="EEY641" s="65"/>
      <c r="EEZ641" s="65"/>
      <c r="EFA641" s="65"/>
      <c r="EFB641" s="65"/>
      <c r="EFC641" s="65"/>
      <c r="EFD641" s="65"/>
      <c r="EFE641" s="65"/>
      <c r="EFF641" s="65"/>
      <c r="EFG641" s="65"/>
      <c r="EFH641" s="65"/>
      <c r="EFI641" s="65"/>
      <c r="EFJ641" s="65"/>
      <c r="EFK641" s="65"/>
      <c r="EFL641" s="65"/>
      <c r="EFM641" s="65"/>
      <c r="EFN641" s="65"/>
      <c r="EFO641" s="65"/>
      <c r="EFP641" s="65"/>
      <c r="EFQ641" s="65"/>
      <c r="EFR641" s="65"/>
      <c r="EFS641" s="65"/>
      <c r="EFT641" s="65"/>
      <c r="EFU641" s="65"/>
      <c r="EFV641" s="65"/>
      <c r="EFW641" s="65"/>
      <c r="EFX641" s="65"/>
      <c r="EFY641" s="65"/>
      <c r="EFZ641" s="65"/>
      <c r="EGA641" s="65"/>
      <c r="EGB641" s="65"/>
      <c r="EGC641" s="65"/>
      <c r="EGD641" s="65"/>
      <c r="EGE641" s="65"/>
      <c r="EGF641" s="65"/>
      <c r="EGG641" s="65"/>
      <c r="EGH641" s="65"/>
      <c r="EGI641" s="65"/>
      <c r="EGJ641" s="65"/>
      <c r="EGK641" s="65"/>
      <c r="EGL641" s="65"/>
      <c r="EGM641" s="65"/>
      <c r="EGN641" s="65"/>
      <c r="EGO641" s="65"/>
      <c r="EGP641" s="65"/>
      <c r="EGQ641" s="65"/>
      <c r="EGR641" s="65"/>
      <c r="EGS641" s="65"/>
      <c r="EGT641" s="65"/>
      <c r="EGU641" s="65"/>
      <c r="EGV641" s="65"/>
      <c r="EGW641" s="65"/>
      <c r="EGX641" s="65"/>
      <c r="EGY641" s="65"/>
      <c r="EGZ641" s="65"/>
      <c r="EHA641" s="65"/>
      <c r="EHB641" s="65"/>
      <c r="EHC641" s="65"/>
      <c r="EHD641" s="65"/>
      <c r="EHE641" s="65"/>
      <c r="EHF641" s="65"/>
      <c r="EHG641" s="65"/>
      <c r="EHH641" s="65"/>
      <c r="EHI641" s="65"/>
      <c r="EHJ641" s="65"/>
      <c r="EHK641" s="65"/>
      <c r="EHL641" s="65"/>
      <c r="EHM641" s="65"/>
      <c r="EHN641" s="65"/>
      <c r="EHO641" s="65"/>
      <c r="EHP641" s="65"/>
      <c r="EHQ641" s="65"/>
      <c r="EHR641" s="65"/>
      <c r="EHS641" s="65"/>
      <c r="EHT641" s="65"/>
      <c r="EHU641" s="65"/>
      <c r="EHV641" s="65"/>
      <c r="EHW641" s="65"/>
      <c r="EHX641" s="65"/>
      <c r="EHY641" s="65"/>
      <c r="EHZ641" s="65"/>
      <c r="EIA641" s="65"/>
      <c r="EIB641" s="65"/>
      <c r="EIC641" s="65"/>
      <c r="EID641" s="65"/>
      <c r="EIE641" s="65"/>
      <c r="EIF641" s="65"/>
      <c r="EIG641" s="65"/>
      <c r="EIH641" s="65"/>
      <c r="EII641" s="65"/>
      <c r="EIJ641" s="65"/>
      <c r="EIK641" s="65"/>
      <c r="EIL641" s="65"/>
      <c r="EIM641" s="65"/>
      <c r="EIN641" s="65"/>
      <c r="EIO641" s="65"/>
      <c r="EIP641" s="65"/>
      <c r="EIQ641" s="65"/>
      <c r="EIR641" s="65"/>
      <c r="EIS641" s="65"/>
      <c r="EIT641" s="65"/>
      <c r="EIU641" s="65"/>
      <c r="EIV641" s="65"/>
      <c r="EIW641" s="65"/>
      <c r="EIX641" s="65"/>
      <c r="EIY641" s="65"/>
      <c r="EIZ641" s="65"/>
      <c r="EJA641" s="65"/>
      <c r="EJB641" s="65"/>
      <c r="EJC641" s="65"/>
      <c r="EJD641" s="65"/>
      <c r="EJE641" s="65"/>
      <c r="EJF641" s="65"/>
      <c r="EJG641" s="65"/>
      <c r="EJH641" s="65"/>
      <c r="EJI641" s="65"/>
      <c r="EJJ641" s="65"/>
      <c r="EJK641" s="65"/>
      <c r="EJL641" s="65"/>
      <c r="EJM641" s="65"/>
      <c r="EJN641" s="65"/>
      <c r="EJO641" s="65"/>
      <c r="EJP641" s="65"/>
      <c r="EJQ641" s="65"/>
      <c r="EJR641" s="65"/>
      <c r="EJS641" s="65"/>
      <c r="EJT641" s="65"/>
      <c r="EJU641" s="65"/>
      <c r="EJV641" s="65"/>
      <c r="EJW641" s="65"/>
      <c r="EJX641" s="65"/>
      <c r="EJY641" s="65"/>
      <c r="EJZ641" s="65"/>
      <c r="EKA641" s="65"/>
      <c r="EKB641" s="65"/>
      <c r="EKC641" s="65"/>
      <c r="EKD641" s="65"/>
      <c r="EKE641" s="65"/>
      <c r="EKF641" s="65"/>
      <c r="EKG641" s="65"/>
      <c r="EKH641" s="65"/>
      <c r="EKI641" s="65"/>
      <c r="EKJ641" s="65"/>
      <c r="EKK641" s="65"/>
      <c r="EKL641" s="65"/>
      <c r="EKM641" s="65"/>
      <c r="EKN641" s="65"/>
      <c r="EKO641" s="65"/>
      <c r="EKP641" s="65"/>
      <c r="EKQ641" s="65"/>
      <c r="EKR641" s="65"/>
      <c r="EKS641" s="65"/>
      <c r="EKT641" s="65"/>
      <c r="EKU641" s="65"/>
      <c r="EKV641" s="65"/>
      <c r="EKW641" s="65"/>
      <c r="EKX641" s="65"/>
      <c r="EKY641" s="65"/>
      <c r="EKZ641" s="65"/>
      <c r="ELA641" s="65"/>
      <c r="ELB641" s="65"/>
      <c r="ELC641" s="65"/>
      <c r="ELD641" s="65"/>
      <c r="ELE641" s="65"/>
      <c r="ELF641" s="65"/>
      <c r="ELG641" s="65"/>
      <c r="ELH641" s="65"/>
      <c r="ELI641" s="65"/>
      <c r="ELJ641" s="65"/>
      <c r="ELK641" s="65"/>
      <c r="ELL641" s="65"/>
      <c r="ELM641" s="65"/>
      <c r="ELN641" s="65"/>
      <c r="ELO641" s="65"/>
      <c r="ELP641" s="65"/>
      <c r="ELQ641" s="65"/>
      <c r="ELR641" s="65"/>
      <c r="ELS641" s="65"/>
      <c r="ELT641" s="65"/>
      <c r="ELU641" s="65"/>
      <c r="ELV641" s="65"/>
      <c r="ELW641" s="65"/>
      <c r="ELX641" s="65"/>
      <c r="ELY641" s="65"/>
      <c r="ELZ641" s="65"/>
      <c r="EMA641" s="65"/>
      <c r="EMB641" s="65"/>
      <c r="EMC641" s="65"/>
      <c r="EMD641" s="65"/>
      <c r="EME641" s="65"/>
      <c r="EMF641" s="65"/>
      <c r="EMG641" s="65"/>
      <c r="EMH641" s="65"/>
      <c r="EMI641" s="65"/>
      <c r="EMJ641" s="65"/>
      <c r="EMK641" s="65"/>
      <c r="EML641" s="65"/>
      <c r="EMM641" s="65"/>
      <c r="EMN641" s="65"/>
      <c r="EMO641" s="65"/>
      <c r="EMP641" s="65"/>
      <c r="EMQ641" s="65"/>
      <c r="EMR641" s="65"/>
      <c r="EMS641" s="65"/>
      <c r="EMT641" s="65"/>
      <c r="EMU641" s="65"/>
      <c r="EMV641" s="65"/>
      <c r="EMW641" s="65"/>
      <c r="EMX641" s="65"/>
      <c r="EMY641" s="65"/>
      <c r="EMZ641" s="65"/>
      <c r="ENA641" s="65"/>
      <c r="ENB641" s="65"/>
      <c r="ENC641" s="65"/>
      <c r="END641" s="65"/>
      <c r="ENE641" s="65"/>
      <c r="ENF641" s="65"/>
      <c r="ENG641" s="65"/>
      <c r="ENH641" s="65"/>
      <c r="ENI641" s="65"/>
      <c r="ENJ641" s="65"/>
      <c r="ENK641" s="65"/>
      <c r="ENL641" s="65"/>
      <c r="ENM641" s="65"/>
      <c r="ENN641" s="65"/>
      <c r="ENO641" s="65"/>
      <c r="ENP641" s="65"/>
      <c r="ENQ641" s="65"/>
      <c r="ENR641" s="65"/>
      <c r="ENS641" s="65"/>
      <c r="ENT641" s="65"/>
      <c r="ENU641" s="65"/>
      <c r="ENV641" s="65"/>
      <c r="ENW641" s="65"/>
      <c r="ENX641" s="65"/>
      <c r="ENY641" s="65"/>
      <c r="ENZ641" s="65"/>
      <c r="EOA641" s="65"/>
      <c r="EOB641" s="65"/>
      <c r="EOC641" s="65"/>
      <c r="EOD641" s="65"/>
      <c r="EOE641" s="65"/>
      <c r="EOF641" s="65"/>
      <c r="EOG641" s="65"/>
      <c r="EOH641" s="65"/>
      <c r="EOI641" s="65"/>
      <c r="EOJ641" s="65"/>
      <c r="EOK641" s="65"/>
      <c r="EOL641" s="65"/>
      <c r="EOM641" s="65"/>
      <c r="EON641" s="65"/>
      <c r="EOO641" s="65"/>
      <c r="EOP641" s="65"/>
      <c r="EOQ641" s="65"/>
      <c r="EOR641" s="65"/>
      <c r="EOS641" s="65"/>
      <c r="EOT641" s="65"/>
      <c r="EOU641" s="65"/>
      <c r="EOV641" s="65"/>
      <c r="EOW641" s="65"/>
      <c r="EOX641" s="65"/>
      <c r="EOY641" s="65"/>
      <c r="EOZ641" s="65"/>
      <c r="EPA641" s="65"/>
      <c r="EPB641" s="65"/>
      <c r="EPC641" s="65"/>
      <c r="EPD641" s="65"/>
      <c r="EPE641" s="65"/>
      <c r="EPF641" s="65"/>
      <c r="EPG641" s="65"/>
      <c r="EPH641" s="65"/>
      <c r="EPI641" s="65"/>
      <c r="EPJ641" s="65"/>
      <c r="EPK641" s="65"/>
      <c r="EPL641" s="65"/>
      <c r="EPM641" s="65"/>
      <c r="EPN641" s="65"/>
      <c r="EPO641" s="65"/>
      <c r="EPP641" s="65"/>
      <c r="EPQ641" s="65"/>
      <c r="EPR641" s="65"/>
      <c r="EPS641" s="65"/>
      <c r="EPT641" s="65"/>
      <c r="EPU641" s="65"/>
      <c r="EPV641" s="65"/>
      <c r="EPW641" s="65"/>
      <c r="EPX641" s="65"/>
      <c r="EPY641" s="65"/>
      <c r="EPZ641" s="65"/>
      <c r="EQA641" s="65"/>
      <c r="EQB641" s="65"/>
      <c r="EQC641" s="65"/>
      <c r="EQD641" s="65"/>
      <c r="EQE641" s="65"/>
      <c r="EQF641" s="65"/>
      <c r="EQG641" s="65"/>
      <c r="EQH641" s="65"/>
      <c r="EQI641" s="65"/>
      <c r="EQJ641" s="65"/>
      <c r="EQK641" s="65"/>
      <c r="EQL641" s="65"/>
      <c r="EQM641" s="65"/>
      <c r="EQN641" s="65"/>
      <c r="EQO641" s="65"/>
      <c r="EQP641" s="65"/>
      <c r="EQQ641" s="65"/>
      <c r="EQR641" s="65"/>
      <c r="EQS641" s="65"/>
      <c r="EQT641" s="65"/>
      <c r="EQU641" s="65"/>
      <c r="EQV641" s="65"/>
      <c r="EQW641" s="65"/>
      <c r="EQX641" s="65"/>
      <c r="EQY641" s="65"/>
      <c r="EQZ641" s="65"/>
      <c r="ERA641" s="65"/>
      <c r="ERB641" s="65"/>
      <c r="ERC641" s="65"/>
      <c r="ERD641" s="65"/>
      <c r="ERE641" s="65"/>
      <c r="ERF641" s="65"/>
      <c r="ERG641" s="65"/>
      <c r="ERH641" s="65"/>
      <c r="ERI641" s="65"/>
      <c r="ERJ641" s="65"/>
      <c r="ERK641" s="65"/>
      <c r="ERL641" s="65"/>
      <c r="ERM641" s="65"/>
      <c r="ERN641" s="65"/>
      <c r="ERO641" s="65"/>
      <c r="ERP641" s="65"/>
      <c r="ERQ641" s="65"/>
      <c r="ERR641" s="65"/>
      <c r="ERS641" s="65"/>
      <c r="ERT641" s="65"/>
      <c r="ERU641" s="65"/>
      <c r="ERV641" s="65"/>
      <c r="ERW641" s="65"/>
      <c r="ERX641" s="65"/>
      <c r="ERY641" s="65"/>
      <c r="ERZ641" s="65"/>
      <c r="ESA641" s="65"/>
      <c r="ESB641" s="65"/>
      <c r="ESC641" s="65"/>
      <c r="ESD641" s="65"/>
      <c r="ESE641" s="65"/>
      <c r="ESF641" s="65"/>
      <c r="ESG641" s="65"/>
      <c r="ESH641" s="65"/>
      <c r="ESI641" s="65"/>
      <c r="ESJ641" s="65"/>
      <c r="ESK641" s="65"/>
      <c r="ESL641" s="65"/>
      <c r="ESM641" s="65"/>
      <c r="ESN641" s="65"/>
      <c r="ESO641" s="65"/>
      <c r="ESP641" s="65"/>
      <c r="ESQ641" s="65"/>
      <c r="ESR641" s="65"/>
      <c r="ESS641" s="65"/>
      <c r="EST641" s="65"/>
      <c r="ESU641" s="65"/>
      <c r="ESV641" s="65"/>
      <c r="ESW641" s="65"/>
      <c r="ESX641" s="65"/>
      <c r="ESY641" s="65"/>
      <c r="ESZ641" s="65"/>
      <c r="ETA641" s="65"/>
      <c r="ETB641" s="65"/>
      <c r="ETC641" s="65"/>
      <c r="ETD641" s="65"/>
      <c r="ETE641" s="65"/>
      <c r="ETF641" s="65"/>
      <c r="ETG641" s="65"/>
      <c r="ETH641" s="65"/>
      <c r="ETI641" s="65"/>
      <c r="ETJ641" s="65"/>
      <c r="ETK641" s="65"/>
      <c r="ETL641" s="65"/>
      <c r="ETM641" s="65"/>
      <c r="ETN641" s="65"/>
      <c r="ETO641" s="65"/>
      <c r="ETP641" s="65"/>
      <c r="ETQ641" s="65"/>
      <c r="ETR641" s="65"/>
      <c r="ETS641" s="65"/>
      <c r="ETT641" s="65"/>
      <c r="ETU641" s="65"/>
      <c r="ETV641" s="65"/>
      <c r="ETW641" s="65"/>
      <c r="ETX641" s="65"/>
      <c r="ETY641" s="65"/>
      <c r="ETZ641" s="65"/>
      <c r="EUA641" s="65"/>
      <c r="EUB641" s="65"/>
      <c r="EUC641" s="65"/>
      <c r="EUD641" s="65"/>
      <c r="EUE641" s="65"/>
      <c r="EUF641" s="65"/>
      <c r="EUG641" s="65"/>
      <c r="EUH641" s="65"/>
      <c r="EUI641" s="65"/>
      <c r="EUJ641" s="65"/>
      <c r="EUK641" s="65"/>
      <c r="EUL641" s="65"/>
      <c r="EUM641" s="65"/>
      <c r="EUN641" s="65"/>
      <c r="EUO641" s="65"/>
      <c r="EUP641" s="65"/>
      <c r="EUQ641" s="65"/>
      <c r="EUR641" s="65"/>
      <c r="EUS641" s="65"/>
      <c r="EUT641" s="65"/>
      <c r="EUU641" s="65"/>
      <c r="EUV641" s="65"/>
      <c r="EUW641" s="65"/>
      <c r="EUX641" s="65"/>
      <c r="EUY641" s="65"/>
      <c r="EUZ641" s="65"/>
      <c r="EVA641" s="65"/>
      <c r="EVB641" s="65"/>
      <c r="EVC641" s="65"/>
      <c r="EVD641" s="65"/>
      <c r="EVE641" s="65"/>
      <c r="EVF641" s="65"/>
      <c r="EVG641" s="65"/>
      <c r="EVH641" s="65"/>
      <c r="EVI641" s="65"/>
      <c r="EVJ641" s="65"/>
      <c r="EVK641" s="65"/>
      <c r="EVL641" s="65"/>
      <c r="EVM641" s="65"/>
      <c r="EVN641" s="65"/>
      <c r="EVO641" s="65"/>
      <c r="EVP641" s="65"/>
      <c r="EVQ641" s="65"/>
      <c r="EVR641" s="65"/>
      <c r="EVS641" s="65"/>
      <c r="EVT641" s="65"/>
      <c r="EVU641" s="65"/>
      <c r="EVV641" s="65"/>
      <c r="EVW641" s="65"/>
      <c r="EVX641" s="65"/>
      <c r="EVY641" s="65"/>
      <c r="EVZ641" s="65"/>
      <c r="EWA641" s="65"/>
      <c r="EWB641" s="65"/>
      <c r="EWC641" s="65"/>
      <c r="EWD641" s="65"/>
      <c r="EWE641" s="65"/>
      <c r="EWF641" s="65"/>
      <c r="EWG641" s="65"/>
      <c r="EWH641" s="65"/>
      <c r="EWI641" s="65"/>
      <c r="EWJ641" s="65"/>
      <c r="EWK641" s="65"/>
      <c r="EWL641" s="65"/>
      <c r="EWM641" s="65"/>
      <c r="EWN641" s="65"/>
      <c r="EWO641" s="65"/>
      <c r="EWP641" s="65"/>
      <c r="EWQ641" s="65"/>
      <c r="EWR641" s="65"/>
      <c r="EWS641" s="65"/>
      <c r="EWT641" s="65"/>
      <c r="EWU641" s="65"/>
      <c r="EWV641" s="65"/>
      <c r="EWW641" s="65"/>
      <c r="EWX641" s="65"/>
      <c r="EWY641" s="65"/>
      <c r="EWZ641" s="65"/>
      <c r="EXA641" s="65"/>
      <c r="EXB641" s="65"/>
      <c r="EXC641" s="65"/>
      <c r="EXD641" s="65"/>
      <c r="EXE641" s="65"/>
      <c r="EXF641" s="65"/>
      <c r="EXG641" s="65"/>
      <c r="EXH641" s="65"/>
      <c r="EXI641" s="65"/>
      <c r="EXJ641" s="65"/>
      <c r="EXK641" s="65"/>
      <c r="EXL641" s="65"/>
      <c r="EXM641" s="65"/>
      <c r="EXN641" s="65"/>
      <c r="EXO641" s="65"/>
      <c r="EXP641" s="65"/>
      <c r="EXQ641" s="65"/>
      <c r="EXR641" s="65"/>
      <c r="EXS641" s="65"/>
      <c r="EXT641" s="65"/>
      <c r="EXU641" s="65"/>
      <c r="EXV641" s="65"/>
      <c r="EXW641" s="65"/>
      <c r="EXX641" s="65"/>
      <c r="EXY641" s="65"/>
      <c r="EXZ641" s="65"/>
      <c r="EYA641" s="65"/>
      <c r="EYB641" s="65"/>
      <c r="EYC641" s="65"/>
      <c r="EYD641" s="65"/>
      <c r="EYE641" s="65"/>
      <c r="EYF641" s="65"/>
      <c r="EYG641" s="65"/>
      <c r="EYH641" s="65"/>
      <c r="EYI641" s="65"/>
      <c r="EYJ641" s="65"/>
      <c r="EYK641" s="65"/>
      <c r="EYL641" s="65"/>
      <c r="EYM641" s="65"/>
      <c r="EYN641" s="65"/>
      <c r="EYO641" s="65"/>
      <c r="EYP641" s="65"/>
      <c r="EYQ641" s="65"/>
      <c r="EYR641" s="65"/>
      <c r="EYS641" s="65"/>
      <c r="EYT641" s="65"/>
      <c r="EYU641" s="65"/>
      <c r="EYV641" s="65"/>
      <c r="EYW641" s="65"/>
      <c r="EYX641" s="65"/>
      <c r="EYY641" s="65"/>
      <c r="EYZ641" s="65"/>
      <c r="EZA641" s="65"/>
      <c r="EZB641" s="65"/>
      <c r="EZC641" s="65"/>
      <c r="EZD641" s="65"/>
      <c r="EZE641" s="65"/>
      <c r="EZF641" s="65"/>
      <c r="EZG641" s="65"/>
      <c r="EZH641" s="65"/>
      <c r="EZI641" s="65"/>
      <c r="EZJ641" s="65"/>
      <c r="EZK641" s="65"/>
      <c r="EZL641" s="65"/>
      <c r="EZM641" s="65"/>
      <c r="EZN641" s="65"/>
      <c r="EZO641" s="65"/>
      <c r="EZP641" s="65"/>
      <c r="EZQ641" s="65"/>
      <c r="EZR641" s="65"/>
      <c r="EZS641" s="65"/>
      <c r="EZT641" s="65"/>
      <c r="EZU641" s="65"/>
      <c r="EZV641" s="65"/>
      <c r="EZW641" s="65"/>
      <c r="EZX641" s="65"/>
      <c r="EZY641" s="65"/>
      <c r="EZZ641" s="65"/>
      <c r="FAA641" s="65"/>
      <c r="FAB641" s="65"/>
      <c r="FAC641" s="65"/>
      <c r="FAD641" s="65"/>
      <c r="FAE641" s="65"/>
      <c r="FAF641" s="65"/>
      <c r="FAG641" s="65"/>
      <c r="FAH641" s="65"/>
      <c r="FAI641" s="65"/>
      <c r="FAJ641" s="65"/>
      <c r="FAK641" s="65"/>
      <c r="FAL641" s="65"/>
      <c r="FAM641" s="65"/>
      <c r="FAN641" s="65"/>
      <c r="FAO641" s="65"/>
      <c r="FAP641" s="65"/>
      <c r="FAQ641" s="65"/>
      <c r="FAR641" s="65"/>
      <c r="FAS641" s="65"/>
      <c r="FAT641" s="65"/>
      <c r="FAU641" s="65"/>
      <c r="FAV641" s="65"/>
      <c r="FAW641" s="65"/>
      <c r="FAX641" s="65"/>
      <c r="FAY641" s="65"/>
      <c r="FAZ641" s="65"/>
      <c r="FBA641" s="65"/>
      <c r="FBB641" s="65"/>
      <c r="FBC641" s="65"/>
      <c r="FBD641" s="65"/>
      <c r="FBE641" s="65"/>
      <c r="FBF641" s="65"/>
      <c r="FBG641" s="65"/>
      <c r="FBH641" s="65"/>
      <c r="FBI641" s="65"/>
      <c r="FBJ641" s="65"/>
      <c r="FBK641" s="65"/>
      <c r="FBL641" s="65"/>
      <c r="FBM641" s="65"/>
      <c r="FBN641" s="65"/>
      <c r="FBO641" s="65"/>
      <c r="FBP641" s="65"/>
      <c r="FBQ641" s="65"/>
      <c r="FBR641" s="65"/>
      <c r="FBS641" s="65"/>
      <c r="FBT641" s="65"/>
      <c r="FBU641" s="65"/>
      <c r="FBV641" s="65"/>
      <c r="FBW641" s="65"/>
      <c r="FBX641" s="65"/>
      <c r="FBY641" s="65"/>
      <c r="FBZ641" s="65"/>
      <c r="FCA641" s="65"/>
      <c r="FCB641" s="65"/>
      <c r="FCC641" s="65"/>
      <c r="FCD641" s="65"/>
      <c r="FCE641" s="65"/>
      <c r="FCF641" s="65"/>
      <c r="FCG641" s="65"/>
      <c r="FCH641" s="65"/>
      <c r="FCI641" s="65"/>
      <c r="FCJ641" s="65"/>
      <c r="FCK641" s="65"/>
      <c r="FCL641" s="65"/>
      <c r="FCM641" s="65"/>
      <c r="FCN641" s="65"/>
      <c r="FCO641" s="65"/>
      <c r="FCP641" s="65"/>
      <c r="FCQ641" s="65"/>
      <c r="FCR641" s="65"/>
      <c r="FCS641" s="65"/>
      <c r="FCT641" s="65"/>
      <c r="FCU641" s="65"/>
      <c r="FCV641" s="65"/>
      <c r="FCW641" s="65"/>
      <c r="FCX641" s="65"/>
      <c r="FCY641" s="65"/>
      <c r="FCZ641" s="65"/>
      <c r="FDA641" s="65"/>
      <c r="FDB641" s="65"/>
      <c r="FDC641" s="65"/>
      <c r="FDD641" s="65"/>
      <c r="FDE641" s="65"/>
      <c r="FDF641" s="65"/>
      <c r="FDG641" s="65"/>
      <c r="FDH641" s="65"/>
      <c r="FDI641" s="65"/>
      <c r="FDJ641" s="65"/>
      <c r="FDK641" s="65"/>
      <c r="FDL641" s="65"/>
      <c r="FDM641" s="65"/>
      <c r="FDN641" s="65"/>
      <c r="FDO641" s="65"/>
      <c r="FDP641" s="65"/>
      <c r="FDQ641" s="65"/>
      <c r="FDR641" s="65"/>
      <c r="FDS641" s="65"/>
      <c r="FDT641" s="65"/>
      <c r="FDU641" s="65"/>
      <c r="FDV641" s="65"/>
      <c r="FDW641" s="65"/>
      <c r="FDX641" s="65"/>
      <c r="FDY641" s="65"/>
      <c r="FDZ641" s="65"/>
      <c r="FEA641" s="65"/>
      <c r="FEB641" s="65"/>
      <c r="FEC641" s="65"/>
      <c r="FED641" s="65"/>
      <c r="FEE641" s="65"/>
      <c r="FEF641" s="65"/>
      <c r="FEG641" s="65"/>
      <c r="FEH641" s="65"/>
      <c r="FEI641" s="65"/>
      <c r="FEJ641" s="65"/>
      <c r="FEK641" s="65"/>
      <c r="FEL641" s="65"/>
      <c r="FEM641" s="65"/>
      <c r="FEN641" s="65"/>
      <c r="FEO641" s="65"/>
      <c r="FEP641" s="65"/>
      <c r="FEQ641" s="65"/>
      <c r="FER641" s="65"/>
      <c r="FES641" s="65"/>
      <c r="FET641" s="65"/>
      <c r="FEU641" s="65"/>
      <c r="FEV641" s="65"/>
      <c r="FEW641" s="65"/>
      <c r="FEX641" s="65"/>
      <c r="FEY641" s="65"/>
      <c r="FEZ641" s="65"/>
      <c r="FFA641" s="65"/>
      <c r="FFB641" s="65"/>
      <c r="FFC641" s="65"/>
      <c r="FFD641" s="65"/>
      <c r="FFE641" s="65"/>
      <c r="FFF641" s="65"/>
      <c r="FFG641" s="65"/>
      <c r="FFH641" s="65"/>
      <c r="FFI641" s="65"/>
      <c r="FFJ641" s="65"/>
      <c r="FFK641" s="65"/>
      <c r="FFL641" s="65"/>
      <c r="FFM641" s="65"/>
      <c r="FFN641" s="65"/>
      <c r="FFO641" s="65"/>
      <c r="FFP641" s="65"/>
      <c r="FFQ641" s="65"/>
      <c r="FFR641" s="65"/>
      <c r="FFS641" s="65"/>
      <c r="FFT641" s="65"/>
      <c r="FFU641" s="65"/>
      <c r="FFV641" s="65"/>
      <c r="FFW641" s="65"/>
      <c r="FFX641" s="65"/>
      <c r="FFY641" s="65"/>
      <c r="FFZ641" s="65"/>
      <c r="FGA641" s="65"/>
      <c r="FGB641" s="65"/>
      <c r="FGC641" s="65"/>
      <c r="FGD641" s="65"/>
      <c r="FGE641" s="65"/>
      <c r="FGF641" s="65"/>
      <c r="FGG641" s="65"/>
      <c r="FGH641" s="65"/>
      <c r="FGI641" s="65"/>
      <c r="FGJ641" s="65"/>
      <c r="FGK641" s="65"/>
      <c r="FGL641" s="65"/>
      <c r="FGM641" s="65"/>
      <c r="FGN641" s="65"/>
      <c r="FGO641" s="65"/>
      <c r="FGP641" s="65"/>
      <c r="FGQ641" s="65"/>
      <c r="FGR641" s="65"/>
      <c r="FGS641" s="65"/>
      <c r="FGT641" s="65"/>
      <c r="FGU641" s="65"/>
      <c r="FGV641" s="65"/>
      <c r="FGW641" s="65"/>
      <c r="FGX641" s="65"/>
      <c r="FGY641" s="65"/>
      <c r="FGZ641" s="65"/>
      <c r="FHA641" s="65"/>
      <c r="FHB641" s="65"/>
      <c r="FHC641" s="65"/>
      <c r="FHD641" s="65"/>
      <c r="FHE641" s="65"/>
      <c r="FHF641" s="65"/>
      <c r="FHG641" s="65"/>
      <c r="FHH641" s="65"/>
      <c r="FHI641" s="65"/>
      <c r="FHJ641" s="65"/>
      <c r="FHK641" s="65"/>
      <c r="FHL641" s="65"/>
      <c r="FHM641" s="65"/>
      <c r="FHN641" s="65"/>
      <c r="FHO641" s="65"/>
      <c r="FHP641" s="65"/>
      <c r="FHQ641" s="65"/>
      <c r="FHR641" s="65"/>
      <c r="FHS641" s="65"/>
      <c r="FHT641" s="65"/>
      <c r="FHU641" s="65"/>
      <c r="FHV641" s="65"/>
      <c r="FHW641" s="65"/>
      <c r="FHX641" s="65"/>
      <c r="FHY641" s="65"/>
      <c r="FHZ641" s="65"/>
      <c r="FIA641" s="65"/>
      <c r="FIB641" s="65"/>
      <c r="FIC641" s="65"/>
      <c r="FID641" s="65"/>
      <c r="FIE641" s="65"/>
      <c r="FIF641" s="65"/>
      <c r="FIG641" s="65"/>
      <c r="FIH641" s="65"/>
      <c r="FII641" s="65"/>
      <c r="FIJ641" s="65"/>
      <c r="FIK641" s="65"/>
      <c r="FIL641" s="65"/>
      <c r="FIM641" s="65"/>
      <c r="FIN641" s="65"/>
      <c r="FIO641" s="65"/>
      <c r="FIP641" s="65"/>
      <c r="FIQ641" s="65"/>
      <c r="FIR641" s="65"/>
      <c r="FIS641" s="65"/>
      <c r="FIT641" s="65"/>
      <c r="FIU641" s="65"/>
      <c r="FIV641" s="65"/>
      <c r="FIW641" s="65"/>
      <c r="FIX641" s="65"/>
      <c r="FIY641" s="65"/>
      <c r="FIZ641" s="65"/>
      <c r="FJA641" s="65"/>
      <c r="FJB641" s="65"/>
      <c r="FJC641" s="65"/>
      <c r="FJD641" s="65"/>
      <c r="FJE641" s="65"/>
      <c r="FJF641" s="65"/>
      <c r="FJG641" s="65"/>
      <c r="FJH641" s="65"/>
      <c r="FJI641" s="65"/>
      <c r="FJJ641" s="65"/>
      <c r="FJK641" s="65"/>
      <c r="FJL641" s="65"/>
      <c r="FJM641" s="65"/>
      <c r="FJN641" s="65"/>
      <c r="FJO641" s="65"/>
      <c r="FJP641" s="65"/>
      <c r="FJQ641" s="65"/>
      <c r="FJR641" s="65"/>
      <c r="FJS641" s="65"/>
      <c r="FJT641" s="65"/>
      <c r="FJU641" s="65"/>
      <c r="FJV641" s="65"/>
      <c r="FJW641" s="65"/>
      <c r="FJX641" s="65"/>
      <c r="FJY641" s="65"/>
      <c r="FJZ641" s="65"/>
      <c r="FKA641" s="65"/>
      <c r="FKB641" s="65"/>
      <c r="FKC641" s="65"/>
      <c r="FKD641" s="65"/>
      <c r="FKE641" s="65"/>
      <c r="FKF641" s="65"/>
      <c r="FKG641" s="65"/>
      <c r="FKH641" s="65"/>
      <c r="FKI641" s="65"/>
      <c r="FKJ641" s="65"/>
      <c r="FKK641" s="65"/>
      <c r="FKL641" s="65"/>
      <c r="FKM641" s="65"/>
      <c r="FKN641" s="65"/>
      <c r="FKO641" s="65"/>
      <c r="FKP641" s="65"/>
      <c r="FKQ641" s="65"/>
      <c r="FKR641" s="65"/>
      <c r="FKS641" s="65"/>
      <c r="FKT641" s="65"/>
      <c r="FKU641" s="65"/>
      <c r="FKV641" s="65"/>
      <c r="FKW641" s="65"/>
      <c r="FKX641" s="65"/>
      <c r="FKY641" s="65"/>
      <c r="FKZ641" s="65"/>
      <c r="FLA641" s="65"/>
      <c r="FLB641" s="65"/>
      <c r="FLC641" s="65"/>
      <c r="FLD641" s="65"/>
      <c r="FLE641" s="65"/>
      <c r="FLF641" s="65"/>
      <c r="FLG641" s="65"/>
      <c r="FLH641" s="65"/>
      <c r="FLI641" s="65"/>
      <c r="FLJ641" s="65"/>
      <c r="FLK641" s="65"/>
      <c r="FLL641" s="65"/>
      <c r="FLM641" s="65"/>
      <c r="FLN641" s="65"/>
      <c r="FLO641" s="65"/>
      <c r="FLP641" s="65"/>
      <c r="FLQ641" s="65"/>
      <c r="FLR641" s="65"/>
      <c r="FLS641" s="65"/>
      <c r="FLT641" s="65"/>
      <c r="FLU641" s="65"/>
      <c r="FLV641" s="65"/>
      <c r="FLW641" s="65"/>
      <c r="FLX641" s="65"/>
      <c r="FLY641" s="65"/>
      <c r="FLZ641" s="65"/>
      <c r="FMA641" s="65"/>
      <c r="FMB641" s="65"/>
      <c r="FMC641" s="65"/>
      <c r="FMD641" s="65"/>
      <c r="FME641" s="65"/>
      <c r="FMF641" s="65"/>
      <c r="FMG641" s="65"/>
      <c r="FMH641" s="65"/>
      <c r="FMI641" s="65"/>
      <c r="FMJ641" s="65"/>
      <c r="FMK641" s="65"/>
      <c r="FML641" s="65"/>
      <c r="FMM641" s="65"/>
      <c r="FMN641" s="65"/>
      <c r="FMO641" s="65"/>
      <c r="FMP641" s="65"/>
      <c r="FMQ641" s="65"/>
      <c r="FMR641" s="65"/>
      <c r="FMS641" s="65"/>
      <c r="FMT641" s="65"/>
      <c r="FMU641" s="65"/>
      <c r="FMV641" s="65"/>
      <c r="FMW641" s="65"/>
      <c r="FMX641" s="65"/>
      <c r="FMY641" s="65"/>
      <c r="FMZ641" s="65"/>
      <c r="FNA641" s="65"/>
      <c r="FNB641" s="65"/>
      <c r="FNC641" s="65"/>
      <c r="FND641" s="65"/>
      <c r="FNE641" s="65"/>
      <c r="FNF641" s="65"/>
      <c r="FNG641" s="65"/>
      <c r="FNH641" s="65"/>
      <c r="FNI641" s="65"/>
      <c r="FNJ641" s="65"/>
      <c r="FNK641" s="65"/>
      <c r="FNL641" s="65"/>
      <c r="FNM641" s="65"/>
      <c r="FNN641" s="65"/>
      <c r="FNO641" s="65"/>
      <c r="FNP641" s="65"/>
      <c r="FNQ641" s="65"/>
      <c r="FNR641" s="65"/>
      <c r="FNS641" s="65"/>
      <c r="FNT641" s="65"/>
      <c r="FNU641" s="65"/>
      <c r="FNV641" s="65"/>
      <c r="FNW641" s="65"/>
      <c r="FNX641" s="65"/>
      <c r="FNY641" s="65"/>
      <c r="FNZ641" s="65"/>
      <c r="FOA641" s="65"/>
      <c r="FOB641" s="65"/>
      <c r="FOC641" s="65"/>
      <c r="FOD641" s="65"/>
      <c r="FOE641" s="65"/>
      <c r="FOF641" s="65"/>
      <c r="FOG641" s="65"/>
      <c r="FOH641" s="65"/>
      <c r="FOI641" s="65"/>
      <c r="FOJ641" s="65"/>
      <c r="FOK641" s="65"/>
      <c r="FOL641" s="65"/>
      <c r="FOM641" s="65"/>
      <c r="FON641" s="65"/>
      <c r="FOO641" s="65"/>
      <c r="FOP641" s="65"/>
      <c r="FOQ641" s="65"/>
      <c r="FOR641" s="65"/>
      <c r="FOS641" s="65"/>
      <c r="FOT641" s="65"/>
      <c r="FOU641" s="65"/>
      <c r="FOV641" s="65"/>
      <c r="FOW641" s="65"/>
      <c r="FOX641" s="65"/>
      <c r="FOY641" s="65"/>
      <c r="FOZ641" s="65"/>
      <c r="FPA641" s="65"/>
      <c r="FPB641" s="65"/>
      <c r="FPC641" s="65"/>
      <c r="FPD641" s="65"/>
      <c r="FPE641" s="65"/>
      <c r="FPF641" s="65"/>
      <c r="FPG641" s="65"/>
      <c r="FPH641" s="65"/>
      <c r="FPI641" s="65"/>
      <c r="FPJ641" s="65"/>
      <c r="FPK641" s="65"/>
      <c r="FPL641" s="65"/>
      <c r="FPM641" s="65"/>
      <c r="FPN641" s="65"/>
      <c r="FPO641" s="65"/>
      <c r="FPP641" s="65"/>
      <c r="FPQ641" s="65"/>
      <c r="FPR641" s="65"/>
      <c r="FPS641" s="65"/>
      <c r="FPT641" s="65"/>
      <c r="FPU641" s="65"/>
      <c r="FPV641" s="65"/>
      <c r="FPW641" s="65"/>
      <c r="FPX641" s="65"/>
      <c r="FPY641" s="65"/>
      <c r="FPZ641" s="65"/>
      <c r="FQA641" s="65"/>
      <c r="FQB641" s="65"/>
      <c r="FQC641" s="65"/>
      <c r="FQD641" s="65"/>
      <c r="FQE641" s="65"/>
      <c r="FQF641" s="65"/>
      <c r="FQG641" s="65"/>
      <c r="FQH641" s="65"/>
      <c r="FQI641" s="65"/>
      <c r="FQJ641" s="65"/>
      <c r="FQK641" s="65"/>
      <c r="FQL641" s="65"/>
      <c r="FQM641" s="65"/>
      <c r="FQN641" s="65"/>
      <c r="FQO641" s="65"/>
      <c r="FQP641" s="65"/>
      <c r="FQQ641" s="65"/>
      <c r="FQR641" s="65"/>
      <c r="FQS641" s="65"/>
      <c r="FQT641" s="65"/>
      <c r="FQU641" s="65"/>
      <c r="FQV641" s="65"/>
      <c r="FQW641" s="65"/>
      <c r="FQX641" s="65"/>
      <c r="FQY641" s="65"/>
      <c r="FQZ641" s="65"/>
      <c r="FRA641" s="65"/>
      <c r="FRB641" s="65"/>
      <c r="FRC641" s="65"/>
      <c r="FRD641" s="65"/>
      <c r="FRE641" s="65"/>
      <c r="FRF641" s="65"/>
      <c r="FRG641" s="65"/>
      <c r="FRH641" s="65"/>
      <c r="FRI641" s="65"/>
      <c r="FRJ641" s="65"/>
      <c r="FRK641" s="65"/>
      <c r="FRL641" s="65"/>
      <c r="FRM641" s="65"/>
      <c r="FRN641" s="65"/>
      <c r="FRO641" s="65"/>
      <c r="FRP641" s="65"/>
      <c r="FRQ641" s="65"/>
      <c r="FRR641" s="65"/>
      <c r="FRS641" s="65"/>
      <c r="FRT641" s="65"/>
      <c r="FRU641" s="65"/>
      <c r="FRV641" s="65"/>
      <c r="FRW641" s="65"/>
      <c r="FRX641" s="65"/>
      <c r="FRY641" s="65"/>
      <c r="FRZ641" s="65"/>
      <c r="FSA641" s="65"/>
      <c r="FSB641" s="65"/>
      <c r="FSC641" s="65"/>
      <c r="FSD641" s="65"/>
      <c r="FSE641" s="65"/>
      <c r="FSF641" s="65"/>
      <c r="FSG641" s="65"/>
      <c r="FSH641" s="65"/>
      <c r="FSI641" s="65"/>
      <c r="FSJ641" s="65"/>
      <c r="FSK641" s="65"/>
      <c r="FSL641" s="65"/>
      <c r="FSM641" s="65"/>
      <c r="FSN641" s="65"/>
      <c r="FSO641" s="65"/>
      <c r="FSP641" s="65"/>
      <c r="FSQ641" s="65"/>
      <c r="FSR641" s="65"/>
      <c r="FSS641" s="65"/>
      <c r="FST641" s="65"/>
      <c r="FSU641" s="65"/>
      <c r="FSV641" s="65"/>
      <c r="FSW641" s="65"/>
      <c r="FSX641" s="65"/>
      <c r="FSY641" s="65"/>
      <c r="FSZ641" s="65"/>
      <c r="FTA641" s="65"/>
      <c r="FTB641" s="65"/>
      <c r="FTC641" s="65"/>
      <c r="FTD641" s="65"/>
      <c r="FTE641" s="65"/>
      <c r="FTF641" s="65"/>
      <c r="FTG641" s="65"/>
      <c r="FTH641" s="65"/>
      <c r="FTI641" s="65"/>
      <c r="FTJ641" s="65"/>
      <c r="FTK641" s="65"/>
      <c r="FTL641" s="65"/>
      <c r="FTM641" s="65"/>
      <c r="FTN641" s="65"/>
      <c r="FTO641" s="65"/>
      <c r="FTP641" s="65"/>
      <c r="FTQ641" s="65"/>
      <c r="FTR641" s="65"/>
      <c r="FTS641" s="65"/>
      <c r="FTT641" s="65"/>
      <c r="FTU641" s="65"/>
      <c r="FTV641" s="65"/>
      <c r="FTW641" s="65"/>
      <c r="FTX641" s="65"/>
      <c r="FTY641" s="65"/>
      <c r="FTZ641" s="65"/>
      <c r="FUA641" s="65"/>
      <c r="FUB641" s="65"/>
      <c r="FUC641" s="65"/>
      <c r="FUD641" s="65"/>
      <c r="FUE641" s="65"/>
      <c r="FUF641" s="65"/>
      <c r="FUG641" s="65"/>
      <c r="FUH641" s="65"/>
      <c r="FUI641" s="65"/>
      <c r="FUJ641" s="65"/>
      <c r="FUK641" s="65"/>
      <c r="FUL641" s="65"/>
      <c r="FUM641" s="65"/>
      <c r="FUN641" s="65"/>
      <c r="FUO641" s="65"/>
      <c r="FUP641" s="65"/>
      <c r="FUQ641" s="65"/>
      <c r="FUR641" s="65"/>
      <c r="FUS641" s="65"/>
      <c r="FUT641" s="65"/>
      <c r="FUU641" s="65"/>
      <c r="FUV641" s="65"/>
      <c r="FUW641" s="65"/>
      <c r="FUX641" s="65"/>
      <c r="FUY641" s="65"/>
      <c r="FUZ641" s="65"/>
      <c r="FVA641" s="65"/>
      <c r="FVB641" s="65"/>
      <c r="FVC641" s="65"/>
      <c r="FVD641" s="65"/>
      <c r="FVE641" s="65"/>
      <c r="FVF641" s="65"/>
      <c r="FVG641" s="65"/>
      <c r="FVH641" s="65"/>
      <c r="FVI641" s="65"/>
      <c r="FVJ641" s="65"/>
      <c r="FVK641" s="65"/>
      <c r="FVL641" s="65"/>
      <c r="FVM641" s="65"/>
      <c r="FVN641" s="65"/>
      <c r="FVO641" s="65"/>
      <c r="FVP641" s="65"/>
      <c r="FVQ641" s="65"/>
      <c r="FVR641" s="65"/>
      <c r="FVS641" s="65"/>
      <c r="FVT641" s="65"/>
      <c r="FVU641" s="65"/>
      <c r="FVV641" s="65"/>
      <c r="FVW641" s="65"/>
      <c r="FVX641" s="65"/>
      <c r="FVY641" s="65"/>
      <c r="FVZ641" s="65"/>
      <c r="FWA641" s="65"/>
      <c r="FWB641" s="65"/>
      <c r="FWC641" s="65"/>
      <c r="FWD641" s="65"/>
      <c r="FWE641" s="65"/>
      <c r="FWF641" s="65"/>
      <c r="FWG641" s="65"/>
      <c r="FWH641" s="65"/>
      <c r="FWI641" s="65"/>
      <c r="FWJ641" s="65"/>
      <c r="FWK641" s="65"/>
      <c r="FWL641" s="65"/>
      <c r="FWM641" s="65"/>
      <c r="FWN641" s="65"/>
      <c r="FWO641" s="65"/>
      <c r="FWP641" s="65"/>
      <c r="FWQ641" s="65"/>
      <c r="FWR641" s="65"/>
      <c r="FWS641" s="65"/>
      <c r="FWT641" s="65"/>
      <c r="FWU641" s="65"/>
      <c r="FWV641" s="65"/>
      <c r="FWW641" s="65"/>
      <c r="FWX641" s="65"/>
      <c r="FWY641" s="65"/>
      <c r="FWZ641" s="65"/>
      <c r="FXA641" s="65"/>
      <c r="FXB641" s="65"/>
      <c r="FXC641" s="65"/>
      <c r="FXD641" s="65"/>
      <c r="FXE641" s="65"/>
      <c r="FXF641" s="65"/>
      <c r="FXG641" s="65"/>
      <c r="FXH641" s="65"/>
      <c r="FXI641" s="65"/>
      <c r="FXJ641" s="65"/>
      <c r="FXK641" s="65"/>
      <c r="FXL641" s="65"/>
      <c r="FXM641" s="65"/>
      <c r="FXN641" s="65"/>
      <c r="FXO641" s="65"/>
      <c r="FXP641" s="65"/>
      <c r="FXQ641" s="65"/>
      <c r="FXR641" s="65"/>
      <c r="FXS641" s="65"/>
      <c r="FXT641" s="65"/>
      <c r="FXU641" s="65"/>
      <c r="FXV641" s="65"/>
      <c r="FXW641" s="65"/>
      <c r="FXX641" s="65"/>
      <c r="FXY641" s="65"/>
      <c r="FXZ641" s="65"/>
      <c r="FYA641" s="65"/>
      <c r="FYB641" s="65"/>
      <c r="FYC641" s="65"/>
      <c r="FYD641" s="65"/>
      <c r="FYE641" s="65"/>
      <c r="FYF641" s="65"/>
      <c r="FYG641" s="65"/>
      <c r="FYH641" s="65"/>
      <c r="FYI641" s="65"/>
      <c r="FYJ641" s="65"/>
      <c r="FYK641" s="65"/>
      <c r="FYL641" s="65"/>
      <c r="FYM641" s="65"/>
      <c r="FYN641" s="65"/>
      <c r="FYO641" s="65"/>
      <c r="FYP641" s="65"/>
      <c r="FYQ641" s="65"/>
      <c r="FYR641" s="65"/>
      <c r="FYS641" s="65"/>
      <c r="FYT641" s="65"/>
      <c r="FYU641" s="65"/>
      <c r="FYV641" s="65"/>
      <c r="FYW641" s="65"/>
      <c r="FYX641" s="65"/>
      <c r="FYY641" s="65"/>
      <c r="FYZ641" s="65"/>
      <c r="FZA641" s="65"/>
      <c r="FZB641" s="65"/>
      <c r="FZC641" s="65"/>
      <c r="FZD641" s="65"/>
      <c r="FZE641" s="65"/>
      <c r="FZF641" s="65"/>
      <c r="FZG641" s="65"/>
      <c r="FZH641" s="65"/>
      <c r="FZI641" s="65"/>
      <c r="FZJ641" s="65"/>
      <c r="FZK641" s="65"/>
      <c r="FZL641" s="65"/>
      <c r="FZM641" s="65"/>
      <c r="FZN641" s="65"/>
      <c r="FZO641" s="65"/>
      <c r="FZP641" s="65"/>
      <c r="FZQ641" s="65"/>
      <c r="FZR641" s="65"/>
      <c r="FZS641" s="65"/>
      <c r="FZT641" s="65"/>
      <c r="FZU641" s="65"/>
      <c r="FZV641" s="65"/>
      <c r="FZW641" s="65"/>
      <c r="FZX641" s="65"/>
      <c r="FZY641" s="65"/>
      <c r="FZZ641" s="65"/>
      <c r="GAA641" s="65"/>
      <c r="GAB641" s="65"/>
      <c r="GAC641" s="65"/>
      <c r="GAD641" s="65"/>
      <c r="GAE641" s="65"/>
      <c r="GAF641" s="65"/>
      <c r="GAG641" s="65"/>
      <c r="GAH641" s="65"/>
      <c r="GAI641" s="65"/>
      <c r="GAJ641" s="65"/>
      <c r="GAK641" s="65"/>
      <c r="GAL641" s="65"/>
      <c r="GAM641" s="65"/>
      <c r="GAN641" s="65"/>
      <c r="GAO641" s="65"/>
      <c r="GAP641" s="65"/>
      <c r="GAQ641" s="65"/>
      <c r="GAR641" s="65"/>
      <c r="GAS641" s="65"/>
      <c r="GAT641" s="65"/>
      <c r="GAU641" s="65"/>
      <c r="GAV641" s="65"/>
      <c r="GAW641" s="65"/>
      <c r="GAX641" s="65"/>
      <c r="GAY641" s="65"/>
      <c r="GAZ641" s="65"/>
      <c r="GBA641" s="65"/>
      <c r="GBB641" s="65"/>
      <c r="GBC641" s="65"/>
      <c r="GBD641" s="65"/>
      <c r="GBE641" s="65"/>
      <c r="GBF641" s="65"/>
      <c r="GBG641" s="65"/>
      <c r="GBH641" s="65"/>
      <c r="GBI641" s="65"/>
      <c r="GBJ641" s="65"/>
      <c r="GBK641" s="65"/>
      <c r="GBL641" s="65"/>
      <c r="GBM641" s="65"/>
      <c r="GBN641" s="65"/>
      <c r="GBO641" s="65"/>
      <c r="GBP641" s="65"/>
      <c r="GBQ641" s="65"/>
      <c r="GBR641" s="65"/>
      <c r="GBS641" s="65"/>
      <c r="GBT641" s="65"/>
      <c r="GBU641" s="65"/>
      <c r="GBV641" s="65"/>
      <c r="GBW641" s="65"/>
      <c r="GBX641" s="65"/>
      <c r="GBY641" s="65"/>
      <c r="GBZ641" s="65"/>
      <c r="GCA641" s="65"/>
      <c r="GCB641" s="65"/>
      <c r="GCC641" s="65"/>
      <c r="GCD641" s="65"/>
      <c r="GCE641" s="65"/>
      <c r="GCF641" s="65"/>
      <c r="GCG641" s="65"/>
      <c r="GCH641" s="65"/>
      <c r="GCI641" s="65"/>
      <c r="GCJ641" s="65"/>
      <c r="GCK641" s="65"/>
      <c r="GCL641" s="65"/>
      <c r="GCM641" s="65"/>
      <c r="GCN641" s="65"/>
      <c r="GCO641" s="65"/>
      <c r="GCP641" s="65"/>
      <c r="GCQ641" s="65"/>
      <c r="GCR641" s="65"/>
      <c r="GCS641" s="65"/>
      <c r="GCT641" s="65"/>
      <c r="GCU641" s="65"/>
      <c r="GCV641" s="65"/>
      <c r="GCW641" s="65"/>
      <c r="GCX641" s="65"/>
      <c r="GCY641" s="65"/>
      <c r="GCZ641" s="65"/>
      <c r="GDA641" s="65"/>
      <c r="GDB641" s="65"/>
      <c r="GDC641" s="65"/>
      <c r="GDD641" s="65"/>
      <c r="GDE641" s="65"/>
      <c r="GDF641" s="65"/>
      <c r="GDG641" s="65"/>
      <c r="GDH641" s="65"/>
      <c r="GDI641" s="65"/>
      <c r="GDJ641" s="65"/>
      <c r="GDK641" s="65"/>
      <c r="GDL641" s="65"/>
      <c r="GDM641" s="65"/>
      <c r="GDN641" s="65"/>
      <c r="GDO641" s="65"/>
      <c r="GDP641" s="65"/>
      <c r="GDQ641" s="65"/>
      <c r="GDR641" s="65"/>
      <c r="GDS641" s="65"/>
      <c r="GDT641" s="65"/>
      <c r="GDU641" s="65"/>
      <c r="GDV641" s="65"/>
      <c r="GDW641" s="65"/>
      <c r="GDX641" s="65"/>
      <c r="GDY641" s="65"/>
      <c r="GDZ641" s="65"/>
      <c r="GEA641" s="65"/>
      <c r="GEB641" s="65"/>
      <c r="GEC641" s="65"/>
      <c r="GED641" s="65"/>
      <c r="GEE641" s="65"/>
      <c r="GEF641" s="65"/>
      <c r="GEG641" s="65"/>
      <c r="GEH641" s="65"/>
      <c r="GEI641" s="65"/>
      <c r="GEJ641" s="65"/>
      <c r="GEK641" s="65"/>
      <c r="GEL641" s="65"/>
      <c r="GEM641" s="65"/>
      <c r="GEN641" s="65"/>
      <c r="GEO641" s="65"/>
      <c r="GEP641" s="65"/>
      <c r="GEQ641" s="65"/>
      <c r="GER641" s="65"/>
      <c r="GES641" s="65"/>
      <c r="GET641" s="65"/>
      <c r="GEU641" s="65"/>
      <c r="GEV641" s="65"/>
      <c r="GEW641" s="65"/>
      <c r="GEX641" s="65"/>
      <c r="GEY641" s="65"/>
      <c r="GEZ641" s="65"/>
      <c r="GFA641" s="65"/>
      <c r="GFB641" s="65"/>
      <c r="GFC641" s="65"/>
      <c r="GFD641" s="65"/>
      <c r="GFE641" s="65"/>
      <c r="GFF641" s="65"/>
      <c r="GFG641" s="65"/>
      <c r="GFH641" s="65"/>
      <c r="GFI641" s="65"/>
      <c r="GFJ641" s="65"/>
      <c r="GFK641" s="65"/>
      <c r="GFL641" s="65"/>
      <c r="GFM641" s="65"/>
      <c r="GFN641" s="65"/>
      <c r="GFO641" s="65"/>
      <c r="GFP641" s="65"/>
      <c r="GFQ641" s="65"/>
      <c r="GFR641" s="65"/>
      <c r="GFS641" s="65"/>
      <c r="GFT641" s="65"/>
      <c r="GFU641" s="65"/>
      <c r="GFV641" s="65"/>
      <c r="GFW641" s="65"/>
      <c r="GFX641" s="65"/>
      <c r="GFY641" s="65"/>
      <c r="GFZ641" s="65"/>
      <c r="GGA641" s="65"/>
      <c r="GGB641" s="65"/>
      <c r="GGC641" s="65"/>
      <c r="GGD641" s="65"/>
      <c r="GGE641" s="65"/>
      <c r="GGF641" s="65"/>
      <c r="GGG641" s="65"/>
      <c r="GGH641" s="65"/>
      <c r="GGI641" s="65"/>
      <c r="GGJ641" s="65"/>
      <c r="GGK641" s="65"/>
      <c r="GGL641" s="65"/>
      <c r="GGM641" s="65"/>
      <c r="GGN641" s="65"/>
      <c r="GGO641" s="65"/>
      <c r="GGP641" s="65"/>
      <c r="GGQ641" s="65"/>
      <c r="GGR641" s="65"/>
      <c r="GGS641" s="65"/>
      <c r="GGT641" s="65"/>
      <c r="GGU641" s="65"/>
      <c r="GGV641" s="65"/>
      <c r="GGW641" s="65"/>
      <c r="GGX641" s="65"/>
      <c r="GGY641" s="65"/>
      <c r="GGZ641" s="65"/>
      <c r="GHA641" s="65"/>
      <c r="GHB641" s="65"/>
      <c r="GHC641" s="65"/>
      <c r="GHD641" s="65"/>
      <c r="GHE641" s="65"/>
      <c r="GHF641" s="65"/>
      <c r="GHG641" s="65"/>
      <c r="GHH641" s="65"/>
      <c r="GHI641" s="65"/>
      <c r="GHJ641" s="65"/>
      <c r="GHK641" s="65"/>
      <c r="GHL641" s="65"/>
      <c r="GHM641" s="65"/>
      <c r="GHN641" s="65"/>
      <c r="GHO641" s="65"/>
      <c r="GHP641" s="65"/>
      <c r="GHQ641" s="65"/>
      <c r="GHR641" s="65"/>
      <c r="GHS641" s="65"/>
      <c r="GHT641" s="65"/>
      <c r="GHU641" s="65"/>
      <c r="GHV641" s="65"/>
      <c r="GHW641" s="65"/>
      <c r="GHX641" s="65"/>
      <c r="GHY641" s="65"/>
      <c r="GHZ641" s="65"/>
      <c r="GIA641" s="65"/>
      <c r="GIB641" s="65"/>
      <c r="GIC641" s="65"/>
      <c r="GID641" s="65"/>
      <c r="GIE641" s="65"/>
      <c r="GIF641" s="65"/>
      <c r="GIG641" s="65"/>
      <c r="GIH641" s="65"/>
      <c r="GII641" s="65"/>
      <c r="GIJ641" s="65"/>
      <c r="GIK641" s="65"/>
      <c r="GIL641" s="65"/>
      <c r="GIM641" s="65"/>
      <c r="GIN641" s="65"/>
      <c r="GIO641" s="65"/>
      <c r="GIP641" s="65"/>
      <c r="GIQ641" s="65"/>
      <c r="GIR641" s="65"/>
      <c r="GIS641" s="65"/>
      <c r="GIT641" s="65"/>
      <c r="GIU641" s="65"/>
      <c r="GIV641" s="65"/>
      <c r="GIW641" s="65"/>
      <c r="GIX641" s="65"/>
      <c r="GIY641" s="65"/>
      <c r="GIZ641" s="65"/>
      <c r="GJA641" s="65"/>
      <c r="GJB641" s="65"/>
      <c r="GJC641" s="65"/>
      <c r="GJD641" s="65"/>
      <c r="GJE641" s="65"/>
      <c r="GJF641" s="65"/>
      <c r="GJG641" s="65"/>
      <c r="GJH641" s="65"/>
      <c r="GJI641" s="65"/>
      <c r="GJJ641" s="65"/>
      <c r="GJK641" s="65"/>
      <c r="GJL641" s="65"/>
      <c r="GJM641" s="65"/>
      <c r="GJN641" s="65"/>
      <c r="GJO641" s="65"/>
      <c r="GJP641" s="65"/>
      <c r="GJQ641" s="65"/>
      <c r="GJR641" s="65"/>
      <c r="GJS641" s="65"/>
      <c r="GJT641" s="65"/>
      <c r="GJU641" s="65"/>
      <c r="GJV641" s="65"/>
      <c r="GJW641" s="65"/>
      <c r="GJX641" s="65"/>
      <c r="GJY641" s="65"/>
      <c r="GJZ641" s="65"/>
      <c r="GKA641" s="65"/>
      <c r="GKB641" s="65"/>
      <c r="GKC641" s="65"/>
      <c r="GKD641" s="65"/>
      <c r="GKE641" s="65"/>
      <c r="GKF641" s="65"/>
      <c r="GKG641" s="65"/>
      <c r="GKH641" s="65"/>
      <c r="GKI641" s="65"/>
      <c r="GKJ641" s="65"/>
      <c r="GKK641" s="65"/>
      <c r="GKL641" s="65"/>
      <c r="GKM641" s="65"/>
      <c r="GKN641" s="65"/>
      <c r="GKO641" s="65"/>
      <c r="GKP641" s="65"/>
      <c r="GKQ641" s="65"/>
      <c r="GKR641" s="65"/>
      <c r="GKS641" s="65"/>
      <c r="GKT641" s="65"/>
      <c r="GKU641" s="65"/>
      <c r="GKV641" s="65"/>
      <c r="GKW641" s="65"/>
      <c r="GKX641" s="65"/>
      <c r="GKY641" s="65"/>
      <c r="GKZ641" s="65"/>
      <c r="GLA641" s="65"/>
      <c r="GLB641" s="65"/>
      <c r="GLC641" s="65"/>
      <c r="GLD641" s="65"/>
      <c r="GLE641" s="65"/>
      <c r="GLF641" s="65"/>
      <c r="GLG641" s="65"/>
      <c r="GLH641" s="65"/>
      <c r="GLI641" s="65"/>
      <c r="GLJ641" s="65"/>
      <c r="GLK641" s="65"/>
      <c r="GLL641" s="65"/>
      <c r="GLM641" s="65"/>
      <c r="GLN641" s="65"/>
      <c r="GLO641" s="65"/>
      <c r="GLP641" s="65"/>
      <c r="GLQ641" s="65"/>
      <c r="GLR641" s="65"/>
      <c r="GLS641" s="65"/>
      <c r="GLT641" s="65"/>
      <c r="GLU641" s="65"/>
      <c r="GLV641" s="65"/>
      <c r="GLW641" s="65"/>
      <c r="GLX641" s="65"/>
      <c r="GLY641" s="65"/>
      <c r="GLZ641" s="65"/>
      <c r="GMA641" s="65"/>
      <c r="GMB641" s="65"/>
      <c r="GMC641" s="65"/>
      <c r="GMD641" s="65"/>
      <c r="GME641" s="65"/>
      <c r="GMF641" s="65"/>
      <c r="GMG641" s="65"/>
      <c r="GMH641" s="65"/>
      <c r="GMI641" s="65"/>
      <c r="GMJ641" s="65"/>
      <c r="GMK641" s="65"/>
      <c r="GML641" s="65"/>
      <c r="GMM641" s="65"/>
      <c r="GMN641" s="65"/>
      <c r="GMO641" s="65"/>
      <c r="GMP641" s="65"/>
      <c r="GMQ641" s="65"/>
      <c r="GMR641" s="65"/>
      <c r="GMS641" s="65"/>
      <c r="GMT641" s="65"/>
      <c r="GMU641" s="65"/>
      <c r="GMV641" s="65"/>
      <c r="GMW641" s="65"/>
      <c r="GMX641" s="65"/>
      <c r="GMY641" s="65"/>
      <c r="GMZ641" s="65"/>
      <c r="GNA641" s="65"/>
      <c r="GNB641" s="65"/>
      <c r="GNC641" s="65"/>
      <c r="GND641" s="65"/>
      <c r="GNE641" s="65"/>
      <c r="GNF641" s="65"/>
      <c r="GNG641" s="65"/>
      <c r="GNH641" s="65"/>
      <c r="GNI641" s="65"/>
      <c r="GNJ641" s="65"/>
      <c r="GNK641" s="65"/>
      <c r="GNL641" s="65"/>
      <c r="GNM641" s="65"/>
      <c r="GNN641" s="65"/>
      <c r="GNO641" s="65"/>
      <c r="GNP641" s="65"/>
      <c r="GNQ641" s="65"/>
      <c r="GNR641" s="65"/>
      <c r="GNS641" s="65"/>
      <c r="GNT641" s="65"/>
      <c r="GNU641" s="65"/>
      <c r="GNV641" s="65"/>
      <c r="GNW641" s="65"/>
      <c r="GNX641" s="65"/>
      <c r="GNY641" s="65"/>
      <c r="GNZ641" s="65"/>
      <c r="GOA641" s="65"/>
      <c r="GOB641" s="65"/>
      <c r="GOC641" s="65"/>
      <c r="GOD641" s="65"/>
      <c r="GOE641" s="65"/>
      <c r="GOF641" s="65"/>
      <c r="GOG641" s="65"/>
      <c r="GOH641" s="65"/>
      <c r="GOI641" s="65"/>
      <c r="GOJ641" s="65"/>
      <c r="GOK641" s="65"/>
      <c r="GOL641" s="65"/>
      <c r="GOM641" s="65"/>
      <c r="GON641" s="65"/>
      <c r="GOO641" s="65"/>
      <c r="GOP641" s="65"/>
      <c r="GOQ641" s="65"/>
      <c r="GOR641" s="65"/>
      <c r="GOS641" s="65"/>
      <c r="GOT641" s="65"/>
      <c r="GOU641" s="65"/>
      <c r="GOV641" s="65"/>
      <c r="GOW641" s="65"/>
      <c r="GOX641" s="65"/>
      <c r="GOY641" s="65"/>
      <c r="GOZ641" s="65"/>
      <c r="GPA641" s="65"/>
      <c r="GPB641" s="65"/>
      <c r="GPC641" s="65"/>
      <c r="GPD641" s="65"/>
      <c r="GPE641" s="65"/>
      <c r="GPF641" s="65"/>
      <c r="GPG641" s="65"/>
      <c r="GPH641" s="65"/>
      <c r="GPI641" s="65"/>
      <c r="GPJ641" s="65"/>
      <c r="GPK641" s="65"/>
      <c r="GPL641" s="65"/>
      <c r="GPM641" s="65"/>
      <c r="GPN641" s="65"/>
      <c r="GPO641" s="65"/>
      <c r="GPP641" s="65"/>
      <c r="GPQ641" s="65"/>
      <c r="GPR641" s="65"/>
      <c r="GPS641" s="65"/>
      <c r="GPT641" s="65"/>
      <c r="GPU641" s="65"/>
      <c r="GPV641" s="65"/>
      <c r="GPW641" s="65"/>
      <c r="GPX641" s="65"/>
      <c r="GPY641" s="65"/>
      <c r="GPZ641" s="65"/>
      <c r="GQA641" s="65"/>
      <c r="GQB641" s="65"/>
      <c r="GQC641" s="65"/>
      <c r="GQD641" s="65"/>
      <c r="GQE641" s="65"/>
      <c r="GQF641" s="65"/>
      <c r="GQG641" s="65"/>
      <c r="GQH641" s="65"/>
      <c r="GQI641" s="65"/>
      <c r="GQJ641" s="65"/>
      <c r="GQK641" s="65"/>
      <c r="GQL641" s="65"/>
      <c r="GQM641" s="65"/>
      <c r="GQN641" s="65"/>
      <c r="GQO641" s="65"/>
      <c r="GQP641" s="65"/>
      <c r="GQQ641" s="65"/>
      <c r="GQR641" s="65"/>
      <c r="GQS641" s="65"/>
      <c r="GQT641" s="65"/>
      <c r="GQU641" s="65"/>
      <c r="GQV641" s="65"/>
      <c r="GQW641" s="65"/>
      <c r="GQX641" s="65"/>
      <c r="GQY641" s="65"/>
      <c r="GQZ641" s="65"/>
      <c r="GRA641" s="65"/>
      <c r="GRB641" s="65"/>
      <c r="GRC641" s="65"/>
      <c r="GRD641" s="65"/>
      <c r="GRE641" s="65"/>
      <c r="GRF641" s="65"/>
      <c r="GRG641" s="65"/>
      <c r="GRH641" s="65"/>
      <c r="GRI641" s="65"/>
      <c r="GRJ641" s="65"/>
      <c r="GRK641" s="65"/>
      <c r="GRL641" s="65"/>
      <c r="GRM641" s="65"/>
      <c r="GRN641" s="65"/>
      <c r="GRO641" s="65"/>
      <c r="GRP641" s="65"/>
      <c r="GRQ641" s="65"/>
      <c r="GRR641" s="65"/>
      <c r="GRS641" s="65"/>
      <c r="GRT641" s="65"/>
      <c r="GRU641" s="65"/>
      <c r="GRV641" s="65"/>
      <c r="GRW641" s="65"/>
      <c r="GRX641" s="65"/>
      <c r="GRY641" s="65"/>
      <c r="GRZ641" s="65"/>
      <c r="GSA641" s="65"/>
      <c r="GSB641" s="65"/>
      <c r="GSC641" s="65"/>
      <c r="GSD641" s="65"/>
      <c r="GSE641" s="65"/>
      <c r="GSF641" s="65"/>
      <c r="GSG641" s="65"/>
      <c r="GSH641" s="65"/>
      <c r="GSI641" s="65"/>
      <c r="GSJ641" s="65"/>
      <c r="GSK641" s="65"/>
      <c r="GSL641" s="65"/>
      <c r="GSM641" s="65"/>
      <c r="GSN641" s="65"/>
      <c r="GSO641" s="65"/>
      <c r="GSP641" s="65"/>
      <c r="GSQ641" s="65"/>
      <c r="GSR641" s="65"/>
      <c r="GSS641" s="65"/>
      <c r="GST641" s="65"/>
      <c r="GSU641" s="65"/>
      <c r="GSV641" s="65"/>
      <c r="GSW641" s="65"/>
      <c r="GSX641" s="65"/>
      <c r="GSY641" s="65"/>
      <c r="GSZ641" s="65"/>
      <c r="GTA641" s="65"/>
      <c r="GTB641" s="65"/>
      <c r="GTC641" s="65"/>
      <c r="GTD641" s="65"/>
      <c r="GTE641" s="65"/>
      <c r="GTF641" s="65"/>
      <c r="GTG641" s="65"/>
      <c r="GTH641" s="65"/>
      <c r="GTI641" s="65"/>
      <c r="GTJ641" s="65"/>
      <c r="GTK641" s="65"/>
      <c r="GTL641" s="65"/>
      <c r="GTM641" s="65"/>
      <c r="GTN641" s="65"/>
      <c r="GTO641" s="65"/>
      <c r="GTP641" s="65"/>
      <c r="GTQ641" s="65"/>
      <c r="GTR641" s="65"/>
      <c r="GTS641" s="65"/>
      <c r="GTT641" s="65"/>
      <c r="GTU641" s="65"/>
      <c r="GTV641" s="65"/>
      <c r="GTW641" s="65"/>
      <c r="GTX641" s="65"/>
      <c r="GTY641" s="65"/>
      <c r="GTZ641" s="65"/>
      <c r="GUA641" s="65"/>
      <c r="GUB641" s="65"/>
      <c r="GUC641" s="65"/>
      <c r="GUD641" s="65"/>
      <c r="GUE641" s="65"/>
      <c r="GUF641" s="65"/>
      <c r="GUG641" s="65"/>
      <c r="GUH641" s="65"/>
      <c r="GUI641" s="65"/>
      <c r="GUJ641" s="65"/>
      <c r="GUK641" s="65"/>
      <c r="GUL641" s="65"/>
      <c r="GUM641" s="65"/>
      <c r="GUN641" s="65"/>
      <c r="GUO641" s="65"/>
      <c r="GUP641" s="65"/>
      <c r="GUQ641" s="65"/>
      <c r="GUR641" s="65"/>
      <c r="GUS641" s="65"/>
      <c r="GUT641" s="65"/>
      <c r="GUU641" s="65"/>
      <c r="GUV641" s="65"/>
      <c r="GUW641" s="65"/>
      <c r="GUX641" s="65"/>
      <c r="GUY641" s="65"/>
      <c r="GUZ641" s="65"/>
      <c r="GVA641" s="65"/>
      <c r="GVB641" s="65"/>
      <c r="GVC641" s="65"/>
      <c r="GVD641" s="65"/>
      <c r="GVE641" s="65"/>
      <c r="GVF641" s="65"/>
      <c r="GVG641" s="65"/>
      <c r="GVH641" s="65"/>
      <c r="GVI641" s="65"/>
      <c r="GVJ641" s="65"/>
      <c r="GVK641" s="65"/>
      <c r="GVL641" s="65"/>
      <c r="GVM641" s="65"/>
      <c r="GVN641" s="65"/>
      <c r="GVO641" s="65"/>
      <c r="GVP641" s="65"/>
      <c r="GVQ641" s="65"/>
      <c r="GVR641" s="65"/>
      <c r="GVS641" s="65"/>
      <c r="GVT641" s="65"/>
      <c r="GVU641" s="65"/>
      <c r="GVV641" s="65"/>
      <c r="GVW641" s="65"/>
      <c r="GVX641" s="65"/>
      <c r="GVY641" s="65"/>
      <c r="GVZ641" s="65"/>
      <c r="GWA641" s="65"/>
      <c r="GWB641" s="65"/>
      <c r="GWC641" s="65"/>
      <c r="GWD641" s="65"/>
      <c r="GWE641" s="65"/>
      <c r="GWF641" s="65"/>
      <c r="GWG641" s="65"/>
      <c r="GWH641" s="65"/>
      <c r="GWI641" s="65"/>
      <c r="GWJ641" s="65"/>
      <c r="GWK641" s="65"/>
      <c r="GWL641" s="65"/>
      <c r="GWM641" s="65"/>
      <c r="GWN641" s="65"/>
      <c r="GWO641" s="65"/>
      <c r="GWP641" s="65"/>
      <c r="GWQ641" s="65"/>
      <c r="GWR641" s="65"/>
      <c r="GWS641" s="65"/>
      <c r="GWT641" s="65"/>
      <c r="GWU641" s="65"/>
      <c r="GWV641" s="65"/>
      <c r="GWW641" s="65"/>
      <c r="GWX641" s="65"/>
      <c r="GWY641" s="65"/>
      <c r="GWZ641" s="65"/>
      <c r="GXA641" s="65"/>
      <c r="GXB641" s="65"/>
      <c r="GXC641" s="65"/>
      <c r="GXD641" s="65"/>
      <c r="GXE641" s="65"/>
      <c r="GXF641" s="65"/>
      <c r="GXG641" s="65"/>
      <c r="GXH641" s="65"/>
      <c r="GXI641" s="65"/>
      <c r="GXJ641" s="65"/>
      <c r="GXK641" s="65"/>
      <c r="GXL641" s="65"/>
      <c r="GXM641" s="65"/>
      <c r="GXN641" s="65"/>
      <c r="GXO641" s="65"/>
      <c r="GXP641" s="65"/>
      <c r="GXQ641" s="65"/>
      <c r="GXR641" s="65"/>
      <c r="GXS641" s="65"/>
      <c r="GXT641" s="65"/>
      <c r="GXU641" s="65"/>
      <c r="GXV641" s="65"/>
      <c r="GXW641" s="65"/>
      <c r="GXX641" s="65"/>
      <c r="GXY641" s="65"/>
      <c r="GXZ641" s="65"/>
      <c r="GYA641" s="65"/>
      <c r="GYB641" s="65"/>
      <c r="GYC641" s="65"/>
      <c r="GYD641" s="65"/>
      <c r="GYE641" s="65"/>
      <c r="GYF641" s="65"/>
      <c r="GYG641" s="65"/>
      <c r="GYH641" s="65"/>
      <c r="GYI641" s="65"/>
      <c r="GYJ641" s="65"/>
      <c r="GYK641" s="65"/>
      <c r="GYL641" s="65"/>
      <c r="GYM641" s="65"/>
      <c r="GYN641" s="65"/>
      <c r="GYO641" s="65"/>
      <c r="GYP641" s="65"/>
      <c r="GYQ641" s="65"/>
      <c r="GYR641" s="65"/>
      <c r="GYS641" s="65"/>
      <c r="GYT641" s="65"/>
      <c r="GYU641" s="65"/>
      <c r="GYV641" s="65"/>
      <c r="GYW641" s="65"/>
      <c r="GYX641" s="65"/>
      <c r="GYY641" s="65"/>
      <c r="GYZ641" s="65"/>
      <c r="GZA641" s="65"/>
      <c r="GZB641" s="65"/>
      <c r="GZC641" s="65"/>
      <c r="GZD641" s="65"/>
      <c r="GZE641" s="65"/>
      <c r="GZF641" s="65"/>
      <c r="GZG641" s="65"/>
      <c r="GZH641" s="65"/>
      <c r="GZI641" s="65"/>
      <c r="GZJ641" s="65"/>
      <c r="GZK641" s="65"/>
      <c r="GZL641" s="65"/>
      <c r="GZM641" s="65"/>
      <c r="GZN641" s="65"/>
      <c r="GZO641" s="65"/>
      <c r="GZP641" s="65"/>
      <c r="GZQ641" s="65"/>
      <c r="GZR641" s="65"/>
      <c r="GZS641" s="65"/>
      <c r="GZT641" s="65"/>
      <c r="GZU641" s="65"/>
      <c r="GZV641" s="65"/>
      <c r="GZW641" s="65"/>
      <c r="GZX641" s="65"/>
      <c r="GZY641" s="65"/>
      <c r="GZZ641" s="65"/>
      <c r="HAA641" s="65"/>
      <c r="HAB641" s="65"/>
      <c r="HAC641" s="65"/>
      <c r="HAD641" s="65"/>
      <c r="HAE641" s="65"/>
      <c r="HAF641" s="65"/>
      <c r="HAG641" s="65"/>
      <c r="HAH641" s="65"/>
      <c r="HAI641" s="65"/>
      <c r="HAJ641" s="65"/>
      <c r="HAK641" s="65"/>
      <c r="HAL641" s="65"/>
      <c r="HAM641" s="65"/>
      <c r="HAN641" s="65"/>
      <c r="HAO641" s="65"/>
      <c r="HAP641" s="65"/>
      <c r="HAQ641" s="65"/>
      <c r="HAR641" s="65"/>
      <c r="HAS641" s="65"/>
      <c r="HAT641" s="65"/>
      <c r="HAU641" s="65"/>
      <c r="HAV641" s="65"/>
      <c r="HAW641" s="65"/>
      <c r="HAX641" s="65"/>
      <c r="HAY641" s="65"/>
      <c r="HAZ641" s="65"/>
      <c r="HBA641" s="65"/>
      <c r="HBB641" s="65"/>
      <c r="HBC641" s="65"/>
      <c r="HBD641" s="65"/>
      <c r="HBE641" s="65"/>
      <c r="HBF641" s="65"/>
      <c r="HBG641" s="65"/>
      <c r="HBH641" s="65"/>
      <c r="HBI641" s="65"/>
      <c r="HBJ641" s="65"/>
      <c r="HBK641" s="65"/>
      <c r="HBL641" s="65"/>
      <c r="HBM641" s="65"/>
      <c r="HBN641" s="65"/>
      <c r="HBO641" s="65"/>
      <c r="HBP641" s="65"/>
      <c r="HBQ641" s="65"/>
      <c r="HBR641" s="65"/>
      <c r="HBS641" s="65"/>
      <c r="HBT641" s="65"/>
      <c r="HBU641" s="65"/>
      <c r="HBV641" s="65"/>
      <c r="HBW641" s="65"/>
      <c r="HBX641" s="65"/>
      <c r="HBY641" s="65"/>
      <c r="HBZ641" s="65"/>
      <c r="HCA641" s="65"/>
      <c r="HCB641" s="65"/>
      <c r="HCC641" s="65"/>
      <c r="HCD641" s="65"/>
      <c r="HCE641" s="65"/>
      <c r="HCF641" s="65"/>
      <c r="HCG641" s="65"/>
      <c r="HCH641" s="65"/>
      <c r="HCI641" s="65"/>
      <c r="HCJ641" s="65"/>
      <c r="HCK641" s="65"/>
      <c r="HCL641" s="65"/>
      <c r="HCM641" s="65"/>
      <c r="HCN641" s="65"/>
      <c r="HCO641" s="65"/>
      <c r="HCP641" s="65"/>
      <c r="HCQ641" s="65"/>
      <c r="HCR641" s="65"/>
      <c r="HCS641" s="65"/>
      <c r="HCT641" s="65"/>
      <c r="HCU641" s="65"/>
      <c r="HCV641" s="65"/>
      <c r="HCW641" s="65"/>
      <c r="HCX641" s="65"/>
      <c r="HCY641" s="65"/>
      <c r="HCZ641" s="65"/>
      <c r="HDA641" s="65"/>
      <c r="HDB641" s="65"/>
      <c r="HDC641" s="65"/>
      <c r="HDD641" s="65"/>
      <c r="HDE641" s="65"/>
      <c r="HDF641" s="65"/>
      <c r="HDG641" s="65"/>
      <c r="HDH641" s="65"/>
      <c r="HDI641" s="65"/>
      <c r="HDJ641" s="65"/>
      <c r="HDK641" s="65"/>
      <c r="HDL641" s="65"/>
      <c r="HDM641" s="65"/>
      <c r="HDN641" s="65"/>
      <c r="HDO641" s="65"/>
      <c r="HDP641" s="65"/>
      <c r="HDQ641" s="65"/>
      <c r="HDR641" s="65"/>
      <c r="HDS641" s="65"/>
      <c r="HDT641" s="65"/>
      <c r="HDU641" s="65"/>
      <c r="HDV641" s="65"/>
      <c r="HDW641" s="65"/>
      <c r="HDX641" s="65"/>
      <c r="HDY641" s="65"/>
      <c r="HDZ641" s="65"/>
      <c r="HEA641" s="65"/>
      <c r="HEB641" s="65"/>
      <c r="HEC641" s="65"/>
      <c r="HED641" s="65"/>
      <c r="HEE641" s="65"/>
      <c r="HEF641" s="65"/>
      <c r="HEG641" s="65"/>
      <c r="HEH641" s="65"/>
      <c r="HEI641" s="65"/>
      <c r="HEJ641" s="65"/>
      <c r="HEK641" s="65"/>
      <c r="HEL641" s="65"/>
      <c r="HEM641" s="65"/>
      <c r="HEN641" s="65"/>
      <c r="HEO641" s="65"/>
      <c r="HEP641" s="65"/>
      <c r="HEQ641" s="65"/>
      <c r="HER641" s="65"/>
      <c r="HES641" s="65"/>
      <c r="HET641" s="65"/>
      <c r="HEU641" s="65"/>
      <c r="HEV641" s="65"/>
      <c r="HEW641" s="65"/>
      <c r="HEX641" s="65"/>
      <c r="HEY641" s="65"/>
      <c r="HEZ641" s="65"/>
      <c r="HFA641" s="65"/>
      <c r="HFB641" s="65"/>
      <c r="HFC641" s="65"/>
      <c r="HFD641" s="65"/>
      <c r="HFE641" s="65"/>
      <c r="HFF641" s="65"/>
      <c r="HFG641" s="65"/>
      <c r="HFH641" s="65"/>
      <c r="HFI641" s="65"/>
      <c r="HFJ641" s="65"/>
      <c r="HFK641" s="65"/>
      <c r="HFL641" s="65"/>
      <c r="HFM641" s="65"/>
      <c r="HFN641" s="65"/>
      <c r="HFO641" s="65"/>
      <c r="HFP641" s="65"/>
      <c r="HFQ641" s="65"/>
      <c r="HFR641" s="65"/>
      <c r="HFS641" s="65"/>
      <c r="HFT641" s="65"/>
      <c r="HFU641" s="65"/>
      <c r="HFV641" s="65"/>
      <c r="HFW641" s="65"/>
      <c r="HFX641" s="65"/>
      <c r="HFY641" s="65"/>
      <c r="HFZ641" s="65"/>
      <c r="HGA641" s="65"/>
      <c r="HGB641" s="65"/>
      <c r="HGC641" s="65"/>
      <c r="HGD641" s="65"/>
      <c r="HGE641" s="65"/>
      <c r="HGF641" s="65"/>
      <c r="HGG641" s="65"/>
      <c r="HGH641" s="65"/>
      <c r="HGI641" s="65"/>
      <c r="HGJ641" s="65"/>
      <c r="HGK641" s="65"/>
      <c r="HGL641" s="65"/>
      <c r="HGM641" s="65"/>
      <c r="HGN641" s="65"/>
      <c r="HGO641" s="65"/>
      <c r="HGP641" s="65"/>
      <c r="HGQ641" s="65"/>
      <c r="HGR641" s="65"/>
      <c r="HGS641" s="65"/>
      <c r="HGT641" s="65"/>
      <c r="HGU641" s="65"/>
      <c r="HGV641" s="65"/>
      <c r="HGW641" s="65"/>
      <c r="HGX641" s="65"/>
      <c r="HGY641" s="65"/>
      <c r="HGZ641" s="65"/>
      <c r="HHA641" s="65"/>
      <c r="HHB641" s="65"/>
      <c r="HHC641" s="65"/>
      <c r="HHD641" s="65"/>
      <c r="HHE641" s="65"/>
      <c r="HHF641" s="65"/>
      <c r="HHG641" s="65"/>
      <c r="HHH641" s="65"/>
      <c r="HHI641" s="65"/>
      <c r="HHJ641" s="65"/>
      <c r="HHK641" s="65"/>
      <c r="HHL641" s="65"/>
      <c r="HHM641" s="65"/>
      <c r="HHN641" s="65"/>
      <c r="HHO641" s="65"/>
      <c r="HHP641" s="65"/>
      <c r="HHQ641" s="65"/>
      <c r="HHR641" s="65"/>
      <c r="HHS641" s="65"/>
      <c r="HHT641" s="65"/>
      <c r="HHU641" s="65"/>
      <c r="HHV641" s="65"/>
      <c r="HHW641" s="65"/>
      <c r="HHX641" s="65"/>
      <c r="HHY641" s="65"/>
      <c r="HHZ641" s="65"/>
      <c r="HIA641" s="65"/>
      <c r="HIB641" s="65"/>
      <c r="HIC641" s="65"/>
      <c r="HID641" s="65"/>
      <c r="HIE641" s="65"/>
      <c r="HIF641" s="65"/>
      <c r="HIG641" s="65"/>
      <c r="HIH641" s="65"/>
      <c r="HII641" s="65"/>
      <c r="HIJ641" s="65"/>
      <c r="HIK641" s="65"/>
      <c r="HIL641" s="65"/>
      <c r="HIM641" s="65"/>
      <c r="HIN641" s="65"/>
      <c r="HIO641" s="65"/>
      <c r="HIP641" s="65"/>
      <c r="HIQ641" s="65"/>
      <c r="HIR641" s="65"/>
      <c r="HIS641" s="65"/>
      <c r="HIT641" s="65"/>
      <c r="HIU641" s="65"/>
      <c r="HIV641" s="65"/>
      <c r="HIW641" s="65"/>
      <c r="HIX641" s="65"/>
      <c r="HIY641" s="65"/>
      <c r="HIZ641" s="65"/>
      <c r="HJA641" s="65"/>
      <c r="HJB641" s="65"/>
      <c r="HJC641" s="65"/>
      <c r="HJD641" s="65"/>
      <c r="HJE641" s="65"/>
      <c r="HJF641" s="65"/>
      <c r="HJG641" s="65"/>
      <c r="HJH641" s="65"/>
      <c r="HJI641" s="65"/>
      <c r="HJJ641" s="65"/>
      <c r="HJK641" s="65"/>
      <c r="HJL641" s="65"/>
      <c r="HJM641" s="65"/>
      <c r="HJN641" s="65"/>
      <c r="HJO641" s="65"/>
      <c r="HJP641" s="65"/>
      <c r="HJQ641" s="65"/>
      <c r="HJR641" s="65"/>
      <c r="HJS641" s="65"/>
      <c r="HJT641" s="65"/>
      <c r="HJU641" s="65"/>
      <c r="HJV641" s="65"/>
      <c r="HJW641" s="65"/>
      <c r="HJX641" s="65"/>
      <c r="HJY641" s="65"/>
      <c r="HJZ641" s="65"/>
      <c r="HKA641" s="65"/>
      <c r="HKB641" s="65"/>
      <c r="HKC641" s="65"/>
      <c r="HKD641" s="65"/>
      <c r="HKE641" s="65"/>
      <c r="HKF641" s="65"/>
      <c r="HKG641" s="65"/>
      <c r="HKH641" s="65"/>
      <c r="HKI641" s="65"/>
      <c r="HKJ641" s="65"/>
      <c r="HKK641" s="65"/>
      <c r="HKL641" s="65"/>
      <c r="HKM641" s="65"/>
      <c r="HKN641" s="65"/>
      <c r="HKO641" s="65"/>
      <c r="HKP641" s="65"/>
      <c r="HKQ641" s="65"/>
      <c r="HKR641" s="65"/>
      <c r="HKS641" s="65"/>
      <c r="HKT641" s="65"/>
      <c r="HKU641" s="65"/>
      <c r="HKV641" s="65"/>
      <c r="HKW641" s="65"/>
      <c r="HKX641" s="65"/>
      <c r="HKY641" s="65"/>
      <c r="HKZ641" s="65"/>
      <c r="HLA641" s="65"/>
      <c r="HLB641" s="65"/>
      <c r="HLC641" s="65"/>
      <c r="HLD641" s="65"/>
      <c r="HLE641" s="65"/>
      <c r="HLF641" s="65"/>
      <c r="HLG641" s="65"/>
      <c r="HLH641" s="65"/>
      <c r="HLI641" s="65"/>
      <c r="HLJ641" s="65"/>
      <c r="HLK641" s="65"/>
      <c r="HLL641" s="65"/>
      <c r="HLM641" s="65"/>
      <c r="HLN641" s="65"/>
      <c r="HLO641" s="65"/>
      <c r="HLP641" s="65"/>
      <c r="HLQ641" s="65"/>
      <c r="HLR641" s="65"/>
      <c r="HLS641" s="65"/>
      <c r="HLT641" s="65"/>
      <c r="HLU641" s="65"/>
      <c r="HLV641" s="65"/>
      <c r="HLW641" s="65"/>
      <c r="HLX641" s="65"/>
      <c r="HLY641" s="65"/>
      <c r="HLZ641" s="65"/>
      <c r="HMA641" s="65"/>
      <c r="HMB641" s="65"/>
      <c r="HMC641" s="65"/>
      <c r="HMD641" s="65"/>
      <c r="HME641" s="65"/>
      <c r="HMF641" s="65"/>
      <c r="HMG641" s="65"/>
      <c r="HMH641" s="65"/>
      <c r="HMI641" s="65"/>
      <c r="HMJ641" s="65"/>
      <c r="HMK641" s="65"/>
      <c r="HML641" s="65"/>
      <c r="HMM641" s="65"/>
      <c r="HMN641" s="65"/>
      <c r="HMO641" s="65"/>
      <c r="HMP641" s="65"/>
      <c r="HMQ641" s="65"/>
      <c r="HMR641" s="65"/>
      <c r="HMS641" s="65"/>
      <c r="HMT641" s="65"/>
      <c r="HMU641" s="65"/>
      <c r="HMV641" s="65"/>
      <c r="HMW641" s="65"/>
      <c r="HMX641" s="65"/>
      <c r="HMY641" s="65"/>
      <c r="HMZ641" s="65"/>
      <c r="HNA641" s="65"/>
      <c r="HNB641" s="65"/>
      <c r="HNC641" s="65"/>
      <c r="HND641" s="65"/>
      <c r="HNE641" s="65"/>
      <c r="HNF641" s="65"/>
      <c r="HNG641" s="65"/>
      <c r="HNH641" s="65"/>
      <c r="HNI641" s="65"/>
      <c r="HNJ641" s="65"/>
      <c r="HNK641" s="65"/>
      <c r="HNL641" s="65"/>
      <c r="HNM641" s="65"/>
      <c r="HNN641" s="65"/>
      <c r="HNO641" s="65"/>
      <c r="HNP641" s="65"/>
      <c r="HNQ641" s="65"/>
      <c r="HNR641" s="65"/>
      <c r="HNS641" s="65"/>
      <c r="HNT641" s="65"/>
      <c r="HNU641" s="65"/>
      <c r="HNV641" s="65"/>
      <c r="HNW641" s="65"/>
      <c r="HNX641" s="65"/>
      <c r="HNY641" s="65"/>
      <c r="HNZ641" s="65"/>
      <c r="HOA641" s="65"/>
      <c r="HOB641" s="65"/>
      <c r="HOC641" s="65"/>
      <c r="HOD641" s="65"/>
      <c r="HOE641" s="65"/>
      <c r="HOF641" s="65"/>
      <c r="HOG641" s="65"/>
      <c r="HOH641" s="65"/>
      <c r="HOI641" s="65"/>
      <c r="HOJ641" s="65"/>
      <c r="HOK641" s="65"/>
      <c r="HOL641" s="65"/>
      <c r="HOM641" s="65"/>
      <c r="HON641" s="65"/>
      <c r="HOO641" s="65"/>
      <c r="HOP641" s="65"/>
      <c r="HOQ641" s="65"/>
      <c r="HOR641" s="65"/>
      <c r="HOS641" s="65"/>
      <c r="HOT641" s="65"/>
      <c r="HOU641" s="65"/>
      <c r="HOV641" s="65"/>
      <c r="HOW641" s="65"/>
      <c r="HOX641" s="65"/>
      <c r="HOY641" s="65"/>
      <c r="HOZ641" s="65"/>
      <c r="HPA641" s="65"/>
      <c r="HPB641" s="65"/>
      <c r="HPC641" s="65"/>
      <c r="HPD641" s="65"/>
      <c r="HPE641" s="65"/>
      <c r="HPF641" s="65"/>
      <c r="HPG641" s="65"/>
      <c r="HPH641" s="65"/>
      <c r="HPI641" s="65"/>
      <c r="HPJ641" s="65"/>
      <c r="HPK641" s="65"/>
      <c r="HPL641" s="65"/>
      <c r="HPM641" s="65"/>
      <c r="HPN641" s="65"/>
      <c r="HPO641" s="65"/>
      <c r="HPP641" s="65"/>
      <c r="HPQ641" s="65"/>
      <c r="HPR641" s="65"/>
      <c r="HPS641" s="65"/>
      <c r="HPT641" s="65"/>
      <c r="HPU641" s="65"/>
      <c r="HPV641" s="65"/>
      <c r="HPW641" s="65"/>
      <c r="HPX641" s="65"/>
      <c r="HPY641" s="65"/>
      <c r="HPZ641" s="65"/>
      <c r="HQA641" s="65"/>
      <c r="HQB641" s="65"/>
      <c r="HQC641" s="65"/>
      <c r="HQD641" s="65"/>
      <c r="HQE641" s="65"/>
      <c r="HQF641" s="65"/>
      <c r="HQG641" s="65"/>
      <c r="HQH641" s="65"/>
      <c r="HQI641" s="65"/>
      <c r="HQJ641" s="65"/>
      <c r="HQK641" s="65"/>
      <c r="HQL641" s="65"/>
      <c r="HQM641" s="65"/>
      <c r="HQN641" s="65"/>
      <c r="HQO641" s="65"/>
      <c r="HQP641" s="65"/>
      <c r="HQQ641" s="65"/>
      <c r="HQR641" s="65"/>
      <c r="HQS641" s="65"/>
      <c r="HQT641" s="65"/>
      <c r="HQU641" s="65"/>
      <c r="HQV641" s="65"/>
      <c r="HQW641" s="65"/>
      <c r="HQX641" s="65"/>
      <c r="HQY641" s="65"/>
      <c r="HQZ641" s="65"/>
      <c r="HRA641" s="65"/>
      <c r="HRB641" s="65"/>
      <c r="HRC641" s="65"/>
      <c r="HRD641" s="65"/>
      <c r="HRE641" s="65"/>
      <c r="HRF641" s="65"/>
      <c r="HRG641" s="65"/>
      <c r="HRH641" s="65"/>
      <c r="HRI641" s="65"/>
      <c r="HRJ641" s="65"/>
      <c r="HRK641" s="65"/>
      <c r="HRL641" s="65"/>
      <c r="HRM641" s="65"/>
      <c r="HRN641" s="65"/>
      <c r="HRO641" s="65"/>
      <c r="HRP641" s="65"/>
      <c r="HRQ641" s="65"/>
      <c r="HRR641" s="65"/>
      <c r="HRS641" s="65"/>
      <c r="HRT641" s="65"/>
      <c r="HRU641" s="65"/>
      <c r="HRV641" s="65"/>
      <c r="HRW641" s="65"/>
      <c r="HRX641" s="65"/>
      <c r="HRY641" s="65"/>
      <c r="HRZ641" s="65"/>
      <c r="HSA641" s="65"/>
      <c r="HSB641" s="65"/>
      <c r="HSC641" s="65"/>
      <c r="HSD641" s="65"/>
      <c r="HSE641" s="65"/>
      <c r="HSF641" s="65"/>
      <c r="HSG641" s="65"/>
      <c r="HSH641" s="65"/>
      <c r="HSI641" s="65"/>
      <c r="HSJ641" s="65"/>
      <c r="HSK641" s="65"/>
      <c r="HSL641" s="65"/>
      <c r="HSM641" s="65"/>
      <c r="HSN641" s="65"/>
      <c r="HSO641" s="65"/>
      <c r="HSP641" s="65"/>
      <c r="HSQ641" s="65"/>
      <c r="HSR641" s="65"/>
      <c r="HSS641" s="65"/>
      <c r="HST641" s="65"/>
      <c r="HSU641" s="65"/>
      <c r="HSV641" s="65"/>
      <c r="HSW641" s="65"/>
      <c r="HSX641" s="65"/>
      <c r="HSY641" s="65"/>
      <c r="HSZ641" s="65"/>
      <c r="HTA641" s="65"/>
      <c r="HTB641" s="65"/>
      <c r="HTC641" s="65"/>
      <c r="HTD641" s="65"/>
      <c r="HTE641" s="65"/>
      <c r="HTF641" s="65"/>
      <c r="HTG641" s="65"/>
      <c r="HTH641" s="65"/>
      <c r="HTI641" s="65"/>
      <c r="HTJ641" s="65"/>
      <c r="HTK641" s="65"/>
      <c r="HTL641" s="65"/>
      <c r="HTM641" s="65"/>
      <c r="HTN641" s="65"/>
      <c r="HTO641" s="65"/>
      <c r="HTP641" s="65"/>
      <c r="HTQ641" s="65"/>
      <c r="HTR641" s="65"/>
      <c r="HTS641" s="65"/>
      <c r="HTT641" s="65"/>
      <c r="HTU641" s="65"/>
      <c r="HTV641" s="65"/>
      <c r="HTW641" s="65"/>
      <c r="HTX641" s="65"/>
      <c r="HTY641" s="65"/>
      <c r="HTZ641" s="65"/>
      <c r="HUA641" s="65"/>
      <c r="HUB641" s="65"/>
      <c r="HUC641" s="65"/>
      <c r="HUD641" s="65"/>
      <c r="HUE641" s="65"/>
      <c r="HUF641" s="65"/>
      <c r="HUG641" s="65"/>
      <c r="HUH641" s="65"/>
      <c r="HUI641" s="65"/>
      <c r="HUJ641" s="65"/>
      <c r="HUK641" s="65"/>
      <c r="HUL641" s="65"/>
      <c r="HUM641" s="65"/>
      <c r="HUN641" s="65"/>
      <c r="HUO641" s="65"/>
      <c r="HUP641" s="65"/>
      <c r="HUQ641" s="65"/>
      <c r="HUR641" s="65"/>
      <c r="HUS641" s="65"/>
      <c r="HUT641" s="65"/>
      <c r="HUU641" s="65"/>
      <c r="HUV641" s="65"/>
      <c r="HUW641" s="65"/>
      <c r="HUX641" s="65"/>
      <c r="HUY641" s="65"/>
      <c r="HUZ641" s="65"/>
      <c r="HVA641" s="65"/>
      <c r="HVB641" s="65"/>
      <c r="HVC641" s="65"/>
      <c r="HVD641" s="65"/>
      <c r="HVE641" s="65"/>
      <c r="HVF641" s="65"/>
      <c r="HVG641" s="65"/>
      <c r="HVH641" s="65"/>
      <c r="HVI641" s="65"/>
      <c r="HVJ641" s="65"/>
      <c r="HVK641" s="65"/>
      <c r="HVL641" s="65"/>
      <c r="HVM641" s="65"/>
      <c r="HVN641" s="65"/>
      <c r="HVO641" s="65"/>
      <c r="HVP641" s="65"/>
      <c r="HVQ641" s="65"/>
      <c r="HVR641" s="65"/>
      <c r="HVS641" s="65"/>
      <c r="HVT641" s="65"/>
      <c r="HVU641" s="65"/>
      <c r="HVV641" s="65"/>
      <c r="HVW641" s="65"/>
      <c r="HVX641" s="65"/>
      <c r="HVY641" s="65"/>
      <c r="HVZ641" s="65"/>
      <c r="HWA641" s="65"/>
      <c r="HWB641" s="65"/>
      <c r="HWC641" s="65"/>
      <c r="HWD641" s="65"/>
      <c r="HWE641" s="65"/>
      <c r="HWF641" s="65"/>
      <c r="HWG641" s="65"/>
      <c r="HWH641" s="65"/>
      <c r="HWI641" s="65"/>
      <c r="HWJ641" s="65"/>
      <c r="HWK641" s="65"/>
      <c r="HWL641" s="65"/>
      <c r="HWM641" s="65"/>
      <c r="HWN641" s="65"/>
      <c r="HWO641" s="65"/>
      <c r="HWP641" s="65"/>
      <c r="HWQ641" s="65"/>
      <c r="HWR641" s="65"/>
      <c r="HWS641" s="65"/>
      <c r="HWT641" s="65"/>
      <c r="HWU641" s="65"/>
      <c r="HWV641" s="65"/>
      <c r="HWW641" s="65"/>
      <c r="HWX641" s="65"/>
      <c r="HWY641" s="65"/>
      <c r="HWZ641" s="65"/>
      <c r="HXA641" s="65"/>
      <c r="HXB641" s="65"/>
      <c r="HXC641" s="65"/>
      <c r="HXD641" s="65"/>
      <c r="HXE641" s="65"/>
      <c r="HXF641" s="65"/>
      <c r="HXG641" s="65"/>
      <c r="HXH641" s="65"/>
      <c r="HXI641" s="65"/>
      <c r="HXJ641" s="65"/>
      <c r="HXK641" s="65"/>
      <c r="HXL641" s="65"/>
      <c r="HXM641" s="65"/>
      <c r="HXN641" s="65"/>
      <c r="HXO641" s="65"/>
      <c r="HXP641" s="65"/>
      <c r="HXQ641" s="65"/>
      <c r="HXR641" s="65"/>
      <c r="HXS641" s="65"/>
      <c r="HXT641" s="65"/>
      <c r="HXU641" s="65"/>
      <c r="HXV641" s="65"/>
      <c r="HXW641" s="65"/>
      <c r="HXX641" s="65"/>
      <c r="HXY641" s="65"/>
      <c r="HXZ641" s="65"/>
      <c r="HYA641" s="65"/>
      <c r="HYB641" s="65"/>
      <c r="HYC641" s="65"/>
      <c r="HYD641" s="65"/>
      <c r="HYE641" s="65"/>
      <c r="HYF641" s="65"/>
      <c r="HYG641" s="65"/>
      <c r="HYH641" s="65"/>
      <c r="HYI641" s="65"/>
      <c r="HYJ641" s="65"/>
      <c r="HYK641" s="65"/>
      <c r="HYL641" s="65"/>
      <c r="HYM641" s="65"/>
      <c r="HYN641" s="65"/>
      <c r="HYO641" s="65"/>
      <c r="HYP641" s="65"/>
      <c r="HYQ641" s="65"/>
      <c r="HYR641" s="65"/>
      <c r="HYS641" s="65"/>
      <c r="HYT641" s="65"/>
      <c r="HYU641" s="65"/>
      <c r="HYV641" s="65"/>
      <c r="HYW641" s="65"/>
      <c r="HYX641" s="65"/>
      <c r="HYY641" s="65"/>
      <c r="HYZ641" s="65"/>
      <c r="HZA641" s="65"/>
      <c r="HZB641" s="65"/>
      <c r="HZC641" s="65"/>
      <c r="HZD641" s="65"/>
      <c r="HZE641" s="65"/>
      <c r="HZF641" s="65"/>
      <c r="HZG641" s="65"/>
      <c r="HZH641" s="65"/>
      <c r="HZI641" s="65"/>
      <c r="HZJ641" s="65"/>
      <c r="HZK641" s="65"/>
      <c r="HZL641" s="65"/>
      <c r="HZM641" s="65"/>
      <c r="HZN641" s="65"/>
      <c r="HZO641" s="65"/>
      <c r="HZP641" s="65"/>
      <c r="HZQ641" s="65"/>
      <c r="HZR641" s="65"/>
      <c r="HZS641" s="65"/>
      <c r="HZT641" s="65"/>
      <c r="HZU641" s="65"/>
      <c r="HZV641" s="65"/>
      <c r="HZW641" s="65"/>
      <c r="HZX641" s="65"/>
      <c r="HZY641" s="65"/>
      <c r="HZZ641" s="65"/>
      <c r="IAA641" s="65"/>
      <c r="IAB641" s="65"/>
      <c r="IAC641" s="65"/>
      <c r="IAD641" s="65"/>
      <c r="IAE641" s="65"/>
      <c r="IAF641" s="65"/>
      <c r="IAG641" s="65"/>
      <c r="IAH641" s="65"/>
      <c r="IAI641" s="65"/>
      <c r="IAJ641" s="65"/>
      <c r="IAK641" s="65"/>
      <c r="IAL641" s="65"/>
      <c r="IAM641" s="65"/>
      <c r="IAN641" s="65"/>
      <c r="IAO641" s="65"/>
      <c r="IAP641" s="65"/>
      <c r="IAQ641" s="65"/>
      <c r="IAR641" s="65"/>
      <c r="IAS641" s="65"/>
      <c r="IAT641" s="65"/>
      <c r="IAU641" s="65"/>
      <c r="IAV641" s="65"/>
      <c r="IAW641" s="65"/>
      <c r="IAX641" s="65"/>
      <c r="IAY641" s="65"/>
      <c r="IAZ641" s="65"/>
      <c r="IBA641" s="65"/>
      <c r="IBB641" s="65"/>
      <c r="IBC641" s="65"/>
      <c r="IBD641" s="65"/>
      <c r="IBE641" s="65"/>
      <c r="IBF641" s="65"/>
      <c r="IBG641" s="65"/>
      <c r="IBH641" s="65"/>
      <c r="IBI641" s="65"/>
      <c r="IBJ641" s="65"/>
      <c r="IBK641" s="65"/>
      <c r="IBL641" s="65"/>
      <c r="IBM641" s="65"/>
      <c r="IBN641" s="65"/>
      <c r="IBO641" s="65"/>
      <c r="IBP641" s="65"/>
      <c r="IBQ641" s="65"/>
      <c r="IBR641" s="65"/>
      <c r="IBS641" s="65"/>
      <c r="IBT641" s="65"/>
      <c r="IBU641" s="65"/>
      <c r="IBV641" s="65"/>
      <c r="IBW641" s="65"/>
      <c r="IBX641" s="65"/>
      <c r="IBY641" s="65"/>
      <c r="IBZ641" s="65"/>
      <c r="ICA641" s="65"/>
      <c r="ICB641" s="65"/>
      <c r="ICC641" s="65"/>
      <c r="ICD641" s="65"/>
      <c r="ICE641" s="65"/>
      <c r="ICF641" s="65"/>
      <c r="ICG641" s="65"/>
      <c r="ICH641" s="65"/>
      <c r="ICI641" s="65"/>
      <c r="ICJ641" s="65"/>
      <c r="ICK641" s="65"/>
      <c r="ICL641" s="65"/>
      <c r="ICM641" s="65"/>
      <c r="ICN641" s="65"/>
      <c r="ICO641" s="65"/>
      <c r="ICP641" s="65"/>
      <c r="ICQ641" s="65"/>
      <c r="ICR641" s="65"/>
      <c r="ICS641" s="65"/>
      <c r="ICT641" s="65"/>
      <c r="ICU641" s="65"/>
      <c r="ICV641" s="65"/>
      <c r="ICW641" s="65"/>
      <c r="ICX641" s="65"/>
      <c r="ICY641" s="65"/>
      <c r="ICZ641" s="65"/>
      <c r="IDA641" s="65"/>
      <c r="IDB641" s="65"/>
      <c r="IDC641" s="65"/>
      <c r="IDD641" s="65"/>
      <c r="IDE641" s="65"/>
      <c r="IDF641" s="65"/>
      <c r="IDG641" s="65"/>
      <c r="IDH641" s="65"/>
      <c r="IDI641" s="65"/>
      <c r="IDJ641" s="65"/>
      <c r="IDK641" s="65"/>
      <c r="IDL641" s="65"/>
      <c r="IDM641" s="65"/>
      <c r="IDN641" s="65"/>
      <c r="IDO641" s="65"/>
      <c r="IDP641" s="65"/>
      <c r="IDQ641" s="65"/>
      <c r="IDR641" s="65"/>
      <c r="IDS641" s="65"/>
      <c r="IDT641" s="65"/>
      <c r="IDU641" s="65"/>
      <c r="IDV641" s="65"/>
      <c r="IDW641" s="65"/>
      <c r="IDX641" s="65"/>
      <c r="IDY641" s="65"/>
      <c r="IDZ641" s="65"/>
      <c r="IEA641" s="65"/>
      <c r="IEB641" s="65"/>
      <c r="IEC641" s="65"/>
      <c r="IED641" s="65"/>
      <c r="IEE641" s="65"/>
      <c r="IEF641" s="65"/>
      <c r="IEG641" s="65"/>
      <c r="IEH641" s="65"/>
      <c r="IEI641" s="65"/>
      <c r="IEJ641" s="65"/>
      <c r="IEK641" s="65"/>
      <c r="IEL641" s="65"/>
      <c r="IEM641" s="65"/>
      <c r="IEN641" s="65"/>
      <c r="IEO641" s="65"/>
      <c r="IEP641" s="65"/>
      <c r="IEQ641" s="65"/>
      <c r="IER641" s="65"/>
      <c r="IES641" s="65"/>
      <c r="IET641" s="65"/>
      <c r="IEU641" s="65"/>
      <c r="IEV641" s="65"/>
      <c r="IEW641" s="65"/>
      <c r="IEX641" s="65"/>
      <c r="IEY641" s="65"/>
      <c r="IEZ641" s="65"/>
      <c r="IFA641" s="65"/>
      <c r="IFB641" s="65"/>
      <c r="IFC641" s="65"/>
      <c r="IFD641" s="65"/>
      <c r="IFE641" s="65"/>
      <c r="IFF641" s="65"/>
      <c r="IFG641" s="65"/>
      <c r="IFH641" s="65"/>
      <c r="IFI641" s="65"/>
      <c r="IFJ641" s="65"/>
      <c r="IFK641" s="65"/>
      <c r="IFL641" s="65"/>
      <c r="IFM641" s="65"/>
      <c r="IFN641" s="65"/>
      <c r="IFO641" s="65"/>
      <c r="IFP641" s="65"/>
      <c r="IFQ641" s="65"/>
      <c r="IFR641" s="65"/>
      <c r="IFS641" s="65"/>
      <c r="IFT641" s="65"/>
      <c r="IFU641" s="65"/>
      <c r="IFV641" s="65"/>
      <c r="IFW641" s="65"/>
      <c r="IFX641" s="65"/>
      <c r="IFY641" s="65"/>
      <c r="IFZ641" s="65"/>
      <c r="IGA641" s="65"/>
      <c r="IGB641" s="65"/>
      <c r="IGC641" s="65"/>
      <c r="IGD641" s="65"/>
      <c r="IGE641" s="65"/>
      <c r="IGF641" s="65"/>
      <c r="IGG641" s="65"/>
      <c r="IGH641" s="65"/>
      <c r="IGI641" s="65"/>
      <c r="IGJ641" s="65"/>
      <c r="IGK641" s="65"/>
      <c r="IGL641" s="65"/>
      <c r="IGM641" s="65"/>
      <c r="IGN641" s="65"/>
      <c r="IGO641" s="65"/>
      <c r="IGP641" s="65"/>
      <c r="IGQ641" s="65"/>
      <c r="IGR641" s="65"/>
      <c r="IGS641" s="65"/>
      <c r="IGT641" s="65"/>
      <c r="IGU641" s="65"/>
      <c r="IGV641" s="65"/>
      <c r="IGW641" s="65"/>
      <c r="IGX641" s="65"/>
      <c r="IGY641" s="65"/>
      <c r="IGZ641" s="65"/>
      <c r="IHA641" s="65"/>
      <c r="IHB641" s="65"/>
      <c r="IHC641" s="65"/>
      <c r="IHD641" s="65"/>
      <c r="IHE641" s="65"/>
      <c r="IHF641" s="65"/>
      <c r="IHG641" s="65"/>
      <c r="IHH641" s="65"/>
      <c r="IHI641" s="65"/>
      <c r="IHJ641" s="65"/>
      <c r="IHK641" s="65"/>
      <c r="IHL641" s="65"/>
      <c r="IHM641" s="65"/>
      <c r="IHN641" s="65"/>
      <c r="IHO641" s="65"/>
      <c r="IHP641" s="65"/>
      <c r="IHQ641" s="65"/>
      <c r="IHR641" s="65"/>
      <c r="IHS641" s="65"/>
      <c r="IHT641" s="65"/>
      <c r="IHU641" s="65"/>
      <c r="IHV641" s="65"/>
      <c r="IHW641" s="65"/>
      <c r="IHX641" s="65"/>
      <c r="IHY641" s="65"/>
      <c r="IHZ641" s="65"/>
      <c r="IIA641" s="65"/>
      <c r="IIB641" s="65"/>
      <c r="IIC641" s="65"/>
      <c r="IID641" s="65"/>
      <c r="IIE641" s="65"/>
      <c r="IIF641" s="65"/>
      <c r="IIG641" s="65"/>
      <c r="IIH641" s="65"/>
      <c r="III641" s="65"/>
      <c r="IIJ641" s="65"/>
      <c r="IIK641" s="65"/>
      <c r="IIL641" s="65"/>
      <c r="IIM641" s="65"/>
      <c r="IIN641" s="65"/>
      <c r="IIO641" s="65"/>
      <c r="IIP641" s="65"/>
      <c r="IIQ641" s="65"/>
      <c r="IIR641" s="65"/>
      <c r="IIS641" s="65"/>
      <c r="IIT641" s="65"/>
      <c r="IIU641" s="65"/>
      <c r="IIV641" s="65"/>
      <c r="IIW641" s="65"/>
      <c r="IIX641" s="65"/>
      <c r="IIY641" s="65"/>
      <c r="IIZ641" s="65"/>
      <c r="IJA641" s="65"/>
      <c r="IJB641" s="65"/>
      <c r="IJC641" s="65"/>
      <c r="IJD641" s="65"/>
      <c r="IJE641" s="65"/>
      <c r="IJF641" s="65"/>
      <c r="IJG641" s="65"/>
      <c r="IJH641" s="65"/>
      <c r="IJI641" s="65"/>
      <c r="IJJ641" s="65"/>
      <c r="IJK641" s="65"/>
      <c r="IJL641" s="65"/>
      <c r="IJM641" s="65"/>
      <c r="IJN641" s="65"/>
      <c r="IJO641" s="65"/>
      <c r="IJP641" s="65"/>
      <c r="IJQ641" s="65"/>
      <c r="IJR641" s="65"/>
      <c r="IJS641" s="65"/>
      <c r="IJT641" s="65"/>
      <c r="IJU641" s="65"/>
      <c r="IJV641" s="65"/>
      <c r="IJW641" s="65"/>
      <c r="IJX641" s="65"/>
      <c r="IJY641" s="65"/>
      <c r="IJZ641" s="65"/>
      <c r="IKA641" s="65"/>
      <c r="IKB641" s="65"/>
      <c r="IKC641" s="65"/>
      <c r="IKD641" s="65"/>
      <c r="IKE641" s="65"/>
      <c r="IKF641" s="65"/>
      <c r="IKG641" s="65"/>
      <c r="IKH641" s="65"/>
      <c r="IKI641" s="65"/>
      <c r="IKJ641" s="65"/>
      <c r="IKK641" s="65"/>
      <c r="IKL641" s="65"/>
      <c r="IKM641" s="65"/>
      <c r="IKN641" s="65"/>
      <c r="IKO641" s="65"/>
      <c r="IKP641" s="65"/>
      <c r="IKQ641" s="65"/>
      <c r="IKR641" s="65"/>
      <c r="IKS641" s="65"/>
      <c r="IKT641" s="65"/>
      <c r="IKU641" s="65"/>
      <c r="IKV641" s="65"/>
      <c r="IKW641" s="65"/>
      <c r="IKX641" s="65"/>
      <c r="IKY641" s="65"/>
      <c r="IKZ641" s="65"/>
      <c r="ILA641" s="65"/>
      <c r="ILB641" s="65"/>
      <c r="ILC641" s="65"/>
      <c r="ILD641" s="65"/>
      <c r="ILE641" s="65"/>
      <c r="ILF641" s="65"/>
      <c r="ILG641" s="65"/>
      <c r="ILH641" s="65"/>
      <c r="ILI641" s="65"/>
      <c r="ILJ641" s="65"/>
      <c r="ILK641" s="65"/>
      <c r="ILL641" s="65"/>
      <c r="ILM641" s="65"/>
      <c r="ILN641" s="65"/>
      <c r="ILO641" s="65"/>
      <c r="ILP641" s="65"/>
      <c r="ILQ641" s="65"/>
      <c r="ILR641" s="65"/>
      <c r="ILS641" s="65"/>
      <c r="ILT641" s="65"/>
      <c r="ILU641" s="65"/>
      <c r="ILV641" s="65"/>
      <c r="ILW641" s="65"/>
      <c r="ILX641" s="65"/>
      <c r="ILY641" s="65"/>
      <c r="ILZ641" s="65"/>
      <c r="IMA641" s="65"/>
      <c r="IMB641" s="65"/>
      <c r="IMC641" s="65"/>
      <c r="IMD641" s="65"/>
      <c r="IME641" s="65"/>
      <c r="IMF641" s="65"/>
      <c r="IMG641" s="65"/>
      <c r="IMH641" s="65"/>
      <c r="IMI641" s="65"/>
      <c r="IMJ641" s="65"/>
      <c r="IMK641" s="65"/>
      <c r="IML641" s="65"/>
      <c r="IMM641" s="65"/>
      <c r="IMN641" s="65"/>
      <c r="IMO641" s="65"/>
      <c r="IMP641" s="65"/>
      <c r="IMQ641" s="65"/>
      <c r="IMR641" s="65"/>
      <c r="IMS641" s="65"/>
      <c r="IMT641" s="65"/>
      <c r="IMU641" s="65"/>
      <c r="IMV641" s="65"/>
      <c r="IMW641" s="65"/>
      <c r="IMX641" s="65"/>
      <c r="IMY641" s="65"/>
      <c r="IMZ641" s="65"/>
      <c r="INA641" s="65"/>
      <c r="INB641" s="65"/>
      <c r="INC641" s="65"/>
      <c r="IND641" s="65"/>
      <c r="INE641" s="65"/>
      <c r="INF641" s="65"/>
      <c r="ING641" s="65"/>
      <c r="INH641" s="65"/>
      <c r="INI641" s="65"/>
      <c r="INJ641" s="65"/>
      <c r="INK641" s="65"/>
      <c r="INL641" s="65"/>
      <c r="INM641" s="65"/>
      <c r="INN641" s="65"/>
      <c r="INO641" s="65"/>
      <c r="INP641" s="65"/>
      <c r="INQ641" s="65"/>
      <c r="INR641" s="65"/>
      <c r="INS641" s="65"/>
      <c r="INT641" s="65"/>
      <c r="INU641" s="65"/>
      <c r="INV641" s="65"/>
      <c r="INW641" s="65"/>
      <c r="INX641" s="65"/>
      <c r="INY641" s="65"/>
      <c r="INZ641" s="65"/>
      <c r="IOA641" s="65"/>
      <c r="IOB641" s="65"/>
      <c r="IOC641" s="65"/>
      <c r="IOD641" s="65"/>
      <c r="IOE641" s="65"/>
      <c r="IOF641" s="65"/>
      <c r="IOG641" s="65"/>
      <c r="IOH641" s="65"/>
      <c r="IOI641" s="65"/>
      <c r="IOJ641" s="65"/>
      <c r="IOK641" s="65"/>
      <c r="IOL641" s="65"/>
      <c r="IOM641" s="65"/>
      <c r="ION641" s="65"/>
      <c r="IOO641" s="65"/>
      <c r="IOP641" s="65"/>
      <c r="IOQ641" s="65"/>
      <c r="IOR641" s="65"/>
      <c r="IOS641" s="65"/>
      <c r="IOT641" s="65"/>
      <c r="IOU641" s="65"/>
      <c r="IOV641" s="65"/>
      <c r="IOW641" s="65"/>
      <c r="IOX641" s="65"/>
      <c r="IOY641" s="65"/>
      <c r="IOZ641" s="65"/>
      <c r="IPA641" s="65"/>
      <c r="IPB641" s="65"/>
      <c r="IPC641" s="65"/>
      <c r="IPD641" s="65"/>
      <c r="IPE641" s="65"/>
      <c r="IPF641" s="65"/>
      <c r="IPG641" s="65"/>
      <c r="IPH641" s="65"/>
      <c r="IPI641" s="65"/>
      <c r="IPJ641" s="65"/>
      <c r="IPK641" s="65"/>
      <c r="IPL641" s="65"/>
      <c r="IPM641" s="65"/>
      <c r="IPN641" s="65"/>
      <c r="IPO641" s="65"/>
      <c r="IPP641" s="65"/>
      <c r="IPQ641" s="65"/>
      <c r="IPR641" s="65"/>
      <c r="IPS641" s="65"/>
      <c r="IPT641" s="65"/>
      <c r="IPU641" s="65"/>
      <c r="IPV641" s="65"/>
      <c r="IPW641" s="65"/>
      <c r="IPX641" s="65"/>
      <c r="IPY641" s="65"/>
      <c r="IPZ641" s="65"/>
      <c r="IQA641" s="65"/>
      <c r="IQB641" s="65"/>
      <c r="IQC641" s="65"/>
      <c r="IQD641" s="65"/>
      <c r="IQE641" s="65"/>
      <c r="IQF641" s="65"/>
      <c r="IQG641" s="65"/>
      <c r="IQH641" s="65"/>
      <c r="IQI641" s="65"/>
      <c r="IQJ641" s="65"/>
      <c r="IQK641" s="65"/>
      <c r="IQL641" s="65"/>
      <c r="IQM641" s="65"/>
      <c r="IQN641" s="65"/>
      <c r="IQO641" s="65"/>
      <c r="IQP641" s="65"/>
      <c r="IQQ641" s="65"/>
      <c r="IQR641" s="65"/>
      <c r="IQS641" s="65"/>
      <c r="IQT641" s="65"/>
      <c r="IQU641" s="65"/>
      <c r="IQV641" s="65"/>
      <c r="IQW641" s="65"/>
      <c r="IQX641" s="65"/>
      <c r="IQY641" s="65"/>
      <c r="IQZ641" s="65"/>
      <c r="IRA641" s="65"/>
      <c r="IRB641" s="65"/>
      <c r="IRC641" s="65"/>
      <c r="IRD641" s="65"/>
      <c r="IRE641" s="65"/>
      <c r="IRF641" s="65"/>
      <c r="IRG641" s="65"/>
      <c r="IRH641" s="65"/>
      <c r="IRI641" s="65"/>
      <c r="IRJ641" s="65"/>
      <c r="IRK641" s="65"/>
      <c r="IRL641" s="65"/>
      <c r="IRM641" s="65"/>
      <c r="IRN641" s="65"/>
      <c r="IRO641" s="65"/>
      <c r="IRP641" s="65"/>
      <c r="IRQ641" s="65"/>
      <c r="IRR641" s="65"/>
      <c r="IRS641" s="65"/>
      <c r="IRT641" s="65"/>
      <c r="IRU641" s="65"/>
      <c r="IRV641" s="65"/>
      <c r="IRW641" s="65"/>
      <c r="IRX641" s="65"/>
      <c r="IRY641" s="65"/>
      <c r="IRZ641" s="65"/>
      <c r="ISA641" s="65"/>
      <c r="ISB641" s="65"/>
      <c r="ISC641" s="65"/>
      <c r="ISD641" s="65"/>
      <c r="ISE641" s="65"/>
      <c r="ISF641" s="65"/>
      <c r="ISG641" s="65"/>
      <c r="ISH641" s="65"/>
      <c r="ISI641" s="65"/>
      <c r="ISJ641" s="65"/>
      <c r="ISK641" s="65"/>
      <c r="ISL641" s="65"/>
      <c r="ISM641" s="65"/>
      <c r="ISN641" s="65"/>
      <c r="ISO641" s="65"/>
      <c r="ISP641" s="65"/>
      <c r="ISQ641" s="65"/>
      <c r="ISR641" s="65"/>
      <c r="ISS641" s="65"/>
      <c r="IST641" s="65"/>
      <c r="ISU641" s="65"/>
      <c r="ISV641" s="65"/>
      <c r="ISW641" s="65"/>
      <c r="ISX641" s="65"/>
      <c r="ISY641" s="65"/>
      <c r="ISZ641" s="65"/>
      <c r="ITA641" s="65"/>
      <c r="ITB641" s="65"/>
      <c r="ITC641" s="65"/>
      <c r="ITD641" s="65"/>
      <c r="ITE641" s="65"/>
      <c r="ITF641" s="65"/>
      <c r="ITG641" s="65"/>
      <c r="ITH641" s="65"/>
      <c r="ITI641" s="65"/>
      <c r="ITJ641" s="65"/>
      <c r="ITK641" s="65"/>
      <c r="ITL641" s="65"/>
      <c r="ITM641" s="65"/>
      <c r="ITN641" s="65"/>
      <c r="ITO641" s="65"/>
      <c r="ITP641" s="65"/>
      <c r="ITQ641" s="65"/>
      <c r="ITR641" s="65"/>
      <c r="ITS641" s="65"/>
      <c r="ITT641" s="65"/>
      <c r="ITU641" s="65"/>
      <c r="ITV641" s="65"/>
      <c r="ITW641" s="65"/>
      <c r="ITX641" s="65"/>
      <c r="ITY641" s="65"/>
      <c r="ITZ641" s="65"/>
      <c r="IUA641" s="65"/>
      <c r="IUB641" s="65"/>
      <c r="IUC641" s="65"/>
      <c r="IUD641" s="65"/>
      <c r="IUE641" s="65"/>
      <c r="IUF641" s="65"/>
      <c r="IUG641" s="65"/>
      <c r="IUH641" s="65"/>
      <c r="IUI641" s="65"/>
      <c r="IUJ641" s="65"/>
      <c r="IUK641" s="65"/>
      <c r="IUL641" s="65"/>
      <c r="IUM641" s="65"/>
      <c r="IUN641" s="65"/>
      <c r="IUO641" s="65"/>
      <c r="IUP641" s="65"/>
      <c r="IUQ641" s="65"/>
      <c r="IUR641" s="65"/>
      <c r="IUS641" s="65"/>
      <c r="IUT641" s="65"/>
      <c r="IUU641" s="65"/>
      <c r="IUV641" s="65"/>
      <c r="IUW641" s="65"/>
      <c r="IUX641" s="65"/>
      <c r="IUY641" s="65"/>
      <c r="IUZ641" s="65"/>
      <c r="IVA641" s="65"/>
      <c r="IVB641" s="65"/>
      <c r="IVC641" s="65"/>
      <c r="IVD641" s="65"/>
      <c r="IVE641" s="65"/>
      <c r="IVF641" s="65"/>
      <c r="IVG641" s="65"/>
      <c r="IVH641" s="65"/>
      <c r="IVI641" s="65"/>
      <c r="IVJ641" s="65"/>
      <c r="IVK641" s="65"/>
      <c r="IVL641" s="65"/>
      <c r="IVM641" s="65"/>
      <c r="IVN641" s="65"/>
      <c r="IVO641" s="65"/>
      <c r="IVP641" s="65"/>
      <c r="IVQ641" s="65"/>
      <c r="IVR641" s="65"/>
      <c r="IVS641" s="65"/>
      <c r="IVT641" s="65"/>
      <c r="IVU641" s="65"/>
      <c r="IVV641" s="65"/>
      <c r="IVW641" s="65"/>
      <c r="IVX641" s="65"/>
      <c r="IVY641" s="65"/>
      <c r="IVZ641" s="65"/>
      <c r="IWA641" s="65"/>
      <c r="IWB641" s="65"/>
      <c r="IWC641" s="65"/>
      <c r="IWD641" s="65"/>
      <c r="IWE641" s="65"/>
      <c r="IWF641" s="65"/>
      <c r="IWG641" s="65"/>
      <c r="IWH641" s="65"/>
      <c r="IWI641" s="65"/>
      <c r="IWJ641" s="65"/>
      <c r="IWK641" s="65"/>
      <c r="IWL641" s="65"/>
      <c r="IWM641" s="65"/>
      <c r="IWN641" s="65"/>
      <c r="IWO641" s="65"/>
      <c r="IWP641" s="65"/>
      <c r="IWQ641" s="65"/>
      <c r="IWR641" s="65"/>
      <c r="IWS641" s="65"/>
      <c r="IWT641" s="65"/>
      <c r="IWU641" s="65"/>
      <c r="IWV641" s="65"/>
      <c r="IWW641" s="65"/>
      <c r="IWX641" s="65"/>
      <c r="IWY641" s="65"/>
      <c r="IWZ641" s="65"/>
      <c r="IXA641" s="65"/>
      <c r="IXB641" s="65"/>
      <c r="IXC641" s="65"/>
      <c r="IXD641" s="65"/>
      <c r="IXE641" s="65"/>
      <c r="IXF641" s="65"/>
      <c r="IXG641" s="65"/>
      <c r="IXH641" s="65"/>
      <c r="IXI641" s="65"/>
      <c r="IXJ641" s="65"/>
      <c r="IXK641" s="65"/>
      <c r="IXL641" s="65"/>
      <c r="IXM641" s="65"/>
      <c r="IXN641" s="65"/>
      <c r="IXO641" s="65"/>
      <c r="IXP641" s="65"/>
      <c r="IXQ641" s="65"/>
      <c r="IXR641" s="65"/>
      <c r="IXS641" s="65"/>
      <c r="IXT641" s="65"/>
      <c r="IXU641" s="65"/>
      <c r="IXV641" s="65"/>
      <c r="IXW641" s="65"/>
      <c r="IXX641" s="65"/>
      <c r="IXY641" s="65"/>
      <c r="IXZ641" s="65"/>
      <c r="IYA641" s="65"/>
      <c r="IYB641" s="65"/>
      <c r="IYC641" s="65"/>
      <c r="IYD641" s="65"/>
      <c r="IYE641" s="65"/>
      <c r="IYF641" s="65"/>
      <c r="IYG641" s="65"/>
      <c r="IYH641" s="65"/>
      <c r="IYI641" s="65"/>
      <c r="IYJ641" s="65"/>
      <c r="IYK641" s="65"/>
      <c r="IYL641" s="65"/>
      <c r="IYM641" s="65"/>
      <c r="IYN641" s="65"/>
      <c r="IYO641" s="65"/>
      <c r="IYP641" s="65"/>
      <c r="IYQ641" s="65"/>
      <c r="IYR641" s="65"/>
      <c r="IYS641" s="65"/>
      <c r="IYT641" s="65"/>
      <c r="IYU641" s="65"/>
      <c r="IYV641" s="65"/>
      <c r="IYW641" s="65"/>
      <c r="IYX641" s="65"/>
      <c r="IYY641" s="65"/>
      <c r="IYZ641" s="65"/>
      <c r="IZA641" s="65"/>
      <c r="IZB641" s="65"/>
      <c r="IZC641" s="65"/>
      <c r="IZD641" s="65"/>
      <c r="IZE641" s="65"/>
      <c r="IZF641" s="65"/>
      <c r="IZG641" s="65"/>
      <c r="IZH641" s="65"/>
      <c r="IZI641" s="65"/>
      <c r="IZJ641" s="65"/>
      <c r="IZK641" s="65"/>
      <c r="IZL641" s="65"/>
      <c r="IZM641" s="65"/>
      <c r="IZN641" s="65"/>
      <c r="IZO641" s="65"/>
      <c r="IZP641" s="65"/>
      <c r="IZQ641" s="65"/>
      <c r="IZR641" s="65"/>
      <c r="IZS641" s="65"/>
      <c r="IZT641" s="65"/>
      <c r="IZU641" s="65"/>
      <c r="IZV641" s="65"/>
      <c r="IZW641" s="65"/>
      <c r="IZX641" s="65"/>
      <c r="IZY641" s="65"/>
      <c r="IZZ641" s="65"/>
      <c r="JAA641" s="65"/>
      <c r="JAB641" s="65"/>
      <c r="JAC641" s="65"/>
      <c r="JAD641" s="65"/>
      <c r="JAE641" s="65"/>
      <c r="JAF641" s="65"/>
      <c r="JAG641" s="65"/>
      <c r="JAH641" s="65"/>
      <c r="JAI641" s="65"/>
      <c r="JAJ641" s="65"/>
      <c r="JAK641" s="65"/>
      <c r="JAL641" s="65"/>
      <c r="JAM641" s="65"/>
      <c r="JAN641" s="65"/>
      <c r="JAO641" s="65"/>
      <c r="JAP641" s="65"/>
      <c r="JAQ641" s="65"/>
      <c r="JAR641" s="65"/>
      <c r="JAS641" s="65"/>
      <c r="JAT641" s="65"/>
      <c r="JAU641" s="65"/>
      <c r="JAV641" s="65"/>
      <c r="JAW641" s="65"/>
      <c r="JAX641" s="65"/>
      <c r="JAY641" s="65"/>
      <c r="JAZ641" s="65"/>
      <c r="JBA641" s="65"/>
      <c r="JBB641" s="65"/>
      <c r="JBC641" s="65"/>
      <c r="JBD641" s="65"/>
      <c r="JBE641" s="65"/>
      <c r="JBF641" s="65"/>
      <c r="JBG641" s="65"/>
      <c r="JBH641" s="65"/>
      <c r="JBI641" s="65"/>
      <c r="JBJ641" s="65"/>
      <c r="JBK641" s="65"/>
      <c r="JBL641" s="65"/>
      <c r="JBM641" s="65"/>
      <c r="JBN641" s="65"/>
      <c r="JBO641" s="65"/>
      <c r="JBP641" s="65"/>
      <c r="JBQ641" s="65"/>
      <c r="JBR641" s="65"/>
      <c r="JBS641" s="65"/>
      <c r="JBT641" s="65"/>
      <c r="JBU641" s="65"/>
      <c r="JBV641" s="65"/>
      <c r="JBW641" s="65"/>
      <c r="JBX641" s="65"/>
      <c r="JBY641" s="65"/>
      <c r="JBZ641" s="65"/>
      <c r="JCA641" s="65"/>
      <c r="JCB641" s="65"/>
      <c r="JCC641" s="65"/>
      <c r="JCD641" s="65"/>
      <c r="JCE641" s="65"/>
      <c r="JCF641" s="65"/>
      <c r="JCG641" s="65"/>
      <c r="JCH641" s="65"/>
      <c r="JCI641" s="65"/>
      <c r="JCJ641" s="65"/>
      <c r="JCK641" s="65"/>
      <c r="JCL641" s="65"/>
      <c r="JCM641" s="65"/>
      <c r="JCN641" s="65"/>
      <c r="JCO641" s="65"/>
      <c r="JCP641" s="65"/>
      <c r="JCQ641" s="65"/>
      <c r="JCR641" s="65"/>
      <c r="JCS641" s="65"/>
      <c r="JCT641" s="65"/>
      <c r="JCU641" s="65"/>
      <c r="JCV641" s="65"/>
      <c r="JCW641" s="65"/>
      <c r="JCX641" s="65"/>
      <c r="JCY641" s="65"/>
      <c r="JCZ641" s="65"/>
      <c r="JDA641" s="65"/>
      <c r="JDB641" s="65"/>
      <c r="JDC641" s="65"/>
      <c r="JDD641" s="65"/>
      <c r="JDE641" s="65"/>
      <c r="JDF641" s="65"/>
      <c r="JDG641" s="65"/>
      <c r="JDH641" s="65"/>
      <c r="JDI641" s="65"/>
      <c r="JDJ641" s="65"/>
      <c r="JDK641" s="65"/>
      <c r="JDL641" s="65"/>
      <c r="JDM641" s="65"/>
      <c r="JDN641" s="65"/>
      <c r="JDO641" s="65"/>
      <c r="JDP641" s="65"/>
      <c r="JDQ641" s="65"/>
      <c r="JDR641" s="65"/>
      <c r="JDS641" s="65"/>
      <c r="JDT641" s="65"/>
      <c r="JDU641" s="65"/>
      <c r="JDV641" s="65"/>
      <c r="JDW641" s="65"/>
      <c r="JDX641" s="65"/>
      <c r="JDY641" s="65"/>
      <c r="JDZ641" s="65"/>
      <c r="JEA641" s="65"/>
      <c r="JEB641" s="65"/>
      <c r="JEC641" s="65"/>
      <c r="JED641" s="65"/>
      <c r="JEE641" s="65"/>
      <c r="JEF641" s="65"/>
      <c r="JEG641" s="65"/>
      <c r="JEH641" s="65"/>
      <c r="JEI641" s="65"/>
      <c r="JEJ641" s="65"/>
      <c r="JEK641" s="65"/>
      <c r="JEL641" s="65"/>
      <c r="JEM641" s="65"/>
      <c r="JEN641" s="65"/>
      <c r="JEO641" s="65"/>
      <c r="JEP641" s="65"/>
      <c r="JEQ641" s="65"/>
      <c r="JER641" s="65"/>
      <c r="JES641" s="65"/>
      <c r="JET641" s="65"/>
      <c r="JEU641" s="65"/>
      <c r="JEV641" s="65"/>
      <c r="JEW641" s="65"/>
      <c r="JEX641" s="65"/>
      <c r="JEY641" s="65"/>
      <c r="JEZ641" s="65"/>
      <c r="JFA641" s="65"/>
      <c r="JFB641" s="65"/>
      <c r="JFC641" s="65"/>
      <c r="JFD641" s="65"/>
      <c r="JFE641" s="65"/>
      <c r="JFF641" s="65"/>
      <c r="JFG641" s="65"/>
      <c r="JFH641" s="65"/>
      <c r="JFI641" s="65"/>
      <c r="JFJ641" s="65"/>
      <c r="JFK641" s="65"/>
      <c r="JFL641" s="65"/>
      <c r="JFM641" s="65"/>
      <c r="JFN641" s="65"/>
      <c r="JFO641" s="65"/>
      <c r="JFP641" s="65"/>
      <c r="JFQ641" s="65"/>
      <c r="JFR641" s="65"/>
      <c r="JFS641" s="65"/>
      <c r="JFT641" s="65"/>
      <c r="JFU641" s="65"/>
      <c r="JFV641" s="65"/>
      <c r="JFW641" s="65"/>
      <c r="JFX641" s="65"/>
      <c r="JFY641" s="65"/>
      <c r="JFZ641" s="65"/>
      <c r="JGA641" s="65"/>
      <c r="JGB641" s="65"/>
      <c r="JGC641" s="65"/>
      <c r="JGD641" s="65"/>
      <c r="JGE641" s="65"/>
      <c r="JGF641" s="65"/>
      <c r="JGG641" s="65"/>
      <c r="JGH641" s="65"/>
      <c r="JGI641" s="65"/>
      <c r="JGJ641" s="65"/>
      <c r="JGK641" s="65"/>
      <c r="JGL641" s="65"/>
      <c r="JGM641" s="65"/>
      <c r="JGN641" s="65"/>
      <c r="JGO641" s="65"/>
      <c r="JGP641" s="65"/>
      <c r="JGQ641" s="65"/>
      <c r="JGR641" s="65"/>
      <c r="JGS641" s="65"/>
      <c r="JGT641" s="65"/>
      <c r="JGU641" s="65"/>
      <c r="JGV641" s="65"/>
      <c r="JGW641" s="65"/>
      <c r="JGX641" s="65"/>
      <c r="JGY641" s="65"/>
      <c r="JGZ641" s="65"/>
      <c r="JHA641" s="65"/>
      <c r="JHB641" s="65"/>
      <c r="JHC641" s="65"/>
      <c r="JHD641" s="65"/>
      <c r="JHE641" s="65"/>
      <c r="JHF641" s="65"/>
      <c r="JHG641" s="65"/>
      <c r="JHH641" s="65"/>
      <c r="JHI641" s="65"/>
      <c r="JHJ641" s="65"/>
      <c r="JHK641" s="65"/>
      <c r="JHL641" s="65"/>
      <c r="JHM641" s="65"/>
      <c r="JHN641" s="65"/>
      <c r="JHO641" s="65"/>
      <c r="JHP641" s="65"/>
      <c r="JHQ641" s="65"/>
      <c r="JHR641" s="65"/>
      <c r="JHS641" s="65"/>
      <c r="JHT641" s="65"/>
      <c r="JHU641" s="65"/>
      <c r="JHV641" s="65"/>
      <c r="JHW641" s="65"/>
      <c r="JHX641" s="65"/>
      <c r="JHY641" s="65"/>
      <c r="JHZ641" s="65"/>
      <c r="JIA641" s="65"/>
      <c r="JIB641" s="65"/>
      <c r="JIC641" s="65"/>
      <c r="JID641" s="65"/>
      <c r="JIE641" s="65"/>
      <c r="JIF641" s="65"/>
      <c r="JIG641" s="65"/>
      <c r="JIH641" s="65"/>
      <c r="JII641" s="65"/>
      <c r="JIJ641" s="65"/>
      <c r="JIK641" s="65"/>
      <c r="JIL641" s="65"/>
      <c r="JIM641" s="65"/>
      <c r="JIN641" s="65"/>
      <c r="JIO641" s="65"/>
      <c r="JIP641" s="65"/>
      <c r="JIQ641" s="65"/>
      <c r="JIR641" s="65"/>
      <c r="JIS641" s="65"/>
      <c r="JIT641" s="65"/>
      <c r="JIU641" s="65"/>
      <c r="JIV641" s="65"/>
      <c r="JIW641" s="65"/>
      <c r="JIX641" s="65"/>
      <c r="JIY641" s="65"/>
      <c r="JIZ641" s="65"/>
      <c r="JJA641" s="65"/>
      <c r="JJB641" s="65"/>
      <c r="JJC641" s="65"/>
      <c r="JJD641" s="65"/>
      <c r="JJE641" s="65"/>
      <c r="JJF641" s="65"/>
      <c r="JJG641" s="65"/>
      <c r="JJH641" s="65"/>
      <c r="JJI641" s="65"/>
      <c r="JJJ641" s="65"/>
      <c r="JJK641" s="65"/>
      <c r="JJL641" s="65"/>
      <c r="JJM641" s="65"/>
      <c r="JJN641" s="65"/>
      <c r="JJO641" s="65"/>
      <c r="JJP641" s="65"/>
      <c r="JJQ641" s="65"/>
      <c r="JJR641" s="65"/>
      <c r="JJS641" s="65"/>
      <c r="JJT641" s="65"/>
      <c r="JJU641" s="65"/>
      <c r="JJV641" s="65"/>
      <c r="JJW641" s="65"/>
      <c r="JJX641" s="65"/>
      <c r="JJY641" s="65"/>
      <c r="JJZ641" s="65"/>
      <c r="JKA641" s="65"/>
      <c r="JKB641" s="65"/>
      <c r="JKC641" s="65"/>
      <c r="JKD641" s="65"/>
      <c r="JKE641" s="65"/>
      <c r="JKF641" s="65"/>
      <c r="JKG641" s="65"/>
      <c r="JKH641" s="65"/>
      <c r="JKI641" s="65"/>
      <c r="JKJ641" s="65"/>
      <c r="JKK641" s="65"/>
      <c r="JKL641" s="65"/>
      <c r="JKM641" s="65"/>
      <c r="JKN641" s="65"/>
      <c r="JKO641" s="65"/>
      <c r="JKP641" s="65"/>
      <c r="JKQ641" s="65"/>
      <c r="JKR641" s="65"/>
      <c r="JKS641" s="65"/>
      <c r="JKT641" s="65"/>
      <c r="JKU641" s="65"/>
      <c r="JKV641" s="65"/>
      <c r="JKW641" s="65"/>
      <c r="JKX641" s="65"/>
      <c r="JKY641" s="65"/>
      <c r="JKZ641" s="65"/>
      <c r="JLA641" s="65"/>
      <c r="JLB641" s="65"/>
      <c r="JLC641" s="65"/>
      <c r="JLD641" s="65"/>
      <c r="JLE641" s="65"/>
      <c r="JLF641" s="65"/>
      <c r="JLG641" s="65"/>
      <c r="JLH641" s="65"/>
      <c r="JLI641" s="65"/>
      <c r="JLJ641" s="65"/>
      <c r="JLK641" s="65"/>
      <c r="JLL641" s="65"/>
      <c r="JLM641" s="65"/>
      <c r="JLN641" s="65"/>
      <c r="JLO641" s="65"/>
      <c r="JLP641" s="65"/>
      <c r="JLQ641" s="65"/>
      <c r="JLR641" s="65"/>
      <c r="JLS641" s="65"/>
      <c r="JLT641" s="65"/>
      <c r="JLU641" s="65"/>
      <c r="JLV641" s="65"/>
      <c r="JLW641" s="65"/>
      <c r="JLX641" s="65"/>
      <c r="JLY641" s="65"/>
      <c r="JLZ641" s="65"/>
      <c r="JMA641" s="65"/>
      <c r="JMB641" s="65"/>
      <c r="JMC641" s="65"/>
      <c r="JMD641" s="65"/>
      <c r="JME641" s="65"/>
      <c r="JMF641" s="65"/>
      <c r="JMG641" s="65"/>
      <c r="JMH641" s="65"/>
      <c r="JMI641" s="65"/>
      <c r="JMJ641" s="65"/>
      <c r="JMK641" s="65"/>
      <c r="JML641" s="65"/>
      <c r="JMM641" s="65"/>
      <c r="JMN641" s="65"/>
      <c r="JMO641" s="65"/>
      <c r="JMP641" s="65"/>
      <c r="JMQ641" s="65"/>
      <c r="JMR641" s="65"/>
      <c r="JMS641" s="65"/>
      <c r="JMT641" s="65"/>
      <c r="JMU641" s="65"/>
      <c r="JMV641" s="65"/>
      <c r="JMW641" s="65"/>
      <c r="JMX641" s="65"/>
      <c r="JMY641" s="65"/>
      <c r="JMZ641" s="65"/>
      <c r="JNA641" s="65"/>
      <c r="JNB641" s="65"/>
      <c r="JNC641" s="65"/>
      <c r="JND641" s="65"/>
      <c r="JNE641" s="65"/>
      <c r="JNF641" s="65"/>
      <c r="JNG641" s="65"/>
      <c r="JNH641" s="65"/>
      <c r="JNI641" s="65"/>
      <c r="JNJ641" s="65"/>
      <c r="JNK641" s="65"/>
      <c r="JNL641" s="65"/>
      <c r="JNM641" s="65"/>
      <c r="JNN641" s="65"/>
      <c r="JNO641" s="65"/>
      <c r="JNP641" s="65"/>
      <c r="JNQ641" s="65"/>
      <c r="JNR641" s="65"/>
      <c r="JNS641" s="65"/>
      <c r="JNT641" s="65"/>
      <c r="JNU641" s="65"/>
      <c r="JNV641" s="65"/>
      <c r="JNW641" s="65"/>
      <c r="JNX641" s="65"/>
      <c r="JNY641" s="65"/>
      <c r="JNZ641" s="65"/>
      <c r="JOA641" s="65"/>
      <c r="JOB641" s="65"/>
      <c r="JOC641" s="65"/>
      <c r="JOD641" s="65"/>
      <c r="JOE641" s="65"/>
      <c r="JOF641" s="65"/>
      <c r="JOG641" s="65"/>
      <c r="JOH641" s="65"/>
      <c r="JOI641" s="65"/>
      <c r="JOJ641" s="65"/>
      <c r="JOK641" s="65"/>
      <c r="JOL641" s="65"/>
      <c r="JOM641" s="65"/>
      <c r="JON641" s="65"/>
      <c r="JOO641" s="65"/>
      <c r="JOP641" s="65"/>
      <c r="JOQ641" s="65"/>
      <c r="JOR641" s="65"/>
      <c r="JOS641" s="65"/>
      <c r="JOT641" s="65"/>
      <c r="JOU641" s="65"/>
      <c r="JOV641" s="65"/>
      <c r="JOW641" s="65"/>
      <c r="JOX641" s="65"/>
      <c r="JOY641" s="65"/>
      <c r="JOZ641" s="65"/>
      <c r="JPA641" s="65"/>
      <c r="JPB641" s="65"/>
      <c r="JPC641" s="65"/>
      <c r="JPD641" s="65"/>
      <c r="JPE641" s="65"/>
      <c r="JPF641" s="65"/>
      <c r="JPG641" s="65"/>
      <c r="JPH641" s="65"/>
      <c r="JPI641" s="65"/>
      <c r="JPJ641" s="65"/>
      <c r="JPK641" s="65"/>
      <c r="JPL641" s="65"/>
      <c r="JPM641" s="65"/>
      <c r="JPN641" s="65"/>
      <c r="JPO641" s="65"/>
      <c r="JPP641" s="65"/>
      <c r="JPQ641" s="65"/>
      <c r="JPR641" s="65"/>
      <c r="JPS641" s="65"/>
      <c r="JPT641" s="65"/>
      <c r="JPU641" s="65"/>
      <c r="JPV641" s="65"/>
      <c r="JPW641" s="65"/>
      <c r="JPX641" s="65"/>
      <c r="JPY641" s="65"/>
      <c r="JPZ641" s="65"/>
      <c r="JQA641" s="65"/>
      <c r="JQB641" s="65"/>
      <c r="JQC641" s="65"/>
      <c r="JQD641" s="65"/>
      <c r="JQE641" s="65"/>
      <c r="JQF641" s="65"/>
      <c r="JQG641" s="65"/>
      <c r="JQH641" s="65"/>
      <c r="JQI641" s="65"/>
      <c r="JQJ641" s="65"/>
      <c r="JQK641" s="65"/>
      <c r="JQL641" s="65"/>
      <c r="JQM641" s="65"/>
      <c r="JQN641" s="65"/>
      <c r="JQO641" s="65"/>
      <c r="JQP641" s="65"/>
      <c r="JQQ641" s="65"/>
      <c r="JQR641" s="65"/>
      <c r="JQS641" s="65"/>
      <c r="JQT641" s="65"/>
      <c r="JQU641" s="65"/>
      <c r="JQV641" s="65"/>
      <c r="JQW641" s="65"/>
      <c r="JQX641" s="65"/>
      <c r="JQY641" s="65"/>
      <c r="JQZ641" s="65"/>
      <c r="JRA641" s="65"/>
      <c r="JRB641" s="65"/>
      <c r="JRC641" s="65"/>
      <c r="JRD641" s="65"/>
      <c r="JRE641" s="65"/>
      <c r="JRF641" s="65"/>
      <c r="JRG641" s="65"/>
      <c r="JRH641" s="65"/>
      <c r="JRI641" s="65"/>
      <c r="JRJ641" s="65"/>
      <c r="JRK641" s="65"/>
      <c r="JRL641" s="65"/>
      <c r="JRM641" s="65"/>
      <c r="JRN641" s="65"/>
      <c r="JRO641" s="65"/>
      <c r="JRP641" s="65"/>
      <c r="JRQ641" s="65"/>
      <c r="JRR641" s="65"/>
      <c r="JRS641" s="65"/>
      <c r="JRT641" s="65"/>
      <c r="JRU641" s="65"/>
      <c r="JRV641" s="65"/>
      <c r="JRW641" s="65"/>
      <c r="JRX641" s="65"/>
      <c r="JRY641" s="65"/>
      <c r="JRZ641" s="65"/>
      <c r="JSA641" s="65"/>
      <c r="JSB641" s="65"/>
      <c r="JSC641" s="65"/>
      <c r="JSD641" s="65"/>
      <c r="JSE641" s="65"/>
      <c r="JSF641" s="65"/>
      <c r="JSG641" s="65"/>
      <c r="JSH641" s="65"/>
      <c r="JSI641" s="65"/>
      <c r="JSJ641" s="65"/>
      <c r="JSK641" s="65"/>
      <c r="JSL641" s="65"/>
      <c r="JSM641" s="65"/>
      <c r="JSN641" s="65"/>
      <c r="JSO641" s="65"/>
      <c r="JSP641" s="65"/>
      <c r="JSQ641" s="65"/>
      <c r="JSR641" s="65"/>
      <c r="JSS641" s="65"/>
      <c r="JST641" s="65"/>
      <c r="JSU641" s="65"/>
      <c r="JSV641" s="65"/>
      <c r="JSW641" s="65"/>
      <c r="JSX641" s="65"/>
      <c r="JSY641" s="65"/>
      <c r="JSZ641" s="65"/>
      <c r="JTA641" s="65"/>
      <c r="JTB641" s="65"/>
      <c r="JTC641" s="65"/>
      <c r="JTD641" s="65"/>
      <c r="JTE641" s="65"/>
      <c r="JTF641" s="65"/>
      <c r="JTG641" s="65"/>
      <c r="JTH641" s="65"/>
      <c r="JTI641" s="65"/>
      <c r="JTJ641" s="65"/>
      <c r="JTK641" s="65"/>
      <c r="JTL641" s="65"/>
      <c r="JTM641" s="65"/>
      <c r="JTN641" s="65"/>
      <c r="JTO641" s="65"/>
      <c r="JTP641" s="65"/>
      <c r="JTQ641" s="65"/>
      <c r="JTR641" s="65"/>
      <c r="JTS641" s="65"/>
      <c r="JTT641" s="65"/>
      <c r="JTU641" s="65"/>
      <c r="JTV641" s="65"/>
      <c r="JTW641" s="65"/>
      <c r="JTX641" s="65"/>
      <c r="JTY641" s="65"/>
      <c r="JTZ641" s="65"/>
      <c r="JUA641" s="65"/>
      <c r="JUB641" s="65"/>
      <c r="JUC641" s="65"/>
      <c r="JUD641" s="65"/>
      <c r="JUE641" s="65"/>
      <c r="JUF641" s="65"/>
      <c r="JUG641" s="65"/>
      <c r="JUH641" s="65"/>
      <c r="JUI641" s="65"/>
      <c r="JUJ641" s="65"/>
      <c r="JUK641" s="65"/>
      <c r="JUL641" s="65"/>
      <c r="JUM641" s="65"/>
      <c r="JUN641" s="65"/>
      <c r="JUO641" s="65"/>
      <c r="JUP641" s="65"/>
      <c r="JUQ641" s="65"/>
      <c r="JUR641" s="65"/>
      <c r="JUS641" s="65"/>
      <c r="JUT641" s="65"/>
      <c r="JUU641" s="65"/>
      <c r="JUV641" s="65"/>
      <c r="JUW641" s="65"/>
      <c r="JUX641" s="65"/>
      <c r="JUY641" s="65"/>
      <c r="JUZ641" s="65"/>
      <c r="JVA641" s="65"/>
      <c r="JVB641" s="65"/>
      <c r="JVC641" s="65"/>
      <c r="JVD641" s="65"/>
      <c r="JVE641" s="65"/>
      <c r="JVF641" s="65"/>
      <c r="JVG641" s="65"/>
      <c r="JVH641" s="65"/>
      <c r="JVI641" s="65"/>
      <c r="JVJ641" s="65"/>
      <c r="JVK641" s="65"/>
      <c r="JVL641" s="65"/>
      <c r="JVM641" s="65"/>
      <c r="JVN641" s="65"/>
      <c r="JVO641" s="65"/>
      <c r="JVP641" s="65"/>
      <c r="JVQ641" s="65"/>
      <c r="JVR641" s="65"/>
      <c r="JVS641" s="65"/>
      <c r="JVT641" s="65"/>
      <c r="JVU641" s="65"/>
      <c r="JVV641" s="65"/>
      <c r="JVW641" s="65"/>
      <c r="JVX641" s="65"/>
      <c r="JVY641" s="65"/>
      <c r="JVZ641" s="65"/>
      <c r="JWA641" s="65"/>
      <c r="JWB641" s="65"/>
      <c r="JWC641" s="65"/>
      <c r="JWD641" s="65"/>
      <c r="JWE641" s="65"/>
      <c r="JWF641" s="65"/>
      <c r="JWG641" s="65"/>
      <c r="JWH641" s="65"/>
      <c r="JWI641" s="65"/>
      <c r="JWJ641" s="65"/>
      <c r="JWK641" s="65"/>
      <c r="JWL641" s="65"/>
      <c r="JWM641" s="65"/>
      <c r="JWN641" s="65"/>
      <c r="JWO641" s="65"/>
      <c r="JWP641" s="65"/>
      <c r="JWQ641" s="65"/>
      <c r="JWR641" s="65"/>
      <c r="JWS641" s="65"/>
      <c r="JWT641" s="65"/>
      <c r="JWU641" s="65"/>
      <c r="JWV641" s="65"/>
      <c r="JWW641" s="65"/>
      <c r="JWX641" s="65"/>
      <c r="JWY641" s="65"/>
      <c r="JWZ641" s="65"/>
      <c r="JXA641" s="65"/>
      <c r="JXB641" s="65"/>
      <c r="JXC641" s="65"/>
      <c r="JXD641" s="65"/>
      <c r="JXE641" s="65"/>
      <c r="JXF641" s="65"/>
      <c r="JXG641" s="65"/>
      <c r="JXH641" s="65"/>
      <c r="JXI641" s="65"/>
      <c r="JXJ641" s="65"/>
      <c r="JXK641" s="65"/>
      <c r="JXL641" s="65"/>
      <c r="JXM641" s="65"/>
      <c r="JXN641" s="65"/>
      <c r="JXO641" s="65"/>
      <c r="JXP641" s="65"/>
      <c r="JXQ641" s="65"/>
      <c r="JXR641" s="65"/>
      <c r="JXS641" s="65"/>
      <c r="JXT641" s="65"/>
      <c r="JXU641" s="65"/>
      <c r="JXV641" s="65"/>
      <c r="JXW641" s="65"/>
      <c r="JXX641" s="65"/>
      <c r="JXY641" s="65"/>
      <c r="JXZ641" s="65"/>
      <c r="JYA641" s="65"/>
      <c r="JYB641" s="65"/>
      <c r="JYC641" s="65"/>
      <c r="JYD641" s="65"/>
      <c r="JYE641" s="65"/>
      <c r="JYF641" s="65"/>
      <c r="JYG641" s="65"/>
      <c r="JYH641" s="65"/>
      <c r="JYI641" s="65"/>
      <c r="JYJ641" s="65"/>
      <c r="JYK641" s="65"/>
      <c r="JYL641" s="65"/>
      <c r="JYM641" s="65"/>
      <c r="JYN641" s="65"/>
      <c r="JYO641" s="65"/>
      <c r="JYP641" s="65"/>
      <c r="JYQ641" s="65"/>
      <c r="JYR641" s="65"/>
      <c r="JYS641" s="65"/>
      <c r="JYT641" s="65"/>
      <c r="JYU641" s="65"/>
      <c r="JYV641" s="65"/>
      <c r="JYW641" s="65"/>
      <c r="JYX641" s="65"/>
      <c r="JYY641" s="65"/>
      <c r="JYZ641" s="65"/>
      <c r="JZA641" s="65"/>
      <c r="JZB641" s="65"/>
      <c r="JZC641" s="65"/>
      <c r="JZD641" s="65"/>
      <c r="JZE641" s="65"/>
      <c r="JZF641" s="65"/>
      <c r="JZG641" s="65"/>
      <c r="JZH641" s="65"/>
      <c r="JZI641" s="65"/>
      <c r="JZJ641" s="65"/>
      <c r="JZK641" s="65"/>
      <c r="JZL641" s="65"/>
      <c r="JZM641" s="65"/>
      <c r="JZN641" s="65"/>
      <c r="JZO641" s="65"/>
      <c r="JZP641" s="65"/>
      <c r="JZQ641" s="65"/>
      <c r="JZR641" s="65"/>
      <c r="JZS641" s="65"/>
      <c r="JZT641" s="65"/>
      <c r="JZU641" s="65"/>
      <c r="JZV641" s="65"/>
      <c r="JZW641" s="65"/>
      <c r="JZX641" s="65"/>
      <c r="JZY641" s="65"/>
      <c r="JZZ641" s="65"/>
      <c r="KAA641" s="65"/>
      <c r="KAB641" s="65"/>
      <c r="KAC641" s="65"/>
      <c r="KAD641" s="65"/>
      <c r="KAE641" s="65"/>
      <c r="KAF641" s="65"/>
      <c r="KAG641" s="65"/>
      <c r="KAH641" s="65"/>
      <c r="KAI641" s="65"/>
      <c r="KAJ641" s="65"/>
      <c r="KAK641" s="65"/>
      <c r="KAL641" s="65"/>
      <c r="KAM641" s="65"/>
      <c r="KAN641" s="65"/>
      <c r="KAO641" s="65"/>
      <c r="KAP641" s="65"/>
      <c r="KAQ641" s="65"/>
      <c r="KAR641" s="65"/>
      <c r="KAS641" s="65"/>
      <c r="KAT641" s="65"/>
      <c r="KAU641" s="65"/>
      <c r="KAV641" s="65"/>
      <c r="KAW641" s="65"/>
      <c r="KAX641" s="65"/>
      <c r="KAY641" s="65"/>
      <c r="KAZ641" s="65"/>
      <c r="KBA641" s="65"/>
      <c r="KBB641" s="65"/>
      <c r="KBC641" s="65"/>
      <c r="KBD641" s="65"/>
      <c r="KBE641" s="65"/>
      <c r="KBF641" s="65"/>
      <c r="KBG641" s="65"/>
      <c r="KBH641" s="65"/>
      <c r="KBI641" s="65"/>
      <c r="KBJ641" s="65"/>
      <c r="KBK641" s="65"/>
      <c r="KBL641" s="65"/>
      <c r="KBM641" s="65"/>
      <c r="KBN641" s="65"/>
      <c r="KBO641" s="65"/>
      <c r="KBP641" s="65"/>
      <c r="KBQ641" s="65"/>
      <c r="KBR641" s="65"/>
      <c r="KBS641" s="65"/>
      <c r="KBT641" s="65"/>
      <c r="KBU641" s="65"/>
      <c r="KBV641" s="65"/>
      <c r="KBW641" s="65"/>
      <c r="KBX641" s="65"/>
      <c r="KBY641" s="65"/>
      <c r="KBZ641" s="65"/>
      <c r="KCA641" s="65"/>
      <c r="KCB641" s="65"/>
      <c r="KCC641" s="65"/>
      <c r="KCD641" s="65"/>
      <c r="KCE641" s="65"/>
      <c r="KCF641" s="65"/>
      <c r="KCG641" s="65"/>
      <c r="KCH641" s="65"/>
      <c r="KCI641" s="65"/>
      <c r="KCJ641" s="65"/>
      <c r="KCK641" s="65"/>
      <c r="KCL641" s="65"/>
      <c r="KCM641" s="65"/>
      <c r="KCN641" s="65"/>
      <c r="KCO641" s="65"/>
      <c r="KCP641" s="65"/>
      <c r="KCQ641" s="65"/>
      <c r="KCR641" s="65"/>
      <c r="KCS641" s="65"/>
      <c r="KCT641" s="65"/>
      <c r="KCU641" s="65"/>
      <c r="KCV641" s="65"/>
      <c r="KCW641" s="65"/>
      <c r="KCX641" s="65"/>
      <c r="KCY641" s="65"/>
      <c r="KCZ641" s="65"/>
      <c r="KDA641" s="65"/>
      <c r="KDB641" s="65"/>
      <c r="KDC641" s="65"/>
      <c r="KDD641" s="65"/>
      <c r="KDE641" s="65"/>
      <c r="KDF641" s="65"/>
      <c r="KDG641" s="65"/>
      <c r="KDH641" s="65"/>
      <c r="KDI641" s="65"/>
      <c r="KDJ641" s="65"/>
      <c r="KDK641" s="65"/>
      <c r="KDL641" s="65"/>
      <c r="KDM641" s="65"/>
      <c r="KDN641" s="65"/>
      <c r="KDO641" s="65"/>
      <c r="KDP641" s="65"/>
      <c r="KDQ641" s="65"/>
      <c r="KDR641" s="65"/>
      <c r="KDS641" s="65"/>
      <c r="KDT641" s="65"/>
      <c r="KDU641" s="65"/>
      <c r="KDV641" s="65"/>
      <c r="KDW641" s="65"/>
      <c r="KDX641" s="65"/>
      <c r="KDY641" s="65"/>
      <c r="KDZ641" s="65"/>
      <c r="KEA641" s="65"/>
      <c r="KEB641" s="65"/>
      <c r="KEC641" s="65"/>
      <c r="KED641" s="65"/>
      <c r="KEE641" s="65"/>
      <c r="KEF641" s="65"/>
      <c r="KEG641" s="65"/>
      <c r="KEH641" s="65"/>
      <c r="KEI641" s="65"/>
      <c r="KEJ641" s="65"/>
      <c r="KEK641" s="65"/>
      <c r="KEL641" s="65"/>
      <c r="KEM641" s="65"/>
      <c r="KEN641" s="65"/>
      <c r="KEO641" s="65"/>
      <c r="KEP641" s="65"/>
      <c r="KEQ641" s="65"/>
      <c r="KER641" s="65"/>
      <c r="KES641" s="65"/>
      <c r="KET641" s="65"/>
      <c r="KEU641" s="65"/>
      <c r="KEV641" s="65"/>
      <c r="KEW641" s="65"/>
      <c r="KEX641" s="65"/>
      <c r="KEY641" s="65"/>
      <c r="KEZ641" s="65"/>
      <c r="KFA641" s="65"/>
      <c r="KFB641" s="65"/>
      <c r="KFC641" s="65"/>
      <c r="KFD641" s="65"/>
      <c r="KFE641" s="65"/>
      <c r="KFF641" s="65"/>
      <c r="KFG641" s="65"/>
      <c r="KFH641" s="65"/>
      <c r="KFI641" s="65"/>
      <c r="KFJ641" s="65"/>
      <c r="KFK641" s="65"/>
      <c r="KFL641" s="65"/>
      <c r="KFM641" s="65"/>
      <c r="KFN641" s="65"/>
      <c r="KFO641" s="65"/>
      <c r="KFP641" s="65"/>
      <c r="KFQ641" s="65"/>
      <c r="KFR641" s="65"/>
      <c r="KFS641" s="65"/>
      <c r="KFT641" s="65"/>
      <c r="KFU641" s="65"/>
      <c r="KFV641" s="65"/>
      <c r="KFW641" s="65"/>
      <c r="KFX641" s="65"/>
      <c r="KFY641" s="65"/>
      <c r="KFZ641" s="65"/>
      <c r="KGA641" s="65"/>
      <c r="KGB641" s="65"/>
      <c r="KGC641" s="65"/>
      <c r="KGD641" s="65"/>
      <c r="KGE641" s="65"/>
      <c r="KGF641" s="65"/>
      <c r="KGG641" s="65"/>
      <c r="KGH641" s="65"/>
      <c r="KGI641" s="65"/>
      <c r="KGJ641" s="65"/>
      <c r="KGK641" s="65"/>
      <c r="KGL641" s="65"/>
      <c r="KGM641" s="65"/>
      <c r="KGN641" s="65"/>
      <c r="KGO641" s="65"/>
      <c r="KGP641" s="65"/>
      <c r="KGQ641" s="65"/>
      <c r="KGR641" s="65"/>
      <c r="KGS641" s="65"/>
      <c r="KGT641" s="65"/>
      <c r="KGU641" s="65"/>
      <c r="KGV641" s="65"/>
      <c r="KGW641" s="65"/>
      <c r="KGX641" s="65"/>
      <c r="KGY641" s="65"/>
      <c r="KGZ641" s="65"/>
      <c r="KHA641" s="65"/>
      <c r="KHB641" s="65"/>
      <c r="KHC641" s="65"/>
      <c r="KHD641" s="65"/>
      <c r="KHE641" s="65"/>
      <c r="KHF641" s="65"/>
      <c r="KHG641" s="65"/>
      <c r="KHH641" s="65"/>
      <c r="KHI641" s="65"/>
      <c r="KHJ641" s="65"/>
      <c r="KHK641" s="65"/>
      <c r="KHL641" s="65"/>
      <c r="KHM641" s="65"/>
      <c r="KHN641" s="65"/>
      <c r="KHO641" s="65"/>
      <c r="KHP641" s="65"/>
      <c r="KHQ641" s="65"/>
      <c r="KHR641" s="65"/>
      <c r="KHS641" s="65"/>
      <c r="KHT641" s="65"/>
      <c r="KHU641" s="65"/>
      <c r="KHV641" s="65"/>
      <c r="KHW641" s="65"/>
      <c r="KHX641" s="65"/>
      <c r="KHY641" s="65"/>
      <c r="KHZ641" s="65"/>
      <c r="KIA641" s="65"/>
      <c r="KIB641" s="65"/>
      <c r="KIC641" s="65"/>
      <c r="KID641" s="65"/>
      <c r="KIE641" s="65"/>
      <c r="KIF641" s="65"/>
      <c r="KIG641" s="65"/>
      <c r="KIH641" s="65"/>
      <c r="KII641" s="65"/>
      <c r="KIJ641" s="65"/>
      <c r="KIK641" s="65"/>
      <c r="KIL641" s="65"/>
      <c r="KIM641" s="65"/>
      <c r="KIN641" s="65"/>
      <c r="KIO641" s="65"/>
      <c r="KIP641" s="65"/>
      <c r="KIQ641" s="65"/>
      <c r="KIR641" s="65"/>
      <c r="KIS641" s="65"/>
      <c r="KIT641" s="65"/>
      <c r="KIU641" s="65"/>
      <c r="KIV641" s="65"/>
      <c r="KIW641" s="65"/>
      <c r="KIX641" s="65"/>
      <c r="KIY641" s="65"/>
      <c r="KIZ641" s="65"/>
      <c r="KJA641" s="65"/>
      <c r="KJB641" s="65"/>
      <c r="KJC641" s="65"/>
      <c r="KJD641" s="65"/>
      <c r="KJE641" s="65"/>
      <c r="KJF641" s="65"/>
      <c r="KJG641" s="65"/>
      <c r="KJH641" s="65"/>
      <c r="KJI641" s="65"/>
      <c r="KJJ641" s="65"/>
      <c r="KJK641" s="65"/>
      <c r="KJL641" s="65"/>
      <c r="KJM641" s="65"/>
      <c r="KJN641" s="65"/>
      <c r="KJO641" s="65"/>
      <c r="KJP641" s="65"/>
      <c r="KJQ641" s="65"/>
      <c r="KJR641" s="65"/>
      <c r="KJS641" s="65"/>
      <c r="KJT641" s="65"/>
      <c r="KJU641" s="65"/>
      <c r="KJV641" s="65"/>
      <c r="KJW641" s="65"/>
      <c r="KJX641" s="65"/>
      <c r="KJY641" s="65"/>
      <c r="KJZ641" s="65"/>
      <c r="KKA641" s="65"/>
      <c r="KKB641" s="65"/>
      <c r="KKC641" s="65"/>
      <c r="KKD641" s="65"/>
      <c r="KKE641" s="65"/>
      <c r="KKF641" s="65"/>
      <c r="KKG641" s="65"/>
      <c r="KKH641" s="65"/>
      <c r="KKI641" s="65"/>
      <c r="KKJ641" s="65"/>
      <c r="KKK641" s="65"/>
      <c r="KKL641" s="65"/>
      <c r="KKM641" s="65"/>
      <c r="KKN641" s="65"/>
      <c r="KKO641" s="65"/>
      <c r="KKP641" s="65"/>
      <c r="KKQ641" s="65"/>
      <c r="KKR641" s="65"/>
      <c r="KKS641" s="65"/>
      <c r="KKT641" s="65"/>
      <c r="KKU641" s="65"/>
      <c r="KKV641" s="65"/>
      <c r="KKW641" s="65"/>
      <c r="KKX641" s="65"/>
      <c r="KKY641" s="65"/>
      <c r="KKZ641" s="65"/>
      <c r="KLA641" s="65"/>
      <c r="KLB641" s="65"/>
      <c r="KLC641" s="65"/>
      <c r="KLD641" s="65"/>
      <c r="KLE641" s="65"/>
      <c r="KLF641" s="65"/>
      <c r="KLG641" s="65"/>
      <c r="KLH641" s="65"/>
      <c r="KLI641" s="65"/>
      <c r="KLJ641" s="65"/>
      <c r="KLK641" s="65"/>
      <c r="KLL641" s="65"/>
      <c r="KLM641" s="65"/>
      <c r="KLN641" s="65"/>
      <c r="KLO641" s="65"/>
      <c r="KLP641" s="65"/>
      <c r="KLQ641" s="65"/>
      <c r="KLR641" s="65"/>
      <c r="KLS641" s="65"/>
      <c r="KLT641" s="65"/>
      <c r="KLU641" s="65"/>
      <c r="KLV641" s="65"/>
      <c r="KLW641" s="65"/>
      <c r="KLX641" s="65"/>
      <c r="KLY641" s="65"/>
      <c r="KLZ641" s="65"/>
      <c r="KMA641" s="65"/>
      <c r="KMB641" s="65"/>
      <c r="KMC641" s="65"/>
      <c r="KMD641" s="65"/>
      <c r="KME641" s="65"/>
      <c r="KMF641" s="65"/>
      <c r="KMG641" s="65"/>
      <c r="KMH641" s="65"/>
      <c r="KMI641" s="65"/>
      <c r="KMJ641" s="65"/>
      <c r="KMK641" s="65"/>
      <c r="KML641" s="65"/>
      <c r="KMM641" s="65"/>
      <c r="KMN641" s="65"/>
      <c r="KMO641" s="65"/>
      <c r="KMP641" s="65"/>
      <c r="KMQ641" s="65"/>
      <c r="KMR641" s="65"/>
      <c r="KMS641" s="65"/>
      <c r="KMT641" s="65"/>
      <c r="KMU641" s="65"/>
      <c r="KMV641" s="65"/>
      <c r="KMW641" s="65"/>
      <c r="KMX641" s="65"/>
      <c r="KMY641" s="65"/>
      <c r="KMZ641" s="65"/>
      <c r="KNA641" s="65"/>
      <c r="KNB641" s="65"/>
      <c r="KNC641" s="65"/>
      <c r="KND641" s="65"/>
      <c r="KNE641" s="65"/>
      <c r="KNF641" s="65"/>
      <c r="KNG641" s="65"/>
      <c r="KNH641" s="65"/>
      <c r="KNI641" s="65"/>
      <c r="KNJ641" s="65"/>
      <c r="KNK641" s="65"/>
      <c r="KNL641" s="65"/>
      <c r="KNM641" s="65"/>
      <c r="KNN641" s="65"/>
      <c r="KNO641" s="65"/>
      <c r="KNP641" s="65"/>
      <c r="KNQ641" s="65"/>
      <c r="KNR641" s="65"/>
      <c r="KNS641" s="65"/>
      <c r="KNT641" s="65"/>
      <c r="KNU641" s="65"/>
      <c r="KNV641" s="65"/>
      <c r="KNW641" s="65"/>
      <c r="KNX641" s="65"/>
      <c r="KNY641" s="65"/>
      <c r="KNZ641" s="65"/>
      <c r="KOA641" s="65"/>
      <c r="KOB641" s="65"/>
      <c r="KOC641" s="65"/>
      <c r="KOD641" s="65"/>
      <c r="KOE641" s="65"/>
      <c r="KOF641" s="65"/>
      <c r="KOG641" s="65"/>
      <c r="KOH641" s="65"/>
      <c r="KOI641" s="65"/>
      <c r="KOJ641" s="65"/>
      <c r="KOK641" s="65"/>
      <c r="KOL641" s="65"/>
      <c r="KOM641" s="65"/>
      <c r="KON641" s="65"/>
      <c r="KOO641" s="65"/>
      <c r="KOP641" s="65"/>
      <c r="KOQ641" s="65"/>
      <c r="KOR641" s="65"/>
      <c r="KOS641" s="65"/>
      <c r="KOT641" s="65"/>
      <c r="KOU641" s="65"/>
      <c r="KOV641" s="65"/>
      <c r="KOW641" s="65"/>
      <c r="KOX641" s="65"/>
      <c r="KOY641" s="65"/>
      <c r="KOZ641" s="65"/>
      <c r="KPA641" s="65"/>
      <c r="KPB641" s="65"/>
      <c r="KPC641" s="65"/>
      <c r="KPD641" s="65"/>
      <c r="KPE641" s="65"/>
      <c r="KPF641" s="65"/>
      <c r="KPG641" s="65"/>
      <c r="KPH641" s="65"/>
      <c r="KPI641" s="65"/>
      <c r="KPJ641" s="65"/>
      <c r="KPK641" s="65"/>
      <c r="KPL641" s="65"/>
      <c r="KPM641" s="65"/>
      <c r="KPN641" s="65"/>
      <c r="KPO641" s="65"/>
      <c r="KPP641" s="65"/>
      <c r="KPQ641" s="65"/>
      <c r="KPR641" s="65"/>
      <c r="KPS641" s="65"/>
      <c r="KPT641" s="65"/>
      <c r="KPU641" s="65"/>
      <c r="KPV641" s="65"/>
      <c r="KPW641" s="65"/>
      <c r="KPX641" s="65"/>
      <c r="KPY641" s="65"/>
      <c r="KPZ641" s="65"/>
      <c r="KQA641" s="65"/>
      <c r="KQB641" s="65"/>
      <c r="KQC641" s="65"/>
      <c r="KQD641" s="65"/>
      <c r="KQE641" s="65"/>
      <c r="KQF641" s="65"/>
      <c r="KQG641" s="65"/>
      <c r="KQH641" s="65"/>
      <c r="KQI641" s="65"/>
      <c r="KQJ641" s="65"/>
      <c r="KQK641" s="65"/>
      <c r="KQL641" s="65"/>
      <c r="KQM641" s="65"/>
      <c r="KQN641" s="65"/>
      <c r="KQO641" s="65"/>
      <c r="KQP641" s="65"/>
      <c r="KQQ641" s="65"/>
      <c r="KQR641" s="65"/>
      <c r="KQS641" s="65"/>
      <c r="KQT641" s="65"/>
      <c r="KQU641" s="65"/>
      <c r="KQV641" s="65"/>
      <c r="KQW641" s="65"/>
      <c r="KQX641" s="65"/>
      <c r="KQY641" s="65"/>
      <c r="KQZ641" s="65"/>
      <c r="KRA641" s="65"/>
      <c r="KRB641" s="65"/>
      <c r="KRC641" s="65"/>
      <c r="KRD641" s="65"/>
      <c r="KRE641" s="65"/>
      <c r="KRF641" s="65"/>
      <c r="KRG641" s="65"/>
      <c r="KRH641" s="65"/>
      <c r="KRI641" s="65"/>
      <c r="KRJ641" s="65"/>
      <c r="KRK641" s="65"/>
      <c r="KRL641" s="65"/>
      <c r="KRM641" s="65"/>
      <c r="KRN641" s="65"/>
      <c r="KRO641" s="65"/>
      <c r="KRP641" s="65"/>
      <c r="KRQ641" s="65"/>
      <c r="KRR641" s="65"/>
      <c r="KRS641" s="65"/>
      <c r="KRT641" s="65"/>
      <c r="KRU641" s="65"/>
      <c r="KRV641" s="65"/>
      <c r="KRW641" s="65"/>
      <c r="KRX641" s="65"/>
      <c r="KRY641" s="65"/>
      <c r="KRZ641" s="65"/>
      <c r="KSA641" s="65"/>
      <c r="KSB641" s="65"/>
      <c r="KSC641" s="65"/>
      <c r="KSD641" s="65"/>
      <c r="KSE641" s="65"/>
      <c r="KSF641" s="65"/>
      <c r="KSG641" s="65"/>
      <c r="KSH641" s="65"/>
      <c r="KSI641" s="65"/>
      <c r="KSJ641" s="65"/>
      <c r="KSK641" s="65"/>
      <c r="KSL641" s="65"/>
      <c r="KSM641" s="65"/>
      <c r="KSN641" s="65"/>
      <c r="KSO641" s="65"/>
      <c r="KSP641" s="65"/>
      <c r="KSQ641" s="65"/>
      <c r="KSR641" s="65"/>
      <c r="KSS641" s="65"/>
      <c r="KST641" s="65"/>
      <c r="KSU641" s="65"/>
      <c r="KSV641" s="65"/>
      <c r="KSW641" s="65"/>
      <c r="KSX641" s="65"/>
      <c r="KSY641" s="65"/>
      <c r="KSZ641" s="65"/>
      <c r="KTA641" s="65"/>
      <c r="KTB641" s="65"/>
      <c r="KTC641" s="65"/>
      <c r="KTD641" s="65"/>
      <c r="KTE641" s="65"/>
      <c r="KTF641" s="65"/>
      <c r="KTG641" s="65"/>
      <c r="KTH641" s="65"/>
      <c r="KTI641" s="65"/>
      <c r="KTJ641" s="65"/>
      <c r="KTK641" s="65"/>
      <c r="KTL641" s="65"/>
      <c r="KTM641" s="65"/>
      <c r="KTN641" s="65"/>
      <c r="KTO641" s="65"/>
      <c r="KTP641" s="65"/>
      <c r="KTQ641" s="65"/>
      <c r="KTR641" s="65"/>
      <c r="KTS641" s="65"/>
      <c r="KTT641" s="65"/>
      <c r="KTU641" s="65"/>
      <c r="KTV641" s="65"/>
      <c r="KTW641" s="65"/>
      <c r="KTX641" s="65"/>
      <c r="KTY641" s="65"/>
      <c r="KTZ641" s="65"/>
      <c r="KUA641" s="65"/>
      <c r="KUB641" s="65"/>
      <c r="KUC641" s="65"/>
      <c r="KUD641" s="65"/>
      <c r="KUE641" s="65"/>
      <c r="KUF641" s="65"/>
      <c r="KUG641" s="65"/>
      <c r="KUH641" s="65"/>
      <c r="KUI641" s="65"/>
      <c r="KUJ641" s="65"/>
      <c r="KUK641" s="65"/>
      <c r="KUL641" s="65"/>
      <c r="KUM641" s="65"/>
      <c r="KUN641" s="65"/>
      <c r="KUO641" s="65"/>
      <c r="KUP641" s="65"/>
      <c r="KUQ641" s="65"/>
      <c r="KUR641" s="65"/>
      <c r="KUS641" s="65"/>
      <c r="KUT641" s="65"/>
      <c r="KUU641" s="65"/>
      <c r="KUV641" s="65"/>
      <c r="KUW641" s="65"/>
      <c r="KUX641" s="65"/>
      <c r="KUY641" s="65"/>
      <c r="KUZ641" s="65"/>
      <c r="KVA641" s="65"/>
      <c r="KVB641" s="65"/>
      <c r="KVC641" s="65"/>
      <c r="KVD641" s="65"/>
      <c r="KVE641" s="65"/>
      <c r="KVF641" s="65"/>
      <c r="KVG641" s="65"/>
      <c r="KVH641" s="65"/>
      <c r="KVI641" s="65"/>
      <c r="KVJ641" s="65"/>
      <c r="KVK641" s="65"/>
      <c r="KVL641" s="65"/>
      <c r="KVM641" s="65"/>
      <c r="KVN641" s="65"/>
      <c r="KVO641" s="65"/>
      <c r="KVP641" s="65"/>
      <c r="KVQ641" s="65"/>
      <c r="KVR641" s="65"/>
      <c r="KVS641" s="65"/>
      <c r="KVT641" s="65"/>
      <c r="KVU641" s="65"/>
      <c r="KVV641" s="65"/>
      <c r="KVW641" s="65"/>
      <c r="KVX641" s="65"/>
      <c r="KVY641" s="65"/>
      <c r="KVZ641" s="65"/>
      <c r="KWA641" s="65"/>
      <c r="KWB641" s="65"/>
      <c r="KWC641" s="65"/>
      <c r="KWD641" s="65"/>
      <c r="KWE641" s="65"/>
      <c r="KWF641" s="65"/>
      <c r="KWG641" s="65"/>
      <c r="KWH641" s="65"/>
      <c r="KWI641" s="65"/>
      <c r="KWJ641" s="65"/>
      <c r="KWK641" s="65"/>
      <c r="KWL641" s="65"/>
      <c r="KWM641" s="65"/>
      <c r="KWN641" s="65"/>
      <c r="KWO641" s="65"/>
      <c r="KWP641" s="65"/>
      <c r="KWQ641" s="65"/>
      <c r="KWR641" s="65"/>
      <c r="KWS641" s="65"/>
      <c r="KWT641" s="65"/>
      <c r="KWU641" s="65"/>
      <c r="KWV641" s="65"/>
      <c r="KWW641" s="65"/>
      <c r="KWX641" s="65"/>
      <c r="KWY641" s="65"/>
      <c r="KWZ641" s="65"/>
      <c r="KXA641" s="65"/>
      <c r="KXB641" s="65"/>
      <c r="KXC641" s="65"/>
      <c r="KXD641" s="65"/>
      <c r="KXE641" s="65"/>
      <c r="KXF641" s="65"/>
      <c r="KXG641" s="65"/>
      <c r="KXH641" s="65"/>
      <c r="KXI641" s="65"/>
      <c r="KXJ641" s="65"/>
      <c r="KXK641" s="65"/>
      <c r="KXL641" s="65"/>
      <c r="KXM641" s="65"/>
      <c r="KXN641" s="65"/>
      <c r="KXO641" s="65"/>
      <c r="KXP641" s="65"/>
      <c r="KXQ641" s="65"/>
      <c r="KXR641" s="65"/>
      <c r="KXS641" s="65"/>
      <c r="KXT641" s="65"/>
      <c r="KXU641" s="65"/>
      <c r="KXV641" s="65"/>
      <c r="KXW641" s="65"/>
      <c r="KXX641" s="65"/>
      <c r="KXY641" s="65"/>
      <c r="KXZ641" s="65"/>
      <c r="KYA641" s="65"/>
      <c r="KYB641" s="65"/>
      <c r="KYC641" s="65"/>
      <c r="KYD641" s="65"/>
      <c r="KYE641" s="65"/>
      <c r="KYF641" s="65"/>
      <c r="KYG641" s="65"/>
      <c r="KYH641" s="65"/>
      <c r="KYI641" s="65"/>
      <c r="KYJ641" s="65"/>
      <c r="KYK641" s="65"/>
      <c r="KYL641" s="65"/>
      <c r="KYM641" s="65"/>
      <c r="KYN641" s="65"/>
      <c r="KYO641" s="65"/>
      <c r="KYP641" s="65"/>
      <c r="KYQ641" s="65"/>
      <c r="KYR641" s="65"/>
      <c r="KYS641" s="65"/>
      <c r="KYT641" s="65"/>
      <c r="KYU641" s="65"/>
      <c r="KYV641" s="65"/>
      <c r="KYW641" s="65"/>
      <c r="KYX641" s="65"/>
      <c r="KYY641" s="65"/>
      <c r="KYZ641" s="65"/>
      <c r="KZA641" s="65"/>
      <c r="KZB641" s="65"/>
      <c r="KZC641" s="65"/>
      <c r="KZD641" s="65"/>
      <c r="KZE641" s="65"/>
      <c r="KZF641" s="65"/>
      <c r="KZG641" s="65"/>
      <c r="KZH641" s="65"/>
      <c r="KZI641" s="65"/>
      <c r="KZJ641" s="65"/>
      <c r="KZK641" s="65"/>
      <c r="KZL641" s="65"/>
      <c r="KZM641" s="65"/>
      <c r="KZN641" s="65"/>
      <c r="KZO641" s="65"/>
      <c r="KZP641" s="65"/>
      <c r="KZQ641" s="65"/>
      <c r="KZR641" s="65"/>
      <c r="KZS641" s="65"/>
      <c r="KZT641" s="65"/>
      <c r="KZU641" s="65"/>
      <c r="KZV641" s="65"/>
      <c r="KZW641" s="65"/>
      <c r="KZX641" s="65"/>
      <c r="KZY641" s="65"/>
      <c r="KZZ641" s="65"/>
      <c r="LAA641" s="65"/>
      <c r="LAB641" s="65"/>
      <c r="LAC641" s="65"/>
      <c r="LAD641" s="65"/>
      <c r="LAE641" s="65"/>
      <c r="LAF641" s="65"/>
      <c r="LAG641" s="65"/>
      <c r="LAH641" s="65"/>
      <c r="LAI641" s="65"/>
      <c r="LAJ641" s="65"/>
      <c r="LAK641" s="65"/>
      <c r="LAL641" s="65"/>
      <c r="LAM641" s="65"/>
      <c r="LAN641" s="65"/>
      <c r="LAO641" s="65"/>
      <c r="LAP641" s="65"/>
      <c r="LAQ641" s="65"/>
      <c r="LAR641" s="65"/>
      <c r="LAS641" s="65"/>
      <c r="LAT641" s="65"/>
      <c r="LAU641" s="65"/>
      <c r="LAV641" s="65"/>
      <c r="LAW641" s="65"/>
      <c r="LAX641" s="65"/>
      <c r="LAY641" s="65"/>
      <c r="LAZ641" s="65"/>
      <c r="LBA641" s="65"/>
      <c r="LBB641" s="65"/>
      <c r="LBC641" s="65"/>
      <c r="LBD641" s="65"/>
      <c r="LBE641" s="65"/>
      <c r="LBF641" s="65"/>
      <c r="LBG641" s="65"/>
      <c r="LBH641" s="65"/>
      <c r="LBI641" s="65"/>
      <c r="LBJ641" s="65"/>
      <c r="LBK641" s="65"/>
      <c r="LBL641" s="65"/>
      <c r="LBM641" s="65"/>
      <c r="LBN641" s="65"/>
      <c r="LBO641" s="65"/>
      <c r="LBP641" s="65"/>
      <c r="LBQ641" s="65"/>
      <c r="LBR641" s="65"/>
      <c r="LBS641" s="65"/>
      <c r="LBT641" s="65"/>
      <c r="LBU641" s="65"/>
      <c r="LBV641" s="65"/>
      <c r="LBW641" s="65"/>
      <c r="LBX641" s="65"/>
      <c r="LBY641" s="65"/>
      <c r="LBZ641" s="65"/>
      <c r="LCA641" s="65"/>
      <c r="LCB641" s="65"/>
      <c r="LCC641" s="65"/>
      <c r="LCD641" s="65"/>
      <c r="LCE641" s="65"/>
      <c r="LCF641" s="65"/>
      <c r="LCG641" s="65"/>
      <c r="LCH641" s="65"/>
      <c r="LCI641" s="65"/>
      <c r="LCJ641" s="65"/>
      <c r="LCK641" s="65"/>
      <c r="LCL641" s="65"/>
      <c r="LCM641" s="65"/>
      <c r="LCN641" s="65"/>
      <c r="LCO641" s="65"/>
      <c r="LCP641" s="65"/>
      <c r="LCQ641" s="65"/>
      <c r="LCR641" s="65"/>
      <c r="LCS641" s="65"/>
      <c r="LCT641" s="65"/>
      <c r="LCU641" s="65"/>
      <c r="LCV641" s="65"/>
      <c r="LCW641" s="65"/>
      <c r="LCX641" s="65"/>
      <c r="LCY641" s="65"/>
      <c r="LCZ641" s="65"/>
      <c r="LDA641" s="65"/>
      <c r="LDB641" s="65"/>
      <c r="LDC641" s="65"/>
      <c r="LDD641" s="65"/>
      <c r="LDE641" s="65"/>
      <c r="LDF641" s="65"/>
      <c r="LDG641" s="65"/>
      <c r="LDH641" s="65"/>
      <c r="LDI641" s="65"/>
      <c r="LDJ641" s="65"/>
      <c r="LDK641" s="65"/>
      <c r="LDL641" s="65"/>
      <c r="LDM641" s="65"/>
      <c r="LDN641" s="65"/>
      <c r="LDO641" s="65"/>
      <c r="LDP641" s="65"/>
      <c r="LDQ641" s="65"/>
      <c r="LDR641" s="65"/>
      <c r="LDS641" s="65"/>
      <c r="LDT641" s="65"/>
      <c r="LDU641" s="65"/>
      <c r="LDV641" s="65"/>
      <c r="LDW641" s="65"/>
      <c r="LDX641" s="65"/>
      <c r="LDY641" s="65"/>
      <c r="LDZ641" s="65"/>
      <c r="LEA641" s="65"/>
      <c r="LEB641" s="65"/>
      <c r="LEC641" s="65"/>
      <c r="LED641" s="65"/>
      <c r="LEE641" s="65"/>
      <c r="LEF641" s="65"/>
      <c r="LEG641" s="65"/>
      <c r="LEH641" s="65"/>
      <c r="LEI641" s="65"/>
      <c r="LEJ641" s="65"/>
      <c r="LEK641" s="65"/>
      <c r="LEL641" s="65"/>
      <c r="LEM641" s="65"/>
      <c r="LEN641" s="65"/>
      <c r="LEO641" s="65"/>
      <c r="LEP641" s="65"/>
      <c r="LEQ641" s="65"/>
      <c r="LER641" s="65"/>
      <c r="LES641" s="65"/>
      <c r="LET641" s="65"/>
      <c r="LEU641" s="65"/>
      <c r="LEV641" s="65"/>
      <c r="LEW641" s="65"/>
      <c r="LEX641" s="65"/>
      <c r="LEY641" s="65"/>
      <c r="LEZ641" s="65"/>
      <c r="LFA641" s="65"/>
      <c r="LFB641" s="65"/>
      <c r="LFC641" s="65"/>
      <c r="LFD641" s="65"/>
      <c r="LFE641" s="65"/>
      <c r="LFF641" s="65"/>
      <c r="LFG641" s="65"/>
      <c r="LFH641" s="65"/>
      <c r="LFI641" s="65"/>
      <c r="LFJ641" s="65"/>
      <c r="LFK641" s="65"/>
      <c r="LFL641" s="65"/>
      <c r="LFM641" s="65"/>
      <c r="LFN641" s="65"/>
      <c r="LFO641" s="65"/>
      <c r="LFP641" s="65"/>
      <c r="LFQ641" s="65"/>
      <c r="LFR641" s="65"/>
      <c r="LFS641" s="65"/>
      <c r="LFT641" s="65"/>
      <c r="LFU641" s="65"/>
      <c r="LFV641" s="65"/>
      <c r="LFW641" s="65"/>
      <c r="LFX641" s="65"/>
      <c r="LFY641" s="65"/>
      <c r="LFZ641" s="65"/>
      <c r="LGA641" s="65"/>
      <c r="LGB641" s="65"/>
      <c r="LGC641" s="65"/>
      <c r="LGD641" s="65"/>
      <c r="LGE641" s="65"/>
      <c r="LGF641" s="65"/>
      <c r="LGG641" s="65"/>
      <c r="LGH641" s="65"/>
      <c r="LGI641" s="65"/>
      <c r="LGJ641" s="65"/>
      <c r="LGK641" s="65"/>
      <c r="LGL641" s="65"/>
      <c r="LGM641" s="65"/>
      <c r="LGN641" s="65"/>
      <c r="LGO641" s="65"/>
      <c r="LGP641" s="65"/>
      <c r="LGQ641" s="65"/>
      <c r="LGR641" s="65"/>
      <c r="LGS641" s="65"/>
      <c r="LGT641" s="65"/>
      <c r="LGU641" s="65"/>
      <c r="LGV641" s="65"/>
      <c r="LGW641" s="65"/>
      <c r="LGX641" s="65"/>
      <c r="LGY641" s="65"/>
      <c r="LGZ641" s="65"/>
      <c r="LHA641" s="65"/>
      <c r="LHB641" s="65"/>
      <c r="LHC641" s="65"/>
      <c r="LHD641" s="65"/>
      <c r="LHE641" s="65"/>
      <c r="LHF641" s="65"/>
      <c r="LHG641" s="65"/>
      <c r="LHH641" s="65"/>
      <c r="LHI641" s="65"/>
      <c r="LHJ641" s="65"/>
      <c r="LHK641" s="65"/>
      <c r="LHL641" s="65"/>
      <c r="LHM641" s="65"/>
      <c r="LHN641" s="65"/>
      <c r="LHO641" s="65"/>
      <c r="LHP641" s="65"/>
      <c r="LHQ641" s="65"/>
      <c r="LHR641" s="65"/>
      <c r="LHS641" s="65"/>
      <c r="LHT641" s="65"/>
      <c r="LHU641" s="65"/>
      <c r="LHV641" s="65"/>
      <c r="LHW641" s="65"/>
      <c r="LHX641" s="65"/>
      <c r="LHY641" s="65"/>
      <c r="LHZ641" s="65"/>
      <c r="LIA641" s="65"/>
      <c r="LIB641" s="65"/>
      <c r="LIC641" s="65"/>
      <c r="LID641" s="65"/>
      <c r="LIE641" s="65"/>
      <c r="LIF641" s="65"/>
      <c r="LIG641" s="65"/>
      <c r="LIH641" s="65"/>
      <c r="LII641" s="65"/>
      <c r="LIJ641" s="65"/>
      <c r="LIK641" s="65"/>
      <c r="LIL641" s="65"/>
      <c r="LIM641" s="65"/>
      <c r="LIN641" s="65"/>
      <c r="LIO641" s="65"/>
      <c r="LIP641" s="65"/>
      <c r="LIQ641" s="65"/>
      <c r="LIR641" s="65"/>
      <c r="LIS641" s="65"/>
      <c r="LIT641" s="65"/>
      <c r="LIU641" s="65"/>
      <c r="LIV641" s="65"/>
      <c r="LIW641" s="65"/>
      <c r="LIX641" s="65"/>
      <c r="LIY641" s="65"/>
      <c r="LIZ641" s="65"/>
      <c r="LJA641" s="65"/>
      <c r="LJB641" s="65"/>
      <c r="LJC641" s="65"/>
      <c r="LJD641" s="65"/>
      <c r="LJE641" s="65"/>
      <c r="LJF641" s="65"/>
      <c r="LJG641" s="65"/>
      <c r="LJH641" s="65"/>
      <c r="LJI641" s="65"/>
      <c r="LJJ641" s="65"/>
      <c r="LJK641" s="65"/>
      <c r="LJL641" s="65"/>
      <c r="LJM641" s="65"/>
      <c r="LJN641" s="65"/>
      <c r="LJO641" s="65"/>
      <c r="LJP641" s="65"/>
      <c r="LJQ641" s="65"/>
      <c r="LJR641" s="65"/>
      <c r="LJS641" s="65"/>
      <c r="LJT641" s="65"/>
      <c r="LJU641" s="65"/>
      <c r="LJV641" s="65"/>
      <c r="LJW641" s="65"/>
      <c r="LJX641" s="65"/>
      <c r="LJY641" s="65"/>
      <c r="LJZ641" s="65"/>
      <c r="LKA641" s="65"/>
      <c r="LKB641" s="65"/>
      <c r="LKC641" s="65"/>
      <c r="LKD641" s="65"/>
      <c r="LKE641" s="65"/>
      <c r="LKF641" s="65"/>
      <c r="LKG641" s="65"/>
      <c r="LKH641" s="65"/>
      <c r="LKI641" s="65"/>
      <c r="LKJ641" s="65"/>
      <c r="LKK641" s="65"/>
      <c r="LKL641" s="65"/>
      <c r="LKM641" s="65"/>
      <c r="LKN641" s="65"/>
      <c r="LKO641" s="65"/>
      <c r="LKP641" s="65"/>
      <c r="LKQ641" s="65"/>
      <c r="LKR641" s="65"/>
      <c r="LKS641" s="65"/>
      <c r="LKT641" s="65"/>
      <c r="LKU641" s="65"/>
      <c r="LKV641" s="65"/>
      <c r="LKW641" s="65"/>
      <c r="LKX641" s="65"/>
      <c r="LKY641" s="65"/>
      <c r="LKZ641" s="65"/>
      <c r="LLA641" s="65"/>
      <c r="LLB641" s="65"/>
      <c r="LLC641" s="65"/>
      <c r="LLD641" s="65"/>
      <c r="LLE641" s="65"/>
      <c r="LLF641" s="65"/>
      <c r="LLG641" s="65"/>
      <c r="LLH641" s="65"/>
      <c r="LLI641" s="65"/>
      <c r="LLJ641" s="65"/>
      <c r="LLK641" s="65"/>
      <c r="LLL641" s="65"/>
      <c r="LLM641" s="65"/>
      <c r="LLN641" s="65"/>
      <c r="LLO641" s="65"/>
      <c r="LLP641" s="65"/>
      <c r="LLQ641" s="65"/>
      <c r="LLR641" s="65"/>
      <c r="LLS641" s="65"/>
      <c r="LLT641" s="65"/>
      <c r="LLU641" s="65"/>
      <c r="LLV641" s="65"/>
      <c r="LLW641" s="65"/>
      <c r="LLX641" s="65"/>
      <c r="LLY641" s="65"/>
      <c r="LLZ641" s="65"/>
      <c r="LMA641" s="65"/>
      <c r="LMB641" s="65"/>
      <c r="LMC641" s="65"/>
      <c r="LMD641" s="65"/>
      <c r="LME641" s="65"/>
      <c r="LMF641" s="65"/>
      <c r="LMG641" s="65"/>
      <c r="LMH641" s="65"/>
      <c r="LMI641" s="65"/>
      <c r="LMJ641" s="65"/>
      <c r="LMK641" s="65"/>
      <c r="LML641" s="65"/>
      <c r="LMM641" s="65"/>
      <c r="LMN641" s="65"/>
      <c r="LMO641" s="65"/>
      <c r="LMP641" s="65"/>
      <c r="LMQ641" s="65"/>
      <c r="LMR641" s="65"/>
      <c r="LMS641" s="65"/>
      <c r="LMT641" s="65"/>
      <c r="LMU641" s="65"/>
      <c r="LMV641" s="65"/>
      <c r="LMW641" s="65"/>
      <c r="LMX641" s="65"/>
      <c r="LMY641" s="65"/>
      <c r="LMZ641" s="65"/>
      <c r="LNA641" s="65"/>
      <c r="LNB641" s="65"/>
      <c r="LNC641" s="65"/>
      <c r="LND641" s="65"/>
      <c r="LNE641" s="65"/>
      <c r="LNF641" s="65"/>
      <c r="LNG641" s="65"/>
      <c r="LNH641" s="65"/>
      <c r="LNI641" s="65"/>
      <c r="LNJ641" s="65"/>
      <c r="LNK641" s="65"/>
      <c r="LNL641" s="65"/>
      <c r="LNM641" s="65"/>
      <c r="LNN641" s="65"/>
      <c r="LNO641" s="65"/>
      <c r="LNP641" s="65"/>
      <c r="LNQ641" s="65"/>
      <c r="LNR641" s="65"/>
      <c r="LNS641" s="65"/>
      <c r="LNT641" s="65"/>
      <c r="LNU641" s="65"/>
      <c r="LNV641" s="65"/>
      <c r="LNW641" s="65"/>
      <c r="LNX641" s="65"/>
      <c r="LNY641" s="65"/>
      <c r="LNZ641" s="65"/>
      <c r="LOA641" s="65"/>
      <c r="LOB641" s="65"/>
      <c r="LOC641" s="65"/>
      <c r="LOD641" s="65"/>
      <c r="LOE641" s="65"/>
      <c r="LOF641" s="65"/>
      <c r="LOG641" s="65"/>
      <c r="LOH641" s="65"/>
      <c r="LOI641" s="65"/>
      <c r="LOJ641" s="65"/>
      <c r="LOK641" s="65"/>
      <c r="LOL641" s="65"/>
      <c r="LOM641" s="65"/>
      <c r="LON641" s="65"/>
      <c r="LOO641" s="65"/>
      <c r="LOP641" s="65"/>
      <c r="LOQ641" s="65"/>
      <c r="LOR641" s="65"/>
      <c r="LOS641" s="65"/>
      <c r="LOT641" s="65"/>
      <c r="LOU641" s="65"/>
      <c r="LOV641" s="65"/>
      <c r="LOW641" s="65"/>
      <c r="LOX641" s="65"/>
      <c r="LOY641" s="65"/>
      <c r="LOZ641" s="65"/>
      <c r="LPA641" s="65"/>
      <c r="LPB641" s="65"/>
      <c r="LPC641" s="65"/>
      <c r="LPD641" s="65"/>
      <c r="LPE641" s="65"/>
      <c r="LPF641" s="65"/>
      <c r="LPG641" s="65"/>
      <c r="LPH641" s="65"/>
      <c r="LPI641" s="65"/>
      <c r="LPJ641" s="65"/>
      <c r="LPK641" s="65"/>
      <c r="LPL641" s="65"/>
      <c r="LPM641" s="65"/>
      <c r="LPN641" s="65"/>
      <c r="LPO641" s="65"/>
      <c r="LPP641" s="65"/>
      <c r="LPQ641" s="65"/>
      <c r="LPR641" s="65"/>
      <c r="LPS641" s="65"/>
      <c r="LPT641" s="65"/>
      <c r="LPU641" s="65"/>
      <c r="LPV641" s="65"/>
      <c r="LPW641" s="65"/>
      <c r="LPX641" s="65"/>
      <c r="LPY641" s="65"/>
      <c r="LPZ641" s="65"/>
      <c r="LQA641" s="65"/>
      <c r="LQB641" s="65"/>
      <c r="LQC641" s="65"/>
      <c r="LQD641" s="65"/>
      <c r="LQE641" s="65"/>
      <c r="LQF641" s="65"/>
      <c r="LQG641" s="65"/>
      <c r="LQH641" s="65"/>
      <c r="LQI641" s="65"/>
      <c r="LQJ641" s="65"/>
      <c r="LQK641" s="65"/>
      <c r="LQL641" s="65"/>
      <c r="LQM641" s="65"/>
      <c r="LQN641" s="65"/>
      <c r="LQO641" s="65"/>
      <c r="LQP641" s="65"/>
      <c r="LQQ641" s="65"/>
      <c r="LQR641" s="65"/>
      <c r="LQS641" s="65"/>
      <c r="LQT641" s="65"/>
      <c r="LQU641" s="65"/>
      <c r="LQV641" s="65"/>
      <c r="LQW641" s="65"/>
      <c r="LQX641" s="65"/>
      <c r="LQY641" s="65"/>
      <c r="LQZ641" s="65"/>
      <c r="LRA641" s="65"/>
      <c r="LRB641" s="65"/>
      <c r="LRC641" s="65"/>
      <c r="LRD641" s="65"/>
      <c r="LRE641" s="65"/>
      <c r="LRF641" s="65"/>
      <c r="LRG641" s="65"/>
      <c r="LRH641" s="65"/>
      <c r="LRI641" s="65"/>
      <c r="LRJ641" s="65"/>
      <c r="LRK641" s="65"/>
      <c r="LRL641" s="65"/>
      <c r="LRM641" s="65"/>
      <c r="LRN641" s="65"/>
      <c r="LRO641" s="65"/>
      <c r="LRP641" s="65"/>
      <c r="LRQ641" s="65"/>
      <c r="LRR641" s="65"/>
      <c r="LRS641" s="65"/>
      <c r="LRT641" s="65"/>
      <c r="LRU641" s="65"/>
      <c r="LRV641" s="65"/>
      <c r="LRW641" s="65"/>
      <c r="LRX641" s="65"/>
      <c r="LRY641" s="65"/>
      <c r="LRZ641" s="65"/>
      <c r="LSA641" s="65"/>
      <c r="LSB641" s="65"/>
      <c r="LSC641" s="65"/>
      <c r="LSD641" s="65"/>
      <c r="LSE641" s="65"/>
      <c r="LSF641" s="65"/>
      <c r="LSG641" s="65"/>
      <c r="LSH641" s="65"/>
      <c r="LSI641" s="65"/>
      <c r="LSJ641" s="65"/>
      <c r="LSK641" s="65"/>
      <c r="LSL641" s="65"/>
      <c r="LSM641" s="65"/>
      <c r="LSN641" s="65"/>
      <c r="LSO641" s="65"/>
      <c r="LSP641" s="65"/>
      <c r="LSQ641" s="65"/>
      <c r="LSR641" s="65"/>
      <c r="LSS641" s="65"/>
      <c r="LST641" s="65"/>
      <c r="LSU641" s="65"/>
      <c r="LSV641" s="65"/>
      <c r="LSW641" s="65"/>
      <c r="LSX641" s="65"/>
      <c r="LSY641" s="65"/>
      <c r="LSZ641" s="65"/>
      <c r="LTA641" s="65"/>
      <c r="LTB641" s="65"/>
      <c r="LTC641" s="65"/>
      <c r="LTD641" s="65"/>
      <c r="LTE641" s="65"/>
      <c r="LTF641" s="65"/>
      <c r="LTG641" s="65"/>
      <c r="LTH641" s="65"/>
      <c r="LTI641" s="65"/>
      <c r="LTJ641" s="65"/>
      <c r="LTK641" s="65"/>
      <c r="LTL641" s="65"/>
      <c r="LTM641" s="65"/>
      <c r="LTN641" s="65"/>
      <c r="LTO641" s="65"/>
      <c r="LTP641" s="65"/>
      <c r="LTQ641" s="65"/>
      <c r="LTR641" s="65"/>
      <c r="LTS641" s="65"/>
      <c r="LTT641" s="65"/>
      <c r="LTU641" s="65"/>
      <c r="LTV641" s="65"/>
      <c r="LTW641" s="65"/>
      <c r="LTX641" s="65"/>
      <c r="LTY641" s="65"/>
      <c r="LTZ641" s="65"/>
      <c r="LUA641" s="65"/>
      <c r="LUB641" s="65"/>
      <c r="LUC641" s="65"/>
      <c r="LUD641" s="65"/>
      <c r="LUE641" s="65"/>
      <c r="LUF641" s="65"/>
      <c r="LUG641" s="65"/>
      <c r="LUH641" s="65"/>
      <c r="LUI641" s="65"/>
      <c r="LUJ641" s="65"/>
      <c r="LUK641" s="65"/>
      <c r="LUL641" s="65"/>
      <c r="LUM641" s="65"/>
      <c r="LUN641" s="65"/>
      <c r="LUO641" s="65"/>
      <c r="LUP641" s="65"/>
      <c r="LUQ641" s="65"/>
      <c r="LUR641" s="65"/>
      <c r="LUS641" s="65"/>
      <c r="LUT641" s="65"/>
      <c r="LUU641" s="65"/>
      <c r="LUV641" s="65"/>
      <c r="LUW641" s="65"/>
      <c r="LUX641" s="65"/>
      <c r="LUY641" s="65"/>
      <c r="LUZ641" s="65"/>
      <c r="LVA641" s="65"/>
      <c r="LVB641" s="65"/>
      <c r="LVC641" s="65"/>
      <c r="LVD641" s="65"/>
      <c r="LVE641" s="65"/>
      <c r="LVF641" s="65"/>
      <c r="LVG641" s="65"/>
      <c r="LVH641" s="65"/>
      <c r="LVI641" s="65"/>
      <c r="LVJ641" s="65"/>
      <c r="LVK641" s="65"/>
      <c r="LVL641" s="65"/>
      <c r="LVM641" s="65"/>
      <c r="LVN641" s="65"/>
      <c r="LVO641" s="65"/>
      <c r="LVP641" s="65"/>
      <c r="LVQ641" s="65"/>
      <c r="LVR641" s="65"/>
      <c r="LVS641" s="65"/>
      <c r="LVT641" s="65"/>
      <c r="LVU641" s="65"/>
      <c r="LVV641" s="65"/>
      <c r="LVW641" s="65"/>
      <c r="LVX641" s="65"/>
      <c r="LVY641" s="65"/>
      <c r="LVZ641" s="65"/>
      <c r="LWA641" s="65"/>
      <c r="LWB641" s="65"/>
      <c r="LWC641" s="65"/>
      <c r="LWD641" s="65"/>
      <c r="LWE641" s="65"/>
      <c r="LWF641" s="65"/>
      <c r="LWG641" s="65"/>
      <c r="LWH641" s="65"/>
      <c r="LWI641" s="65"/>
      <c r="LWJ641" s="65"/>
      <c r="LWK641" s="65"/>
      <c r="LWL641" s="65"/>
      <c r="LWM641" s="65"/>
      <c r="LWN641" s="65"/>
      <c r="LWO641" s="65"/>
      <c r="LWP641" s="65"/>
      <c r="LWQ641" s="65"/>
      <c r="LWR641" s="65"/>
      <c r="LWS641" s="65"/>
      <c r="LWT641" s="65"/>
      <c r="LWU641" s="65"/>
      <c r="LWV641" s="65"/>
      <c r="LWW641" s="65"/>
      <c r="LWX641" s="65"/>
      <c r="LWY641" s="65"/>
      <c r="LWZ641" s="65"/>
      <c r="LXA641" s="65"/>
      <c r="LXB641" s="65"/>
      <c r="LXC641" s="65"/>
      <c r="LXD641" s="65"/>
      <c r="LXE641" s="65"/>
      <c r="LXF641" s="65"/>
      <c r="LXG641" s="65"/>
      <c r="LXH641" s="65"/>
      <c r="LXI641" s="65"/>
      <c r="LXJ641" s="65"/>
      <c r="LXK641" s="65"/>
      <c r="LXL641" s="65"/>
      <c r="LXM641" s="65"/>
      <c r="LXN641" s="65"/>
      <c r="LXO641" s="65"/>
      <c r="LXP641" s="65"/>
      <c r="LXQ641" s="65"/>
      <c r="LXR641" s="65"/>
      <c r="LXS641" s="65"/>
      <c r="LXT641" s="65"/>
      <c r="LXU641" s="65"/>
      <c r="LXV641" s="65"/>
      <c r="LXW641" s="65"/>
      <c r="LXX641" s="65"/>
      <c r="LXY641" s="65"/>
      <c r="LXZ641" s="65"/>
      <c r="LYA641" s="65"/>
      <c r="LYB641" s="65"/>
      <c r="LYC641" s="65"/>
      <c r="LYD641" s="65"/>
      <c r="LYE641" s="65"/>
      <c r="LYF641" s="65"/>
      <c r="LYG641" s="65"/>
      <c r="LYH641" s="65"/>
      <c r="LYI641" s="65"/>
      <c r="LYJ641" s="65"/>
      <c r="LYK641" s="65"/>
      <c r="LYL641" s="65"/>
      <c r="LYM641" s="65"/>
      <c r="LYN641" s="65"/>
      <c r="LYO641" s="65"/>
      <c r="LYP641" s="65"/>
      <c r="LYQ641" s="65"/>
      <c r="LYR641" s="65"/>
      <c r="LYS641" s="65"/>
      <c r="LYT641" s="65"/>
      <c r="LYU641" s="65"/>
      <c r="LYV641" s="65"/>
      <c r="LYW641" s="65"/>
      <c r="LYX641" s="65"/>
      <c r="LYY641" s="65"/>
      <c r="LYZ641" s="65"/>
      <c r="LZA641" s="65"/>
      <c r="LZB641" s="65"/>
      <c r="LZC641" s="65"/>
      <c r="LZD641" s="65"/>
      <c r="LZE641" s="65"/>
      <c r="LZF641" s="65"/>
      <c r="LZG641" s="65"/>
      <c r="LZH641" s="65"/>
      <c r="LZI641" s="65"/>
      <c r="LZJ641" s="65"/>
      <c r="LZK641" s="65"/>
      <c r="LZL641" s="65"/>
      <c r="LZM641" s="65"/>
      <c r="LZN641" s="65"/>
      <c r="LZO641" s="65"/>
      <c r="LZP641" s="65"/>
      <c r="LZQ641" s="65"/>
      <c r="LZR641" s="65"/>
      <c r="LZS641" s="65"/>
      <c r="LZT641" s="65"/>
      <c r="LZU641" s="65"/>
      <c r="LZV641" s="65"/>
      <c r="LZW641" s="65"/>
      <c r="LZX641" s="65"/>
      <c r="LZY641" s="65"/>
      <c r="LZZ641" s="65"/>
      <c r="MAA641" s="65"/>
      <c r="MAB641" s="65"/>
      <c r="MAC641" s="65"/>
      <c r="MAD641" s="65"/>
      <c r="MAE641" s="65"/>
      <c r="MAF641" s="65"/>
      <c r="MAG641" s="65"/>
      <c r="MAH641" s="65"/>
      <c r="MAI641" s="65"/>
      <c r="MAJ641" s="65"/>
      <c r="MAK641" s="65"/>
      <c r="MAL641" s="65"/>
      <c r="MAM641" s="65"/>
      <c r="MAN641" s="65"/>
      <c r="MAO641" s="65"/>
      <c r="MAP641" s="65"/>
      <c r="MAQ641" s="65"/>
      <c r="MAR641" s="65"/>
      <c r="MAS641" s="65"/>
      <c r="MAT641" s="65"/>
      <c r="MAU641" s="65"/>
      <c r="MAV641" s="65"/>
      <c r="MAW641" s="65"/>
      <c r="MAX641" s="65"/>
      <c r="MAY641" s="65"/>
      <c r="MAZ641" s="65"/>
      <c r="MBA641" s="65"/>
      <c r="MBB641" s="65"/>
      <c r="MBC641" s="65"/>
      <c r="MBD641" s="65"/>
      <c r="MBE641" s="65"/>
      <c r="MBF641" s="65"/>
      <c r="MBG641" s="65"/>
      <c r="MBH641" s="65"/>
      <c r="MBI641" s="65"/>
      <c r="MBJ641" s="65"/>
      <c r="MBK641" s="65"/>
      <c r="MBL641" s="65"/>
      <c r="MBM641" s="65"/>
      <c r="MBN641" s="65"/>
      <c r="MBO641" s="65"/>
      <c r="MBP641" s="65"/>
      <c r="MBQ641" s="65"/>
      <c r="MBR641" s="65"/>
      <c r="MBS641" s="65"/>
      <c r="MBT641" s="65"/>
      <c r="MBU641" s="65"/>
      <c r="MBV641" s="65"/>
      <c r="MBW641" s="65"/>
      <c r="MBX641" s="65"/>
      <c r="MBY641" s="65"/>
      <c r="MBZ641" s="65"/>
      <c r="MCA641" s="65"/>
      <c r="MCB641" s="65"/>
      <c r="MCC641" s="65"/>
      <c r="MCD641" s="65"/>
      <c r="MCE641" s="65"/>
      <c r="MCF641" s="65"/>
      <c r="MCG641" s="65"/>
      <c r="MCH641" s="65"/>
      <c r="MCI641" s="65"/>
      <c r="MCJ641" s="65"/>
      <c r="MCK641" s="65"/>
      <c r="MCL641" s="65"/>
      <c r="MCM641" s="65"/>
      <c r="MCN641" s="65"/>
      <c r="MCO641" s="65"/>
      <c r="MCP641" s="65"/>
      <c r="MCQ641" s="65"/>
      <c r="MCR641" s="65"/>
      <c r="MCS641" s="65"/>
      <c r="MCT641" s="65"/>
      <c r="MCU641" s="65"/>
      <c r="MCV641" s="65"/>
      <c r="MCW641" s="65"/>
      <c r="MCX641" s="65"/>
      <c r="MCY641" s="65"/>
      <c r="MCZ641" s="65"/>
      <c r="MDA641" s="65"/>
      <c r="MDB641" s="65"/>
      <c r="MDC641" s="65"/>
      <c r="MDD641" s="65"/>
      <c r="MDE641" s="65"/>
      <c r="MDF641" s="65"/>
      <c r="MDG641" s="65"/>
      <c r="MDH641" s="65"/>
      <c r="MDI641" s="65"/>
      <c r="MDJ641" s="65"/>
      <c r="MDK641" s="65"/>
      <c r="MDL641" s="65"/>
      <c r="MDM641" s="65"/>
      <c r="MDN641" s="65"/>
      <c r="MDO641" s="65"/>
      <c r="MDP641" s="65"/>
      <c r="MDQ641" s="65"/>
      <c r="MDR641" s="65"/>
      <c r="MDS641" s="65"/>
      <c r="MDT641" s="65"/>
      <c r="MDU641" s="65"/>
      <c r="MDV641" s="65"/>
      <c r="MDW641" s="65"/>
      <c r="MDX641" s="65"/>
      <c r="MDY641" s="65"/>
      <c r="MDZ641" s="65"/>
      <c r="MEA641" s="65"/>
      <c r="MEB641" s="65"/>
      <c r="MEC641" s="65"/>
      <c r="MED641" s="65"/>
      <c r="MEE641" s="65"/>
      <c r="MEF641" s="65"/>
      <c r="MEG641" s="65"/>
      <c r="MEH641" s="65"/>
      <c r="MEI641" s="65"/>
      <c r="MEJ641" s="65"/>
      <c r="MEK641" s="65"/>
      <c r="MEL641" s="65"/>
      <c r="MEM641" s="65"/>
      <c r="MEN641" s="65"/>
      <c r="MEO641" s="65"/>
      <c r="MEP641" s="65"/>
      <c r="MEQ641" s="65"/>
      <c r="MER641" s="65"/>
      <c r="MES641" s="65"/>
      <c r="MET641" s="65"/>
      <c r="MEU641" s="65"/>
      <c r="MEV641" s="65"/>
      <c r="MEW641" s="65"/>
      <c r="MEX641" s="65"/>
      <c r="MEY641" s="65"/>
      <c r="MEZ641" s="65"/>
      <c r="MFA641" s="65"/>
      <c r="MFB641" s="65"/>
      <c r="MFC641" s="65"/>
      <c r="MFD641" s="65"/>
      <c r="MFE641" s="65"/>
      <c r="MFF641" s="65"/>
      <c r="MFG641" s="65"/>
      <c r="MFH641" s="65"/>
      <c r="MFI641" s="65"/>
      <c r="MFJ641" s="65"/>
      <c r="MFK641" s="65"/>
      <c r="MFL641" s="65"/>
      <c r="MFM641" s="65"/>
      <c r="MFN641" s="65"/>
      <c r="MFO641" s="65"/>
      <c r="MFP641" s="65"/>
      <c r="MFQ641" s="65"/>
      <c r="MFR641" s="65"/>
      <c r="MFS641" s="65"/>
      <c r="MFT641" s="65"/>
      <c r="MFU641" s="65"/>
      <c r="MFV641" s="65"/>
      <c r="MFW641" s="65"/>
      <c r="MFX641" s="65"/>
      <c r="MFY641" s="65"/>
      <c r="MFZ641" s="65"/>
      <c r="MGA641" s="65"/>
      <c r="MGB641" s="65"/>
      <c r="MGC641" s="65"/>
      <c r="MGD641" s="65"/>
      <c r="MGE641" s="65"/>
      <c r="MGF641" s="65"/>
      <c r="MGG641" s="65"/>
      <c r="MGH641" s="65"/>
      <c r="MGI641" s="65"/>
      <c r="MGJ641" s="65"/>
      <c r="MGK641" s="65"/>
      <c r="MGL641" s="65"/>
      <c r="MGM641" s="65"/>
      <c r="MGN641" s="65"/>
      <c r="MGO641" s="65"/>
      <c r="MGP641" s="65"/>
      <c r="MGQ641" s="65"/>
      <c r="MGR641" s="65"/>
      <c r="MGS641" s="65"/>
      <c r="MGT641" s="65"/>
      <c r="MGU641" s="65"/>
      <c r="MGV641" s="65"/>
      <c r="MGW641" s="65"/>
      <c r="MGX641" s="65"/>
      <c r="MGY641" s="65"/>
      <c r="MGZ641" s="65"/>
      <c r="MHA641" s="65"/>
      <c r="MHB641" s="65"/>
      <c r="MHC641" s="65"/>
      <c r="MHD641" s="65"/>
      <c r="MHE641" s="65"/>
      <c r="MHF641" s="65"/>
      <c r="MHG641" s="65"/>
      <c r="MHH641" s="65"/>
      <c r="MHI641" s="65"/>
      <c r="MHJ641" s="65"/>
      <c r="MHK641" s="65"/>
      <c r="MHL641" s="65"/>
      <c r="MHM641" s="65"/>
      <c r="MHN641" s="65"/>
      <c r="MHO641" s="65"/>
      <c r="MHP641" s="65"/>
      <c r="MHQ641" s="65"/>
      <c r="MHR641" s="65"/>
      <c r="MHS641" s="65"/>
      <c r="MHT641" s="65"/>
      <c r="MHU641" s="65"/>
      <c r="MHV641" s="65"/>
      <c r="MHW641" s="65"/>
      <c r="MHX641" s="65"/>
      <c r="MHY641" s="65"/>
      <c r="MHZ641" s="65"/>
      <c r="MIA641" s="65"/>
      <c r="MIB641" s="65"/>
      <c r="MIC641" s="65"/>
      <c r="MID641" s="65"/>
      <c r="MIE641" s="65"/>
      <c r="MIF641" s="65"/>
      <c r="MIG641" s="65"/>
      <c r="MIH641" s="65"/>
      <c r="MII641" s="65"/>
      <c r="MIJ641" s="65"/>
      <c r="MIK641" s="65"/>
      <c r="MIL641" s="65"/>
      <c r="MIM641" s="65"/>
      <c r="MIN641" s="65"/>
      <c r="MIO641" s="65"/>
      <c r="MIP641" s="65"/>
      <c r="MIQ641" s="65"/>
      <c r="MIR641" s="65"/>
      <c r="MIS641" s="65"/>
      <c r="MIT641" s="65"/>
      <c r="MIU641" s="65"/>
      <c r="MIV641" s="65"/>
      <c r="MIW641" s="65"/>
      <c r="MIX641" s="65"/>
      <c r="MIY641" s="65"/>
      <c r="MIZ641" s="65"/>
      <c r="MJA641" s="65"/>
      <c r="MJB641" s="65"/>
      <c r="MJC641" s="65"/>
      <c r="MJD641" s="65"/>
      <c r="MJE641" s="65"/>
      <c r="MJF641" s="65"/>
      <c r="MJG641" s="65"/>
      <c r="MJH641" s="65"/>
      <c r="MJI641" s="65"/>
      <c r="MJJ641" s="65"/>
      <c r="MJK641" s="65"/>
      <c r="MJL641" s="65"/>
      <c r="MJM641" s="65"/>
      <c r="MJN641" s="65"/>
      <c r="MJO641" s="65"/>
      <c r="MJP641" s="65"/>
      <c r="MJQ641" s="65"/>
      <c r="MJR641" s="65"/>
      <c r="MJS641" s="65"/>
      <c r="MJT641" s="65"/>
      <c r="MJU641" s="65"/>
      <c r="MJV641" s="65"/>
      <c r="MJW641" s="65"/>
      <c r="MJX641" s="65"/>
      <c r="MJY641" s="65"/>
      <c r="MJZ641" s="65"/>
      <c r="MKA641" s="65"/>
      <c r="MKB641" s="65"/>
      <c r="MKC641" s="65"/>
      <c r="MKD641" s="65"/>
      <c r="MKE641" s="65"/>
      <c r="MKF641" s="65"/>
      <c r="MKG641" s="65"/>
      <c r="MKH641" s="65"/>
      <c r="MKI641" s="65"/>
      <c r="MKJ641" s="65"/>
      <c r="MKK641" s="65"/>
      <c r="MKL641" s="65"/>
      <c r="MKM641" s="65"/>
      <c r="MKN641" s="65"/>
      <c r="MKO641" s="65"/>
      <c r="MKP641" s="65"/>
      <c r="MKQ641" s="65"/>
      <c r="MKR641" s="65"/>
      <c r="MKS641" s="65"/>
      <c r="MKT641" s="65"/>
      <c r="MKU641" s="65"/>
      <c r="MKV641" s="65"/>
      <c r="MKW641" s="65"/>
      <c r="MKX641" s="65"/>
      <c r="MKY641" s="65"/>
      <c r="MKZ641" s="65"/>
      <c r="MLA641" s="65"/>
      <c r="MLB641" s="65"/>
      <c r="MLC641" s="65"/>
      <c r="MLD641" s="65"/>
      <c r="MLE641" s="65"/>
      <c r="MLF641" s="65"/>
      <c r="MLG641" s="65"/>
      <c r="MLH641" s="65"/>
      <c r="MLI641" s="65"/>
      <c r="MLJ641" s="65"/>
      <c r="MLK641" s="65"/>
      <c r="MLL641" s="65"/>
      <c r="MLM641" s="65"/>
      <c r="MLN641" s="65"/>
      <c r="MLO641" s="65"/>
      <c r="MLP641" s="65"/>
      <c r="MLQ641" s="65"/>
      <c r="MLR641" s="65"/>
      <c r="MLS641" s="65"/>
      <c r="MLT641" s="65"/>
      <c r="MLU641" s="65"/>
      <c r="MLV641" s="65"/>
      <c r="MLW641" s="65"/>
      <c r="MLX641" s="65"/>
      <c r="MLY641" s="65"/>
      <c r="MLZ641" s="65"/>
      <c r="MMA641" s="65"/>
      <c r="MMB641" s="65"/>
      <c r="MMC641" s="65"/>
      <c r="MMD641" s="65"/>
      <c r="MME641" s="65"/>
      <c r="MMF641" s="65"/>
      <c r="MMG641" s="65"/>
      <c r="MMH641" s="65"/>
      <c r="MMI641" s="65"/>
      <c r="MMJ641" s="65"/>
      <c r="MMK641" s="65"/>
      <c r="MML641" s="65"/>
      <c r="MMM641" s="65"/>
      <c r="MMN641" s="65"/>
      <c r="MMO641" s="65"/>
      <c r="MMP641" s="65"/>
      <c r="MMQ641" s="65"/>
      <c r="MMR641" s="65"/>
      <c r="MMS641" s="65"/>
      <c r="MMT641" s="65"/>
      <c r="MMU641" s="65"/>
      <c r="MMV641" s="65"/>
      <c r="MMW641" s="65"/>
      <c r="MMX641" s="65"/>
      <c r="MMY641" s="65"/>
      <c r="MMZ641" s="65"/>
      <c r="MNA641" s="65"/>
      <c r="MNB641" s="65"/>
      <c r="MNC641" s="65"/>
      <c r="MND641" s="65"/>
      <c r="MNE641" s="65"/>
      <c r="MNF641" s="65"/>
      <c r="MNG641" s="65"/>
      <c r="MNH641" s="65"/>
      <c r="MNI641" s="65"/>
      <c r="MNJ641" s="65"/>
      <c r="MNK641" s="65"/>
      <c r="MNL641" s="65"/>
      <c r="MNM641" s="65"/>
      <c r="MNN641" s="65"/>
      <c r="MNO641" s="65"/>
      <c r="MNP641" s="65"/>
      <c r="MNQ641" s="65"/>
      <c r="MNR641" s="65"/>
      <c r="MNS641" s="65"/>
      <c r="MNT641" s="65"/>
      <c r="MNU641" s="65"/>
      <c r="MNV641" s="65"/>
      <c r="MNW641" s="65"/>
      <c r="MNX641" s="65"/>
      <c r="MNY641" s="65"/>
      <c r="MNZ641" s="65"/>
      <c r="MOA641" s="65"/>
      <c r="MOB641" s="65"/>
      <c r="MOC641" s="65"/>
      <c r="MOD641" s="65"/>
      <c r="MOE641" s="65"/>
      <c r="MOF641" s="65"/>
      <c r="MOG641" s="65"/>
      <c r="MOH641" s="65"/>
      <c r="MOI641" s="65"/>
      <c r="MOJ641" s="65"/>
      <c r="MOK641" s="65"/>
      <c r="MOL641" s="65"/>
      <c r="MOM641" s="65"/>
      <c r="MON641" s="65"/>
      <c r="MOO641" s="65"/>
      <c r="MOP641" s="65"/>
      <c r="MOQ641" s="65"/>
      <c r="MOR641" s="65"/>
      <c r="MOS641" s="65"/>
      <c r="MOT641" s="65"/>
      <c r="MOU641" s="65"/>
      <c r="MOV641" s="65"/>
      <c r="MOW641" s="65"/>
      <c r="MOX641" s="65"/>
      <c r="MOY641" s="65"/>
      <c r="MOZ641" s="65"/>
      <c r="MPA641" s="65"/>
      <c r="MPB641" s="65"/>
      <c r="MPC641" s="65"/>
      <c r="MPD641" s="65"/>
      <c r="MPE641" s="65"/>
      <c r="MPF641" s="65"/>
      <c r="MPG641" s="65"/>
      <c r="MPH641" s="65"/>
      <c r="MPI641" s="65"/>
      <c r="MPJ641" s="65"/>
      <c r="MPK641" s="65"/>
      <c r="MPL641" s="65"/>
      <c r="MPM641" s="65"/>
      <c r="MPN641" s="65"/>
      <c r="MPO641" s="65"/>
      <c r="MPP641" s="65"/>
      <c r="MPQ641" s="65"/>
      <c r="MPR641" s="65"/>
      <c r="MPS641" s="65"/>
      <c r="MPT641" s="65"/>
      <c r="MPU641" s="65"/>
      <c r="MPV641" s="65"/>
      <c r="MPW641" s="65"/>
      <c r="MPX641" s="65"/>
      <c r="MPY641" s="65"/>
      <c r="MPZ641" s="65"/>
      <c r="MQA641" s="65"/>
      <c r="MQB641" s="65"/>
      <c r="MQC641" s="65"/>
      <c r="MQD641" s="65"/>
      <c r="MQE641" s="65"/>
      <c r="MQF641" s="65"/>
      <c r="MQG641" s="65"/>
      <c r="MQH641" s="65"/>
      <c r="MQI641" s="65"/>
      <c r="MQJ641" s="65"/>
      <c r="MQK641" s="65"/>
      <c r="MQL641" s="65"/>
      <c r="MQM641" s="65"/>
      <c r="MQN641" s="65"/>
      <c r="MQO641" s="65"/>
      <c r="MQP641" s="65"/>
      <c r="MQQ641" s="65"/>
      <c r="MQR641" s="65"/>
      <c r="MQS641" s="65"/>
      <c r="MQT641" s="65"/>
      <c r="MQU641" s="65"/>
      <c r="MQV641" s="65"/>
      <c r="MQW641" s="65"/>
      <c r="MQX641" s="65"/>
      <c r="MQY641" s="65"/>
      <c r="MQZ641" s="65"/>
      <c r="MRA641" s="65"/>
      <c r="MRB641" s="65"/>
      <c r="MRC641" s="65"/>
      <c r="MRD641" s="65"/>
      <c r="MRE641" s="65"/>
      <c r="MRF641" s="65"/>
      <c r="MRG641" s="65"/>
      <c r="MRH641" s="65"/>
      <c r="MRI641" s="65"/>
      <c r="MRJ641" s="65"/>
      <c r="MRK641" s="65"/>
      <c r="MRL641" s="65"/>
      <c r="MRM641" s="65"/>
      <c r="MRN641" s="65"/>
      <c r="MRO641" s="65"/>
      <c r="MRP641" s="65"/>
      <c r="MRQ641" s="65"/>
      <c r="MRR641" s="65"/>
      <c r="MRS641" s="65"/>
      <c r="MRT641" s="65"/>
      <c r="MRU641" s="65"/>
      <c r="MRV641" s="65"/>
      <c r="MRW641" s="65"/>
      <c r="MRX641" s="65"/>
      <c r="MRY641" s="65"/>
      <c r="MRZ641" s="65"/>
      <c r="MSA641" s="65"/>
      <c r="MSB641" s="65"/>
      <c r="MSC641" s="65"/>
      <c r="MSD641" s="65"/>
      <c r="MSE641" s="65"/>
      <c r="MSF641" s="65"/>
      <c r="MSG641" s="65"/>
      <c r="MSH641" s="65"/>
      <c r="MSI641" s="65"/>
      <c r="MSJ641" s="65"/>
      <c r="MSK641" s="65"/>
      <c r="MSL641" s="65"/>
      <c r="MSM641" s="65"/>
      <c r="MSN641" s="65"/>
      <c r="MSO641" s="65"/>
      <c r="MSP641" s="65"/>
      <c r="MSQ641" s="65"/>
      <c r="MSR641" s="65"/>
      <c r="MSS641" s="65"/>
      <c r="MST641" s="65"/>
      <c r="MSU641" s="65"/>
      <c r="MSV641" s="65"/>
      <c r="MSW641" s="65"/>
      <c r="MSX641" s="65"/>
      <c r="MSY641" s="65"/>
      <c r="MSZ641" s="65"/>
      <c r="MTA641" s="65"/>
      <c r="MTB641" s="65"/>
      <c r="MTC641" s="65"/>
      <c r="MTD641" s="65"/>
      <c r="MTE641" s="65"/>
      <c r="MTF641" s="65"/>
      <c r="MTG641" s="65"/>
      <c r="MTH641" s="65"/>
      <c r="MTI641" s="65"/>
      <c r="MTJ641" s="65"/>
      <c r="MTK641" s="65"/>
      <c r="MTL641" s="65"/>
      <c r="MTM641" s="65"/>
      <c r="MTN641" s="65"/>
      <c r="MTO641" s="65"/>
      <c r="MTP641" s="65"/>
      <c r="MTQ641" s="65"/>
      <c r="MTR641" s="65"/>
      <c r="MTS641" s="65"/>
      <c r="MTT641" s="65"/>
      <c r="MTU641" s="65"/>
      <c r="MTV641" s="65"/>
      <c r="MTW641" s="65"/>
      <c r="MTX641" s="65"/>
      <c r="MTY641" s="65"/>
      <c r="MTZ641" s="65"/>
      <c r="MUA641" s="65"/>
      <c r="MUB641" s="65"/>
      <c r="MUC641" s="65"/>
      <c r="MUD641" s="65"/>
      <c r="MUE641" s="65"/>
      <c r="MUF641" s="65"/>
      <c r="MUG641" s="65"/>
      <c r="MUH641" s="65"/>
      <c r="MUI641" s="65"/>
      <c r="MUJ641" s="65"/>
      <c r="MUK641" s="65"/>
      <c r="MUL641" s="65"/>
      <c r="MUM641" s="65"/>
      <c r="MUN641" s="65"/>
      <c r="MUO641" s="65"/>
      <c r="MUP641" s="65"/>
      <c r="MUQ641" s="65"/>
      <c r="MUR641" s="65"/>
      <c r="MUS641" s="65"/>
      <c r="MUT641" s="65"/>
      <c r="MUU641" s="65"/>
      <c r="MUV641" s="65"/>
      <c r="MUW641" s="65"/>
      <c r="MUX641" s="65"/>
      <c r="MUY641" s="65"/>
      <c r="MUZ641" s="65"/>
      <c r="MVA641" s="65"/>
      <c r="MVB641" s="65"/>
      <c r="MVC641" s="65"/>
      <c r="MVD641" s="65"/>
      <c r="MVE641" s="65"/>
      <c r="MVF641" s="65"/>
      <c r="MVG641" s="65"/>
      <c r="MVH641" s="65"/>
      <c r="MVI641" s="65"/>
      <c r="MVJ641" s="65"/>
      <c r="MVK641" s="65"/>
      <c r="MVL641" s="65"/>
      <c r="MVM641" s="65"/>
      <c r="MVN641" s="65"/>
      <c r="MVO641" s="65"/>
      <c r="MVP641" s="65"/>
      <c r="MVQ641" s="65"/>
      <c r="MVR641" s="65"/>
      <c r="MVS641" s="65"/>
      <c r="MVT641" s="65"/>
      <c r="MVU641" s="65"/>
      <c r="MVV641" s="65"/>
      <c r="MVW641" s="65"/>
      <c r="MVX641" s="65"/>
      <c r="MVY641" s="65"/>
      <c r="MVZ641" s="65"/>
      <c r="MWA641" s="65"/>
      <c r="MWB641" s="65"/>
      <c r="MWC641" s="65"/>
      <c r="MWD641" s="65"/>
      <c r="MWE641" s="65"/>
      <c r="MWF641" s="65"/>
      <c r="MWG641" s="65"/>
      <c r="MWH641" s="65"/>
      <c r="MWI641" s="65"/>
      <c r="MWJ641" s="65"/>
      <c r="MWK641" s="65"/>
      <c r="MWL641" s="65"/>
      <c r="MWM641" s="65"/>
      <c r="MWN641" s="65"/>
      <c r="MWO641" s="65"/>
      <c r="MWP641" s="65"/>
      <c r="MWQ641" s="65"/>
      <c r="MWR641" s="65"/>
      <c r="MWS641" s="65"/>
      <c r="MWT641" s="65"/>
      <c r="MWU641" s="65"/>
      <c r="MWV641" s="65"/>
      <c r="MWW641" s="65"/>
      <c r="MWX641" s="65"/>
      <c r="MWY641" s="65"/>
      <c r="MWZ641" s="65"/>
      <c r="MXA641" s="65"/>
      <c r="MXB641" s="65"/>
      <c r="MXC641" s="65"/>
      <c r="MXD641" s="65"/>
      <c r="MXE641" s="65"/>
      <c r="MXF641" s="65"/>
      <c r="MXG641" s="65"/>
      <c r="MXH641" s="65"/>
      <c r="MXI641" s="65"/>
      <c r="MXJ641" s="65"/>
      <c r="MXK641" s="65"/>
      <c r="MXL641" s="65"/>
      <c r="MXM641" s="65"/>
      <c r="MXN641" s="65"/>
      <c r="MXO641" s="65"/>
      <c r="MXP641" s="65"/>
      <c r="MXQ641" s="65"/>
      <c r="MXR641" s="65"/>
      <c r="MXS641" s="65"/>
      <c r="MXT641" s="65"/>
      <c r="MXU641" s="65"/>
      <c r="MXV641" s="65"/>
      <c r="MXW641" s="65"/>
      <c r="MXX641" s="65"/>
      <c r="MXY641" s="65"/>
      <c r="MXZ641" s="65"/>
      <c r="MYA641" s="65"/>
      <c r="MYB641" s="65"/>
      <c r="MYC641" s="65"/>
      <c r="MYD641" s="65"/>
      <c r="MYE641" s="65"/>
      <c r="MYF641" s="65"/>
      <c r="MYG641" s="65"/>
      <c r="MYH641" s="65"/>
      <c r="MYI641" s="65"/>
      <c r="MYJ641" s="65"/>
      <c r="MYK641" s="65"/>
      <c r="MYL641" s="65"/>
      <c r="MYM641" s="65"/>
      <c r="MYN641" s="65"/>
      <c r="MYO641" s="65"/>
      <c r="MYP641" s="65"/>
      <c r="MYQ641" s="65"/>
      <c r="MYR641" s="65"/>
      <c r="MYS641" s="65"/>
      <c r="MYT641" s="65"/>
      <c r="MYU641" s="65"/>
      <c r="MYV641" s="65"/>
      <c r="MYW641" s="65"/>
      <c r="MYX641" s="65"/>
      <c r="MYY641" s="65"/>
      <c r="MYZ641" s="65"/>
      <c r="MZA641" s="65"/>
      <c r="MZB641" s="65"/>
      <c r="MZC641" s="65"/>
      <c r="MZD641" s="65"/>
      <c r="MZE641" s="65"/>
      <c r="MZF641" s="65"/>
      <c r="MZG641" s="65"/>
      <c r="MZH641" s="65"/>
      <c r="MZI641" s="65"/>
      <c r="MZJ641" s="65"/>
      <c r="MZK641" s="65"/>
      <c r="MZL641" s="65"/>
      <c r="MZM641" s="65"/>
      <c r="MZN641" s="65"/>
      <c r="MZO641" s="65"/>
      <c r="MZP641" s="65"/>
      <c r="MZQ641" s="65"/>
      <c r="MZR641" s="65"/>
      <c r="MZS641" s="65"/>
      <c r="MZT641" s="65"/>
      <c r="MZU641" s="65"/>
      <c r="MZV641" s="65"/>
      <c r="MZW641" s="65"/>
      <c r="MZX641" s="65"/>
      <c r="MZY641" s="65"/>
      <c r="MZZ641" s="65"/>
      <c r="NAA641" s="65"/>
      <c r="NAB641" s="65"/>
      <c r="NAC641" s="65"/>
      <c r="NAD641" s="65"/>
      <c r="NAE641" s="65"/>
      <c r="NAF641" s="65"/>
      <c r="NAG641" s="65"/>
      <c r="NAH641" s="65"/>
      <c r="NAI641" s="65"/>
      <c r="NAJ641" s="65"/>
      <c r="NAK641" s="65"/>
      <c r="NAL641" s="65"/>
      <c r="NAM641" s="65"/>
      <c r="NAN641" s="65"/>
      <c r="NAO641" s="65"/>
      <c r="NAP641" s="65"/>
      <c r="NAQ641" s="65"/>
      <c r="NAR641" s="65"/>
      <c r="NAS641" s="65"/>
      <c r="NAT641" s="65"/>
      <c r="NAU641" s="65"/>
      <c r="NAV641" s="65"/>
      <c r="NAW641" s="65"/>
      <c r="NAX641" s="65"/>
      <c r="NAY641" s="65"/>
      <c r="NAZ641" s="65"/>
      <c r="NBA641" s="65"/>
      <c r="NBB641" s="65"/>
      <c r="NBC641" s="65"/>
      <c r="NBD641" s="65"/>
      <c r="NBE641" s="65"/>
      <c r="NBF641" s="65"/>
      <c r="NBG641" s="65"/>
      <c r="NBH641" s="65"/>
      <c r="NBI641" s="65"/>
      <c r="NBJ641" s="65"/>
      <c r="NBK641" s="65"/>
      <c r="NBL641" s="65"/>
      <c r="NBM641" s="65"/>
      <c r="NBN641" s="65"/>
      <c r="NBO641" s="65"/>
      <c r="NBP641" s="65"/>
      <c r="NBQ641" s="65"/>
      <c r="NBR641" s="65"/>
      <c r="NBS641" s="65"/>
      <c r="NBT641" s="65"/>
      <c r="NBU641" s="65"/>
      <c r="NBV641" s="65"/>
      <c r="NBW641" s="65"/>
      <c r="NBX641" s="65"/>
      <c r="NBY641" s="65"/>
      <c r="NBZ641" s="65"/>
      <c r="NCA641" s="65"/>
      <c r="NCB641" s="65"/>
      <c r="NCC641" s="65"/>
      <c r="NCD641" s="65"/>
      <c r="NCE641" s="65"/>
      <c r="NCF641" s="65"/>
      <c r="NCG641" s="65"/>
      <c r="NCH641" s="65"/>
      <c r="NCI641" s="65"/>
      <c r="NCJ641" s="65"/>
      <c r="NCK641" s="65"/>
      <c r="NCL641" s="65"/>
      <c r="NCM641" s="65"/>
      <c r="NCN641" s="65"/>
      <c r="NCO641" s="65"/>
      <c r="NCP641" s="65"/>
      <c r="NCQ641" s="65"/>
      <c r="NCR641" s="65"/>
      <c r="NCS641" s="65"/>
      <c r="NCT641" s="65"/>
      <c r="NCU641" s="65"/>
      <c r="NCV641" s="65"/>
      <c r="NCW641" s="65"/>
      <c r="NCX641" s="65"/>
      <c r="NCY641" s="65"/>
      <c r="NCZ641" s="65"/>
      <c r="NDA641" s="65"/>
      <c r="NDB641" s="65"/>
      <c r="NDC641" s="65"/>
      <c r="NDD641" s="65"/>
      <c r="NDE641" s="65"/>
      <c r="NDF641" s="65"/>
      <c r="NDG641" s="65"/>
      <c r="NDH641" s="65"/>
      <c r="NDI641" s="65"/>
      <c r="NDJ641" s="65"/>
      <c r="NDK641" s="65"/>
      <c r="NDL641" s="65"/>
      <c r="NDM641" s="65"/>
      <c r="NDN641" s="65"/>
      <c r="NDO641" s="65"/>
      <c r="NDP641" s="65"/>
      <c r="NDQ641" s="65"/>
      <c r="NDR641" s="65"/>
      <c r="NDS641" s="65"/>
      <c r="NDT641" s="65"/>
      <c r="NDU641" s="65"/>
      <c r="NDV641" s="65"/>
      <c r="NDW641" s="65"/>
      <c r="NDX641" s="65"/>
      <c r="NDY641" s="65"/>
      <c r="NDZ641" s="65"/>
      <c r="NEA641" s="65"/>
      <c r="NEB641" s="65"/>
      <c r="NEC641" s="65"/>
      <c r="NED641" s="65"/>
      <c r="NEE641" s="65"/>
      <c r="NEF641" s="65"/>
      <c r="NEG641" s="65"/>
      <c r="NEH641" s="65"/>
      <c r="NEI641" s="65"/>
      <c r="NEJ641" s="65"/>
      <c r="NEK641" s="65"/>
      <c r="NEL641" s="65"/>
      <c r="NEM641" s="65"/>
      <c r="NEN641" s="65"/>
      <c r="NEO641" s="65"/>
      <c r="NEP641" s="65"/>
      <c r="NEQ641" s="65"/>
      <c r="NER641" s="65"/>
      <c r="NES641" s="65"/>
      <c r="NET641" s="65"/>
      <c r="NEU641" s="65"/>
      <c r="NEV641" s="65"/>
      <c r="NEW641" s="65"/>
      <c r="NEX641" s="65"/>
      <c r="NEY641" s="65"/>
      <c r="NEZ641" s="65"/>
      <c r="NFA641" s="65"/>
      <c r="NFB641" s="65"/>
      <c r="NFC641" s="65"/>
      <c r="NFD641" s="65"/>
      <c r="NFE641" s="65"/>
      <c r="NFF641" s="65"/>
      <c r="NFG641" s="65"/>
      <c r="NFH641" s="65"/>
      <c r="NFI641" s="65"/>
      <c r="NFJ641" s="65"/>
      <c r="NFK641" s="65"/>
      <c r="NFL641" s="65"/>
      <c r="NFM641" s="65"/>
      <c r="NFN641" s="65"/>
      <c r="NFO641" s="65"/>
      <c r="NFP641" s="65"/>
      <c r="NFQ641" s="65"/>
      <c r="NFR641" s="65"/>
      <c r="NFS641" s="65"/>
      <c r="NFT641" s="65"/>
      <c r="NFU641" s="65"/>
      <c r="NFV641" s="65"/>
      <c r="NFW641" s="65"/>
      <c r="NFX641" s="65"/>
      <c r="NFY641" s="65"/>
      <c r="NFZ641" s="65"/>
      <c r="NGA641" s="65"/>
      <c r="NGB641" s="65"/>
      <c r="NGC641" s="65"/>
      <c r="NGD641" s="65"/>
      <c r="NGE641" s="65"/>
      <c r="NGF641" s="65"/>
      <c r="NGG641" s="65"/>
      <c r="NGH641" s="65"/>
      <c r="NGI641" s="65"/>
      <c r="NGJ641" s="65"/>
      <c r="NGK641" s="65"/>
      <c r="NGL641" s="65"/>
      <c r="NGM641" s="65"/>
      <c r="NGN641" s="65"/>
      <c r="NGO641" s="65"/>
      <c r="NGP641" s="65"/>
      <c r="NGQ641" s="65"/>
      <c r="NGR641" s="65"/>
      <c r="NGS641" s="65"/>
      <c r="NGT641" s="65"/>
      <c r="NGU641" s="65"/>
      <c r="NGV641" s="65"/>
      <c r="NGW641" s="65"/>
      <c r="NGX641" s="65"/>
      <c r="NGY641" s="65"/>
      <c r="NGZ641" s="65"/>
      <c r="NHA641" s="65"/>
      <c r="NHB641" s="65"/>
      <c r="NHC641" s="65"/>
      <c r="NHD641" s="65"/>
      <c r="NHE641" s="65"/>
      <c r="NHF641" s="65"/>
      <c r="NHG641" s="65"/>
      <c r="NHH641" s="65"/>
      <c r="NHI641" s="65"/>
      <c r="NHJ641" s="65"/>
      <c r="NHK641" s="65"/>
      <c r="NHL641" s="65"/>
      <c r="NHM641" s="65"/>
      <c r="NHN641" s="65"/>
      <c r="NHO641" s="65"/>
      <c r="NHP641" s="65"/>
      <c r="NHQ641" s="65"/>
      <c r="NHR641" s="65"/>
      <c r="NHS641" s="65"/>
      <c r="NHT641" s="65"/>
      <c r="NHU641" s="65"/>
      <c r="NHV641" s="65"/>
      <c r="NHW641" s="65"/>
      <c r="NHX641" s="65"/>
      <c r="NHY641" s="65"/>
      <c r="NHZ641" s="65"/>
      <c r="NIA641" s="65"/>
      <c r="NIB641" s="65"/>
      <c r="NIC641" s="65"/>
      <c r="NID641" s="65"/>
      <c r="NIE641" s="65"/>
      <c r="NIF641" s="65"/>
      <c r="NIG641" s="65"/>
      <c r="NIH641" s="65"/>
      <c r="NII641" s="65"/>
      <c r="NIJ641" s="65"/>
      <c r="NIK641" s="65"/>
      <c r="NIL641" s="65"/>
      <c r="NIM641" s="65"/>
      <c r="NIN641" s="65"/>
      <c r="NIO641" s="65"/>
      <c r="NIP641" s="65"/>
      <c r="NIQ641" s="65"/>
      <c r="NIR641" s="65"/>
      <c r="NIS641" s="65"/>
      <c r="NIT641" s="65"/>
      <c r="NIU641" s="65"/>
      <c r="NIV641" s="65"/>
      <c r="NIW641" s="65"/>
      <c r="NIX641" s="65"/>
      <c r="NIY641" s="65"/>
      <c r="NIZ641" s="65"/>
      <c r="NJA641" s="65"/>
      <c r="NJB641" s="65"/>
      <c r="NJC641" s="65"/>
      <c r="NJD641" s="65"/>
      <c r="NJE641" s="65"/>
      <c r="NJF641" s="65"/>
      <c r="NJG641" s="65"/>
      <c r="NJH641" s="65"/>
      <c r="NJI641" s="65"/>
      <c r="NJJ641" s="65"/>
      <c r="NJK641" s="65"/>
      <c r="NJL641" s="65"/>
      <c r="NJM641" s="65"/>
      <c r="NJN641" s="65"/>
      <c r="NJO641" s="65"/>
      <c r="NJP641" s="65"/>
      <c r="NJQ641" s="65"/>
      <c r="NJR641" s="65"/>
      <c r="NJS641" s="65"/>
      <c r="NJT641" s="65"/>
      <c r="NJU641" s="65"/>
      <c r="NJV641" s="65"/>
      <c r="NJW641" s="65"/>
      <c r="NJX641" s="65"/>
      <c r="NJY641" s="65"/>
      <c r="NJZ641" s="65"/>
      <c r="NKA641" s="65"/>
      <c r="NKB641" s="65"/>
      <c r="NKC641" s="65"/>
      <c r="NKD641" s="65"/>
      <c r="NKE641" s="65"/>
      <c r="NKF641" s="65"/>
      <c r="NKG641" s="65"/>
      <c r="NKH641" s="65"/>
      <c r="NKI641" s="65"/>
      <c r="NKJ641" s="65"/>
      <c r="NKK641" s="65"/>
      <c r="NKL641" s="65"/>
      <c r="NKM641" s="65"/>
      <c r="NKN641" s="65"/>
      <c r="NKO641" s="65"/>
      <c r="NKP641" s="65"/>
      <c r="NKQ641" s="65"/>
      <c r="NKR641" s="65"/>
      <c r="NKS641" s="65"/>
      <c r="NKT641" s="65"/>
      <c r="NKU641" s="65"/>
      <c r="NKV641" s="65"/>
      <c r="NKW641" s="65"/>
      <c r="NKX641" s="65"/>
      <c r="NKY641" s="65"/>
      <c r="NKZ641" s="65"/>
      <c r="NLA641" s="65"/>
      <c r="NLB641" s="65"/>
      <c r="NLC641" s="65"/>
      <c r="NLD641" s="65"/>
      <c r="NLE641" s="65"/>
      <c r="NLF641" s="65"/>
      <c r="NLG641" s="65"/>
      <c r="NLH641" s="65"/>
      <c r="NLI641" s="65"/>
      <c r="NLJ641" s="65"/>
      <c r="NLK641" s="65"/>
      <c r="NLL641" s="65"/>
      <c r="NLM641" s="65"/>
      <c r="NLN641" s="65"/>
      <c r="NLO641" s="65"/>
      <c r="NLP641" s="65"/>
      <c r="NLQ641" s="65"/>
      <c r="NLR641" s="65"/>
      <c r="NLS641" s="65"/>
      <c r="NLT641" s="65"/>
      <c r="NLU641" s="65"/>
      <c r="NLV641" s="65"/>
      <c r="NLW641" s="65"/>
      <c r="NLX641" s="65"/>
      <c r="NLY641" s="65"/>
      <c r="NLZ641" s="65"/>
      <c r="NMA641" s="65"/>
      <c r="NMB641" s="65"/>
      <c r="NMC641" s="65"/>
      <c r="NMD641" s="65"/>
      <c r="NME641" s="65"/>
      <c r="NMF641" s="65"/>
      <c r="NMG641" s="65"/>
      <c r="NMH641" s="65"/>
      <c r="NMI641" s="65"/>
      <c r="NMJ641" s="65"/>
      <c r="NMK641" s="65"/>
      <c r="NML641" s="65"/>
      <c r="NMM641" s="65"/>
      <c r="NMN641" s="65"/>
      <c r="NMO641" s="65"/>
      <c r="NMP641" s="65"/>
      <c r="NMQ641" s="65"/>
      <c r="NMR641" s="65"/>
      <c r="NMS641" s="65"/>
      <c r="NMT641" s="65"/>
      <c r="NMU641" s="65"/>
      <c r="NMV641" s="65"/>
      <c r="NMW641" s="65"/>
      <c r="NMX641" s="65"/>
      <c r="NMY641" s="65"/>
      <c r="NMZ641" s="65"/>
      <c r="NNA641" s="65"/>
      <c r="NNB641" s="65"/>
      <c r="NNC641" s="65"/>
      <c r="NND641" s="65"/>
      <c r="NNE641" s="65"/>
      <c r="NNF641" s="65"/>
      <c r="NNG641" s="65"/>
      <c r="NNH641" s="65"/>
      <c r="NNI641" s="65"/>
      <c r="NNJ641" s="65"/>
      <c r="NNK641" s="65"/>
      <c r="NNL641" s="65"/>
      <c r="NNM641" s="65"/>
      <c r="NNN641" s="65"/>
      <c r="NNO641" s="65"/>
      <c r="NNP641" s="65"/>
      <c r="NNQ641" s="65"/>
      <c r="NNR641" s="65"/>
      <c r="NNS641" s="65"/>
      <c r="NNT641" s="65"/>
      <c r="NNU641" s="65"/>
      <c r="NNV641" s="65"/>
      <c r="NNW641" s="65"/>
      <c r="NNX641" s="65"/>
      <c r="NNY641" s="65"/>
      <c r="NNZ641" s="65"/>
      <c r="NOA641" s="65"/>
      <c r="NOB641" s="65"/>
      <c r="NOC641" s="65"/>
      <c r="NOD641" s="65"/>
      <c r="NOE641" s="65"/>
      <c r="NOF641" s="65"/>
      <c r="NOG641" s="65"/>
      <c r="NOH641" s="65"/>
      <c r="NOI641" s="65"/>
      <c r="NOJ641" s="65"/>
      <c r="NOK641" s="65"/>
      <c r="NOL641" s="65"/>
      <c r="NOM641" s="65"/>
      <c r="NON641" s="65"/>
      <c r="NOO641" s="65"/>
      <c r="NOP641" s="65"/>
      <c r="NOQ641" s="65"/>
      <c r="NOR641" s="65"/>
      <c r="NOS641" s="65"/>
      <c r="NOT641" s="65"/>
      <c r="NOU641" s="65"/>
      <c r="NOV641" s="65"/>
      <c r="NOW641" s="65"/>
      <c r="NOX641" s="65"/>
      <c r="NOY641" s="65"/>
      <c r="NOZ641" s="65"/>
      <c r="NPA641" s="65"/>
      <c r="NPB641" s="65"/>
      <c r="NPC641" s="65"/>
      <c r="NPD641" s="65"/>
      <c r="NPE641" s="65"/>
      <c r="NPF641" s="65"/>
      <c r="NPG641" s="65"/>
      <c r="NPH641" s="65"/>
      <c r="NPI641" s="65"/>
      <c r="NPJ641" s="65"/>
      <c r="NPK641" s="65"/>
      <c r="NPL641" s="65"/>
      <c r="NPM641" s="65"/>
      <c r="NPN641" s="65"/>
      <c r="NPO641" s="65"/>
      <c r="NPP641" s="65"/>
      <c r="NPQ641" s="65"/>
      <c r="NPR641" s="65"/>
      <c r="NPS641" s="65"/>
      <c r="NPT641" s="65"/>
      <c r="NPU641" s="65"/>
      <c r="NPV641" s="65"/>
      <c r="NPW641" s="65"/>
      <c r="NPX641" s="65"/>
      <c r="NPY641" s="65"/>
      <c r="NPZ641" s="65"/>
      <c r="NQA641" s="65"/>
      <c r="NQB641" s="65"/>
      <c r="NQC641" s="65"/>
      <c r="NQD641" s="65"/>
      <c r="NQE641" s="65"/>
      <c r="NQF641" s="65"/>
      <c r="NQG641" s="65"/>
      <c r="NQH641" s="65"/>
      <c r="NQI641" s="65"/>
      <c r="NQJ641" s="65"/>
      <c r="NQK641" s="65"/>
      <c r="NQL641" s="65"/>
      <c r="NQM641" s="65"/>
      <c r="NQN641" s="65"/>
      <c r="NQO641" s="65"/>
      <c r="NQP641" s="65"/>
      <c r="NQQ641" s="65"/>
      <c r="NQR641" s="65"/>
      <c r="NQS641" s="65"/>
      <c r="NQT641" s="65"/>
      <c r="NQU641" s="65"/>
      <c r="NQV641" s="65"/>
      <c r="NQW641" s="65"/>
      <c r="NQX641" s="65"/>
      <c r="NQY641" s="65"/>
      <c r="NQZ641" s="65"/>
      <c r="NRA641" s="65"/>
      <c r="NRB641" s="65"/>
      <c r="NRC641" s="65"/>
      <c r="NRD641" s="65"/>
      <c r="NRE641" s="65"/>
      <c r="NRF641" s="65"/>
      <c r="NRG641" s="65"/>
      <c r="NRH641" s="65"/>
      <c r="NRI641" s="65"/>
      <c r="NRJ641" s="65"/>
      <c r="NRK641" s="65"/>
      <c r="NRL641" s="65"/>
      <c r="NRM641" s="65"/>
      <c r="NRN641" s="65"/>
      <c r="NRO641" s="65"/>
      <c r="NRP641" s="65"/>
      <c r="NRQ641" s="65"/>
      <c r="NRR641" s="65"/>
      <c r="NRS641" s="65"/>
      <c r="NRT641" s="65"/>
      <c r="NRU641" s="65"/>
      <c r="NRV641" s="65"/>
      <c r="NRW641" s="65"/>
      <c r="NRX641" s="65"/>
      <c r="NRY641" s="65"/>
      <c r="NRZ641" s="65"/>
      <c r="NSA641" s="65"/>
      <c r="NSB641" s="65"/>
      <c r="NSC641" s="65"/>
      <c r="NSD641" s="65"/>
      <c r="NSE641" s="65"/>
      <c r="NSF641" s="65"/>
      <c r="NSG641" s="65"/>
      <c r="NSH641" s="65"/>
      <c r="NSI641" s="65"/>
      <c r="NSJ641" s="65"/>
      <c r="NSK641" s="65"/>
      <c r="NSL641" s="65"/>
      <c r="NSM641" s="65"/>
      <c r="NSN641" s="65"/>
      <c r="NSO641" s="65"/>
      <c r="NSP641" s="65"/>
      <c r="NSQ641" s="65"/>
      <c r="NSR641" s="65"/>
      <c r="NSS641" s="65"/>
      <c r="NST641" s="65"/>
      <c r="NSU641" s="65"/>
      <c r="NSV641" s="65"/>
      <c r="NSW641" s="65"/>
      <c r="NSX641" s="65"/>
      <c r="NSY641" s="65"/>
      <c r="NSZ641" s="65"/>
      <c r="NTA641" s="65"/>
      <c r="NTB641" s="65"/>
      <c r="NTC641" s="65"/>
      <c r="NTD641" s="65"/>
      <c r="NTE641" s="65"/>
      <c r="NTF641" s="65"/>
      <c r="NTG641" s="65"/>
      <c r="NTH641" s="65"/>
      <c r="NTI641" s="65"/>
      <c r="NTJ641" s="65"/>
      <c r="NTK641" s="65"/>
      <c r="NTL641" s="65"/>
      <c r="NTM641" s="65"/>
      <c r="NTN641" s="65"/>
      <c r="NTO641" s="65"/>
      <c r="NTP641" s="65"/>
      <c r="NTQ641" s="65"/>
      <c r="NTR641" s="65"/>
      <c r="NTS641" s="65"/>
      <c r="NTT641" s="65"/>
      <c r="NTU641" s="65"/>
      <c r="NTV641" s="65"/>
      <c r="NTW641" s="65"/>
      <c r="NTX641" s="65"/>
      <c r="NTY641" s="65"/>
      <c r="NTZ641" s="65"/>
      <c r="NUA641" s="65"/>
      <c r="NUB641" s="65"/>
      <c r="NUC641" s="65"/>
      <c r="NUD641" s="65"/>
      <c r="NUE641" s="65"/>
      <c r="NUF641" s="65"/>
      <c r="NUG641" s="65"/>
      <c r="NUH641" s="65"/>
      <c r="NUI641" s="65"/>
      <c r="NUJ641" s="65"/>
      <c r="NUK641" s="65"/>
      <c r="NUL641" s="65"/>
      <c r="NUM641" s="65"/>
      <c r="NUN641" s="65"/>
      <c r="NUO641" s="65"/>
      <c r="NUP641" s="65"/>
      <c r="NUQ641" s="65"/>
      <c r="NUR641" s="65"/>
      <c r="NUS641" s="65"/>
      <c r="NUT641" s="65"/>
      <c r="NUU641" s="65"/>
      <c r="NUV641" s="65"/>
      <c r="NUW641" s="65"/>
      <c r="NUX641" s="65"/>
      <c r="NUY641" s="65"/>
      <c r="NUZ641" s="65"/>
      <c r="NVA641" s="65"/>
      <c r="NVB641" s="65"/>
      <c r="NVC641" s="65"/>
      <c r="NVD641" s="65"/>
      <c r="NVE641" s="65"/>
      <c r="NVF641" s="65"/>
      <c r="NVG641" s="65"/>
      <c r="NVH641" s="65"/>
      <c r="NVI641" s="65"/>
      <c r="NVJ641" s="65"/>
      <c r="NVK641" s="65"/>
      <c r="NVL641" s="65"/>
      <c r="NVM641" s="65"/>
      <c r="NVN641" s="65"/>
      <c r="NVO641" s="65"/>
      <c r="NVP641" s="65"/>
      <c r="NVQ641" s="65"/>
      <c r="NVR641" s="65"/>
      <c r="NVS641" s="65"/>
      <c r="NVT641" s="65"/>
      <c r="NVU641" s="65"/>
      <c r="NVV641" s="65"/>
      <c r="NVW641" s="65"/>
      <c r="NVX641" s="65"/>
      <c r="NVY641" s="65"/>
      <c r="NVZ641" s="65"/>
      <c r="NWA641" s="65"/>
      <c r="NWB641" s="65"/>
      <c r="NWC641" s="65"/>
      <c r="NWD641" s="65"/>
      <c r="NWE641" s="65"/>
      <c r="NWF641" s="65"/>
      <c r="NWG641" s="65"/>
      <c r="NWH641" s="65"/>
      <c r="NWI641" s="65"/>
      <c r="NWJ641" s="65"/>
      <c r="NWK641" s="65"/>
      <c r="NWL641" s="65"/>
      <c r="NWM641" s="65"/>
      <c r="NWN641" s="65"/>
      <c r="NWO641" s="65"/>
      <c r="NWP641" s="65"/>
      <c r="NWQ641" s="65"/>
      <c r="NWR641" s="65"/>
      <c r="NWS641" s="65"/>
      <c r="NWT641" s="65"/>
      <c r="NWU641" s="65"/>
      <c r="NWV641" s="65"/>
      <c r="NWW641" s="65"/>
      <c r="NWX641" s="65"/>
      <c r="NWY641" s="65"/>
      <c r="NWZ641" s="65"/>
      <c r="NXA641" s="65"/>
      <c r="NXB641" s="65"/>
      <c r="NXC641" s="65"/>
      <c r="NXD641" s="65"/>
      <c r="NXE641" s="65"/>
      <c r="NXF641" s="65"/>
      <c r="NXG641" s="65"/>
      <c r="NXH641" s="65"/>
      <c r="NXI641" s="65"/>
      <c r="NXJ641" s="65"/>
      <c r="NXK641" s="65"/>
      <c r="NXL641" s="65"/>
      <c r="NXM641" s="65"/>
      <c r="NXN641" s="65"/>
      <c r="NXO641" s="65"/>
      <c r="NXP641" s="65"/>
      <c r="NXQ641" s="65"/>
      <c r="NXR641" s="65"/>
      <c r="NXS641" s="65"/>
      <c r="NXT641" s="65"/>
      <c r="NXU641" s="65"/>
      <c r="NXV641" s="65"/>
      <c r="NXW641" s="65"/>
      <c r="NXX641" s="65"/>
      <c r="NXY641" s="65"/>
      <c r="NXZ641" s="65"/>
      <c r="NYA641" s="65"/>
      <c r="NYB641" s="65"/>
      <c r="NYC641" s="65"/>
      <c r="NYD641" s="65"/>
      <c r="NYE641" s="65"/>
      <c r="NYF641" s="65"/>
      <c r="NYG641" s="65"/>
      <c r="NYH641" s="65"/>
      <c r="NYI641" s="65"/>
      <c r="NYJ641" s="65"/>
      <c r="NYK641" s="65"/>
      <c r="NYL641" s="65"/>
      <c r="NYM641" s="65"/>
      <c r="NYN641" s="65"/>
      <c r="NYO641" s="65"/>
      <c r="NYP641" s="65"/>
      <c r="NYQ641" s="65"/>
      <c r="NYR641" s="65"/>
      <c r="NYS641" s="65"/>
      <c r="NYT641" s="65"/>
      <c r="NYU641" s="65"/>
      <c r="NYV641" s="65"/>
      <c r="NYW641" s="65"/>
      <c r="NYX641" s="65"/>
      <c r="NYY641" s="65"/>
      <c r="NYZ641" s="65"/>
      <c r="NZA641" s="65"/>
      <c r="NZB641" s="65"/>
      <c r="NZC641" s="65"/>
      <c r="NZD641" s="65"/>
      <c r="NZE641" s="65"/>
      <c r="NZF641" s="65"/>
      <c r="NZG641" s="65"/>
      <c r="NZH641" s="65"/>
      <c r="NZI641" s="65"/>
      <c r="NZJ641" s="65"/>
      <c r="NZK641" s="65"/>
      <c r="NZL641" s="65"/>
      <c r="NZM641" s="65"/>
      <c r="NZN641" s="65"/>
      <c r="NZO641" s="65"/>
      <c r="NZP641" s="65"/>
      <c r="NZQ641" s="65"/>
      <c r="NZR641" s="65"/>
      <c r="NZS641" s="65"/>
      <c r="NZT641" s="65"/>
      <c r="NZU641" s="65"/>
      <c r="NZV641" s="65"/>
      <c r="NZW641" s="65"/>
      <c r="NZX641" s="65"/>
      <c r="NZY641" s="65"/>
      <c r="NZZ641" s="65"/>
      <c r="OAA641" s="65"/>
      <c r="OAB641" s="65"/>
      <c r="OAC641" s="65"/>
      <c r="OAD641" s="65"/>
      <c r="OAE641" s="65"/>
      <c r="OAF641" s="65"/>
      <c r="OAG641" s="65"/>
      <c r="OAH641" s="65"/>
      <c r="OAI641" s="65"/>
      <c r="OAJ641" s="65"/>
      <c r="OAK641" s="65"/>
      <c r="OAL641" s="65"/>
      <c r="OAM641" s="65"/>
      <c r="OAN641" s="65"/>
      <c r="OAO641" s="65"/>
      <c r="OAP641" s="65"/>
      <c r="OAQ641" s="65"/>
      <c r="OAR641" s="65"/>
      <c r="OAS641" s="65"/>
      <c r="OAT641" s="65"/>
      <c r="OAU641" s="65"/>
      <c r="OAV641" s="65"/>
      <c r="OAW641" s="65"/>
      <c r="OAX641" s="65"/>
      <c r="OAY641" s="65"/>
      <c r="OAZ641" s="65"/>
      <c r="OBA641" s="65"/>
      <c r="OBB641" s="65"/>
      <c r="OBC641" s="65"/>
      <c r="OBD641" s="65"/>
      <c r="OBE641" s="65"/>
      <c r="OBF641" s="65"/>
      <c r="OBG641" s="65"/>
      <c r="OBH641" s="65"/>
      <c r="OBI641" s="65"/>
      <c r="OBJ641" s="65"/>
      <c r="OBK641" s="65"/>
      <c r="OBL641" s="65"/>
      <c r="OBM641" s="65"/>
      <c r="OBN641" s="65"/>
      <c r="OBO641" s="65"/>
      <c r="OBP641" s="65"/>
      <c r="OBQ641" s="65"/>
      <c r="OBR641" s="65"/>
      <c r="OBS641" s="65"/>
      <c r="OBT641" s="65"/>
      <c r="OBU641" s="65"/>
      <c r="OBV641" s="65"/>
      <c r="OBW641" s="65"/>
      <c r="OBX641" s="65"/>
      <c r="OBY641" s="65"/>
      <c r="OBZ641" s="65"/>
      <c r="OCA641" s="65"/>
      <c r="OCB641" s="65"/>
      <c r="OCC641" s="65"/>
      <c r="OCD641" s="65"/>
      <c r="OCE641" s="65"/>
      <c r="OCF641" s="65"/>
      <c r="OCG641" s="65"/>
      <c r="OCH641" s="65"/>
      <c r="OCI641" s="65"/>
      <c r="OCJ641" s="65"/>
      <c r="OCK641" s="65"/>
      <c r="OCL641" s="65"/>
      <c r="OCM641" s="65"/>
      <c r="OCN641" s="65"/>
      <c r="OCO641" s="65"/>
      <c r="OCP641" s="65"/>
      <c r="OCQ641" s="65"/>
      <c r="OCR641" s="65"/>
      <c r="OCS641" s="65"/>
      <c r="OCT641" s="65"/>
      <c r="OCU641" s="65"/>
      <c r="OCV641" s="65"/>
      <c r="OCW641" s="65"/>
      <c r="OCX641" s="65"/>
      <c r="OCY641" s="65"/>
      <c r="OCZ641" s="65"/>
      <c r="ODA641" s="65"/>
      <c r="ODB641" s="65"/>
      <c r="ODC641" s="65"/>
      <c r="ODD641" s="65"/>
      <c r="ODE641" s="65"/>
      <c r="ODF641" s="65"/>
      <c r="ODG641" s="65"/>
      <c r="ODH641" s="65"/>
      <c r="ODI641" s="65"/>
      <c r="ODJ641" s="65"/>
      <c r="ODK641" s="65"/>
      <c r="ODL641" s="65"/>
      <c r="ODM641" s="65"/>
      <c r="ODN641" s="65"/>
      <c r="ODO641" s="65"/>
      <c r="ODP641" s="65"/>
      <c r="ODQ641" s="65"/>
      <c r="ODR641" s="65"/>
      <c r="ODS641" s="65"/>
      <c r="ODT641" s="65"/>
      <c r="ODU641" s="65"/>
      <c r="ODV641" s="65"/>
      <c r="ODW641" s="65"/>
      <c r="ODX641" s="65"/>
      <c r="ODY641" s="65"/>
      <c r="ODZ641" s="65"/>
      <c r="OEA641" s="65"/>
      <c r="OEB641" s="65"/>
      <c r="OEC641" s="65"/>
      <c r="OED641" s="65"/>
      <c r="OEE641" s="65"/>
      <c r="OEF641" s="65"/>
      <c r="OEG641" s="65"/>
      <c r="OEH641" s="65"/>
      <c r="OEI641" s="65"/>
      <c r="OEJ641" s="65"/>
      <c r="OEK641" s="65"/>
      <c r="OEL641" s="65"/>
      <c r="OEM641" s="65"/>
      <c r="OEN641" s="65"/>
      <c r="OEO641" s="65"/>
      <c r="OEP641" s="65"/>
      <c r="OEQ641" s="65"/>
      <c r="OER641" s="65"/>
      <c r="OES641" s="65"/>
      <c r="OET641" s="65"/>
      <c r="OEU641" s="65"/>
      <c r="OEV641" s="65"/>
      <c r="OEW641" s="65"/>
      <c r="OEX641" s="65"/>
      <c r="OEY641" s="65"/>
      <c r="OEZ641" s="65"/>
      <c r="OFA641" s="65"/>
      <c r="OFB641" s="65"/>
      <c r="OFC641" s="65"/>
      <c r="OFD641" s="65"/>
      <c r="OFE641" s="65"/>
      <c r="OFF641" s="65"/>
      <c r="OFG641" s="65"/>
      <c r="OFH641" s="65"/>
      <c r="OFI641" s="65"/>
      <c r="OFJ641" s="65"/>
      <c r="OFK641" s="65"/>
      <c r="OFL641" s="65"/>
      <c r="OFM641" s="65"/>
      <c r="OFN641" s="65"/>
      <c r="OFO641" s="65"/>
      <c r="OFP641" s="65"/>
      <c r="OFQ641" s="65"/>
      <c r="OFR641" s="65"/>
      <c r="OFS641" s="65"/>
      <c r="OFT641" s="65"/>
      <c r="OFU641" s="65"/>
      <c r="OFV641" s="65"/>
      <c r="OFW641" s="65"/>
      <c r="OFX641" s="65"/>
      <c r="OFY641" s="65"/>
      <c r="OFZ641" s="65"/>
      <c r="OGA641" s="65"/>
      <c r="OGB641" s="65"/>
      <c r="OGC641" s="65"/>
      <c r="OGD641" s="65"/>
      <c r="OGE641" s="65"/>
      <c r="OGF641" s="65"/>
      <c r="OGG641" s="65"/>
      <c r="OGH641" s="65"/>
      <c r="OGI641" s="65"/>
      <c r="OGJ641" s="65"/>
      <c r="OGK641" s="65"/>
      <c r="OGL641" s="65"/>
      <c r="OGM641" s="65"/>
      <c r="OGN641" s="65"/>
      <c r="OGO641" s="65"/>
      <c r="OGP641" s="65"/>
      <c r="OGQ641" s="65"/>
      <c r="OGR641" s="65"/>
      <c r="OGS641" s="65"/>
      <c r="OGT641" s="65"/>
      <c r="OGU641" s="65"/>
      <c r="OGV641" s="65"/>
      <c r="OGW641" s="65"/>
      <c r="OGX641" s="65"/>
      <c r="OGY641" s="65"/>
      <c r="OGZ641" s="65"/>
      <c r="OHA641" s="65"/>
      <c r="OHB641" s="65"/>
      <c r="OHC641" s="65"/>
      <c r="OHD641" s="65"/>
      <c r="OHE641" s="65"/>
      <c r="OHF641" s="65"/>
      <c r="OHG641" s="65"/>
      <c r="OHH641" s="65"/>
      <c r="OHI641" s="65"/>
      <c r="OHJ641" s="65"/>
      <c r="OHK641" s="65"/>
      <c r="OHL641" s="65"/>
      <c r="OHM641" s="65"/>
      <c r="OHN641" s="65"/>
      <c r="OHO641" s="65"/>
      <c r="OHP641" s="65"/>
      <c r="OHQ641" s="65"/>
      <c r="OHR641" s="65"/>
      <c r="OHS641" s="65"/>
      <c r="OHT641" s="65"/>
      <c r="OHU641" s="65"/>
      <c r="OHV641" s="65"/>
      <c r="OHW641" s="65"/>
      <c r="OHX641" s="65"/>
      <c r="OHY641" s="65"/>
      <c r="OHZ641" s="65"/>
      <c r="OIA641" s="65"/>
      <c r="OIB641" s="65"/>
      <c r="OIC641" s="65"/>
      <c r="OID641" s="65"/>
      <c r="OIE641" s="65"/>
      <c r="OIF641" s="65"/>
      <c r="OIG641" s="65"/>
      <c r="OIH641" s="65"/>
      <c r="OII641" s="65"/>
      <c r="OIJ641" s="65"/>
      <c r="OIK641" s="65"/>
      <c r="OIL641" s="65"/>
      <c r="OIM641" s="65"/>
      <c r="OIN641" s="65"/>
      <c r="OIO641" s="65"/>
      <c r="OIP641" s="65"/>
      <c r="OIQ641" s="65"/>
      <c r="OIR641" s="65"/>
      <c r="OIS641" s="65"/>
      <c r="OIT641" s="65"/>
      <c r="OIU641" s="65"/>
      <c r="OIV641" s="65"/>
      <c r="OIW641" s="65"/>
      <c r="OIX641" s="65"/>
      <c r="OIY641" s="65"/>
      <c r="OIZ641" s="65"/>
      <c r="OJA641" s="65"/>
      <c r="OJB641" s="65"/>
      <c r="OJC641" s="65"/>
      <c r="OJD641" s="65"/>
      <c r="OJE641" s="65"/>
      <c r="OJF641" s="65"/>
      <c r="OJG641" s="65"/>
      <c r="OJH641" s="65"/>
      <c r="OJI641" s="65"/>
      <c r="OJJ641" s="65"/>
      <c r="OJK641" s="65"/>
      <c r="OJL641" s="65"/>
      <c r="OJM641" s="65"/>
      <c r="OJN641" s="65"/>
      <c r="OJO641" s="65"/>
      <c r="OJP641" s="65"/>
      <c r="OJQ641" s="65"/>
      <c r="OJR641" s="65"/>
      <c r="OJS641" s="65"/>
      <c r="OJT641" s="65"/>
      <c r="OJU641" s="65"/>
      <c r="OJV641" s="65"/>
      <c r="OJW641" s="65"/>
      <c r="OJX641" s="65"/>
      <c r="OJY641" s="65"/>
      <c r="OJZ641" s="65"/>
      <c r="OKA641" s="65"/>
      <c r="OKB641" s="65"/>
      <c r="OKC641" s="65"/>
      <c r="OKD641" s="65"/>
      <c r="OKE641" s="65"/>
      <c r="OKF641" s="65"/>
      <c r="OKG641" s="65"/>
      <c r="OKH641" s="65"/>
      <c r="OKI641" s="65"/>
      <c r="OKJ641" s="65"/>
      <c r="OKK641" s="65"/>
      <c r="OKL641" s="65"/>
      <c r="OKM641" s="65"/>
      <c r="OKN641" s="65"/>
      <c r="OKO641" s="65"/>
      <c r="OKP641" s="65"/>
      <c r="OKQ641" s="65"/>
      <c r="OKR641" s="65"/>
      <c r="OKS641" s="65"/>
      <c r="OKT641" s="65"/>
      <c r="OKU641" s="65"/>
      <c r="OKV641" s="65"/>
      <c r="OKW641" s="65"/>
      <c r="OKX641" s="65"/>
      <c r="OKY641" s="65"/>
      <c r="OKZ641" s="65"/>
      <c r="OLA641" s="65"/>
      <c r="OLB641" s="65"/>
      <c r="OLC641" s="65"/>
      <c r="OLD641" s="65"/>
      <c r="OLE641" s="65"/>
      <c r="OLF641" s="65"/>
      <c r="OLG641" s="65"/>
      <c r="OLH641" s="65"/>
      <c r="OLI641" s="65"/>
      <c r="OLJ641" s="65"/>
      <c r="OLK641" s="65"/>
      <c r="OLL641" s="65"/>
      <c r="OLM641" s="65"/>
      <c r="OLN641" s="65"/>
      <c r="OLO641" s="65"/>
      <c r="OLP641" s="65"/>
      <c r="OLQ641" s="65"/>
      <c r="OLR641" s="65"/>
      <c r="OLS641" s="65"/>
      <c r="OLT641" s="65"/>
      <c r="OLU641" s="65"/>
      <c r="OLV641" s="65"/>
      <c r="OLW641" s="65"/>
      <c r="OLX641" s="65"/>
      <c r="OLY641" s="65"/>
      <c r="OLZ641" s="65"/>
      <c r="OMA641" s="65"/>
      <c r="OMB641" s="65"/>
      <c r="OMC641" s="65"/>
      <c r="OMD641" s="65"/>
      <c r="OME641" s="65"/>
      <c r="OMF641" s="65"/>
      <c r="OMG641" s="65"/>
      <c r="OMH641" s="65"/>
      <c r="OMI641" s="65"/>
      <c r="OMJ641" s="65"/>
      <c r="OMK641" s="65"/>
      <c r="OML641" s="65"/>
      <c r="OMM641" s="65"/>
      <c r="OMN641" s="65"/>
      <c r="OMO641" s="65"/>
      <c r="OMP641" s="65"/>
      <c r="OMQ641" s="65"/>
      <c r="OMR641" s="65"/>
      <c r="OMS641" s="65"/>
      <c r="OMT641" s="65"/>
      <c r="OMU641" s="65"/>
      <c r="OMV641" s="65"/>
      <c r="OMW641" s="65"/>
      <c r="OMX641" s="65"/>
      <c r="OMY641" s="65"/>
      <c r="OMZ641" s="65"/>
      <c r="ONA641" s="65"/>
      <c r="ONB641" s="65"/>
      <c r="ONC641" s="65"/>
      <c r="OND641" s="65"/>
      <c r="ONE641" s="65"/>
      <c r="ONF641" s="65"/>
      <c r="ONG641" s="65"/>
      <c r="ONH641" s="65"/>
      <c r="ONI641" s="65"/>
      <c r="ONJ641" s="65"/>
      <c r="ONK641" s="65"/>
      <c r="ONL641" s="65"/>
      <c r="ONM641" s="65"/>
      <c r="ONN641" s="65"/>
      <c r="ONO641" s="65"/>
      <c r="ONP641" s="65"/>
      <c r="ONQ641" s="65"/>
      <c r="ONR641" s="65"/>
      <c r="ONS641" s="65"/>
      <c r="ONT641" s="65"/>
      <c r="ONU641" s="65"/>
      <c r="ONV641" s="65"/>
      <c r="ONW641" s="65"/>
      <c r="ONX641" s="65"/>
      <c r="ONY641" s="65"/>
      <c r="ONZ641" s="65"/>
      <c r="OOA641" s="65"/>
      <c r="OOB641" s="65"/>
      <c r="OOC641" s="65"/>
      <c r="OOD641" s="65"/>
      <c r="OOE641" s="65"/>
      <c r="OOF641" s="65"/>
      <c r="OOG641" s="65"/>
      <c r="OOH641" s="65"/>
      <c r="OOI641" s="65"/>
      <c r="OOJ641" s="65"/>
      <c r="OOK641" s="65"/>
      <c r="OOL641" s="65"/>
      <c r="OOM641" s="65"/>
      <c r="OON641" s="65"/>
      <c r="OOO641" s="65"/>
      <c r="OOP641" s="65"/>
      <c r="OOQ641" s="65"/>
      <c r="OOR641" s="65"/>
      <c r="OOS641" s="65"/>
      <c r="OOT641" s="65"/>
      <c r="OOU641" s="65"/>
      <c r="OOV641" s="65"/>
      <c r="OOW641" s="65"/>
      <c r="OOX641" s="65"/>
      <c r="OOY641" s="65"/>
      <c r="OOZ641" s="65"/>
      <c r="OPA641" s="65"/>
      <c r="OPB641" s="65"/>
      <c r="OPC641" s="65"/>
      <c r="OPD641" s="65"/>
      <c r="OPE641" s="65"/>
      <c r="OPF641" s="65"/>
      <c r="OPG641" s="65"/>
      <c r="OPH641" s="65"/>
      <c r="OPI641" s="65"/>
      <c r="OPJ641" s="65"/>
      <c r="OPK641" s="65"/>
      <c r="OPL641" s="65"/>
      <c r="OPM641" s="65"/>
      <c r="OPN641" s="65"/>
      <c r="OPO641" s="65"/>
      <c r="OPP641" s="65"/>
      <c r="OPQ641" s="65"/>
      <c r="OPR641" s="65"/>
      <c r="OPS641" s="65"/>
      <c r="OPT641" s="65"/>
      <c r="OPU641" s="65"/>
      <c r="OPV641" s="65"/>
      <c r="OPW641" s="65"/>
      <c r="OPX641" s="65"/>
      <c r="OPY641" s="65"/>
      <c r="OPZ641" s="65"/>
      <c r="OQA641" s="65"/>
      <c r="OQB641" s="65"/>
      <c r="OQC641" s="65"/>
      <c r="OQD641" s="65"/>
      <c r="OQE641" s="65"/>
      <c r="OQF641" s="65"/>
      <c r="OQG641" s="65"/>
      <c r="OQH641" s="65"/>
      <c r="OQI641" s="65"/>
      <c r="OQJ641" s="65"/>
      <c r="OQK641" s="65"/>
      <c r="OQL641" s="65"/>
      <c r="OQM641" s="65"/>
      <c r="OQN641" s="65"/>
      <c r="OQO641" s="65"/>
      <c r="OQP641" s="65"/>
      <c r="OQQ641" s="65"/>
      <c r="OQR641" s="65"/>
      <c r="OQS641" s="65"/>
      <c r="OQT641" s="65"/>
      <c r="OQU641" s="65"/>
      <c r="OQV641" s="65"/>
      <c r="OQW641" s="65"/>
      <c r="OQX641" s="65"/>
      <c r="OQY641" s="65"/>
      <c r="OQZ641" s="65"/>
      <c r="ORA641" s="65"/>
      <c r="ORB641" s="65"/>
      <c r="ORC641" s="65"/>
      <c r="ORD641" s="65"/>
      <c r="ORE641" s="65"/>
      <c r="ORF641" s="65"/>
      <c r="ORG641" s="65"/>
      <c r="ORH641" s="65"/>
      <c r="ORI641" s="65"/>
      <c r="ORJ641" s="65"/>
      <c r="ORK641" s="65"/>
      <c r="ORL641" s="65"/>
      <c r="ORM641" s="65"/>
      <c r="ORN641" s="65"/>
      <c r="ORO641" s="65"/>
      <c r="ORP641" s="65"/>
      <c r="ORQ641" s="65"/>
      <c r="ORR641" s="65"/>
      <c r="ORS641" s="65"/>
      <c r="ORT641" s="65"/>
      <c r="ORU641" s="65"/>
      <c r="ORV641" s="65"/>
      <c r="ORW641" s="65"/>
      <c r="ORX641" s="65"/>
      <c r="ORY641" s="65"/>
      <c r="ORZ641" s="65"/>
      <c r="OSA641" s="65"/>
      <c r="OSB641" s="65"/>
      <c r="OSC641" s="65"/>
      <c r="OSD641" s="65"/>
      <c r="OSE641" s="65"/>
      <c r="OSF641" s="65"/>
      <c r="OSG641" s="65"/>
      <c r="OSH641" s="65"/>
      <c r="OSI641" s="65"/>
      <c r="OSJ641" s="65"/>
      <c r="OSK641" s="65"/>
      <c r="OSL641" s="65"/>
      <c r="OSM641" s="65"/>
      <c r="OSN641" s="65"/>
      <c r="OSO641" s="65"/>
      <c r="OSP641" s="65"/>
      <c r="OSQ641" s="65"/>
      <c r="OSR641" s="65"/>
      <c r="OSS641" s="65"/>
      <c r="OST641" s="65"/>
      <c r="OSU641" s="65"/>
      <c r="OSV641" s="65"/>
      <c r="OSW641" s="65"/>
      <c r="OSX641" s="65"/>
      <c r="OSY641" s="65"/>
      <c r="OSZ641" s="65"/>
      <c r="OTA641" s="65"/>
      <c r="OTB641" s="65"/>
      <c r="OTC641" s="65"/>
      <c r="OTD641" s="65"/>
      <c r="OTE641" s="65"/>
      <c r="OTF641" s="65"/>
      <c r="OTG641" s="65"/>
      <c r="OTH641" s="65"/>
      <c r="OTI641" s="65"/>
      <c r="OTJ641" s="65"/>
      <c r="OTK641" s="65"/>
      <c r="OTL641" s="65"/>
      <c r="OTM641" s="65"/>
      <c r="OTN641" s="65"/>
      <c r="OTO641" s="65"/>
      <c r="OTP641" s="65"/>
      <c r="OTQ641" s="65"/>
      <c r="OTR641" s="65"/>
      <c r="OTS641" s="65"/>
      <c r="OTT641" s="65"/>
      <c r="OTU641" s="65"/>
      <c r="OTV641" s="65"/>
      <c r="OTW641" s="65"/>
      <c r="OTX641" s="65"/>
      <c r="OTY641" s="65"/>
      <c r="OTZ641" s="65"/>
      <c r="OUA641" s="65"/>
      <c r="OUB641" s="65"/>
      <c r="OUC641" s="65"/>
      <c r="OUD641" s="65"/>
      <c r="OUE641" s="65"/>
      <c r="OUF641" s="65"/>
      <c r="OUG641" s="65"/>
      <c r="OUH641" s="65"/>
      <c r="OUI641" s="65"/>
      <c r="OUJ641" s="65"/>
      <c r="OUK641" s="65"/>
      <c r="OUL641" s="65"/>
      <c r="OUM641" s="65"/>
      <c r="OUN641" s="65"/>
      <c r="OUO641" s="65"/>
      <c r="OUP641" s="65"/>
      <c r="OUQ641" s="65"/>
      <c r="OUR641" s="65"/>
      <c r="OUS641" s="65"/>
      <c r="OUT641" s="65"/>
      <c r="OUU641" s="65"/>
      <c r="OUV641" s="65"/>
      <c r="OUW641" s="65"/>
      <c r="OUX641" s="65"/>
      <c r="OUY641" s="65"/>
      <c r="OUZ641" s="65"/>
      <c r="OVA641" s="65"/>
      <c r="OVB641" s="65"/>
      <c r="OVC641" s="65"/>
      <c r="OVD641" s="65"/>
      <c r="OVE641" s="65"/>
      <c r="OVF641" s="65"/>
      <c r="OVG641" s="65"/>
      <c r="OVH641" s="65"/>
      <c r="OVI641" s="65"/>
      <c r="OVJ641" s="65"/>
      <c r="OVK641" s="65"/>
      <c r="OVL641" s="65"/>
      <c r="OVM641" s="65"/>
      <c r="OVN641" s="65"/>
      <c r="OVO641" s="65"/>
      <c r="OVP641" s="65"/>
      <c r="OVQ641" s="65"/>
      <c r="OVR641" s="65"/>
      <c r="OVS641" s="65"/>
      <c r="OVT641" s="65"/>
      <c r="OVU641" s="65"/>
      <c r="OVV641" s="65"/>
      <c r="OVW641" s="65"/>
      <c r="OVX641" s="65"/>
      <c r="OVY641" s="65"/>
      <c r="OVZ641" s="65"/>
      <c r="OWA641" s="65"/>
      <c r="OWB641" s="65"/>
      <c r="OWC641" s="65"/>
      <c r="OWD641" s="65"/>
      <c r="OWE641" s="65"/>
      <c r="OWF641" s="65"/>
      <c r="OWG641" s="65"/>
      <c r="OWH641" s="65"/>
      <c r="OWI641" s="65"/>
      <c r="OWJ641" s="65"/>
      <c r="OWK641" s="65"/>
      <c r="OWL641" s="65"/>
      <c r="OWM641" s="65"/>
      <c r="OWN641" s="65"/>
      <c r="OWO641" s="65"/>
      <c r="OWP641" s="65"/>
      <c r="OWQ641" s="65"/>
      <c r="OWR641" s="65"/>
      <c r="OWS641" s="65"/>
      <c r="OWT641" s="65"/>
      <c r="OWU641" s="65"/>
      <c r="OWV641" s="65"/>
      <c r="OWW641" s="65"/>
      <c r="OWX641" s="65"/>
      <c r="OWY641" s="65"/>
      <c r="OWZ641" s="65"/>
      <c r="OXA641" s="65"/>
      <c r="OXB641" s="65"/>
      <c r="OXC641" s="65"/>
      <c r="OXD641" s="65"/>
      <c r="OXE641" s="65"/>
      <c r="OXF641" s="65"/>
      <c r="OXG641" s="65"/>
      <c r="OXH641" s="65"/>
      <c r="OXI641" s="65"/>
      <c r="OXJ641" s="65"/>
      <c r="OXK641" s="65"/>
      <c r="OXL641" s="65"/>
      <c r="OXM641" s="65"/>
      <c r="OXN641" s="65"/>
      <c r="OXO641" s="65"/>
      <c r="OXP641" s="65"/>
      <c r="OXQ641" s="65"/>
      <c r="OXR641" s="65"/>
      <c r="OXS641" s="65"/>
      <c r="OXT641" s="65"/>
      <c r="OXU641" s="65"/>
      <c r="OXV641" s="65"/>
      <c r="OXW641" s="65"/>
      <c r="OXX641" s="65"/>
      <c r="OXY641" s="65"/>
      <c r="OXZ641" s="65"/>
      <c r="OYA641" s="65"/>
      <c r="OYB641" s="65"/>
      <c r="OYC641" s="65"/>
      <c r="OYD641" s="65"/>
      <c r="OYE641" s="65"/>
      <c r="OYF641" s="65"/>
      <c r="OYG641" s="65"/>
      <c r="OYH641" s="65"/>
      <c r="OYI641" s="65"/>
      <c r="OYJ641" s="65"/>
      <c r="OYK641" s="65"/>
      <c r="OYL641" s="65"/>
      <c r="OYM641" s="65"/>
      <c r="OYN641" s="65"/>
      <c r="OYO641" s="65"/>
      <c r="OYP641" s="65"/>
      <c r="OYQ641" s="65"/>
      <c r="OYR641" s="65"/>
      <c r="OYS641" s="65"/>
      <c r="OYT641" s="65"/>
      <c r="OYU641" s="65"/>
      <c r="OYV641" s="65"/>
      <c r="OYW641" s="65"/>
      <c r="OYX641" s="65"/>
      <c r="OYY641" s="65"/>
      <c r="OYZ641" s="65"/>
      <c r="OZA641" s="65"/>
      <c r="OZB641" s="65"/>
      <c r="OZC641" s="65"/>
      <c r="OZD641" s="65"/>
      <c r="OZE641" s="65"/>
      <c r="OZF641" s="65"/>
      <c r="OZG641" s="65"/>
      <c r="OZH641" s="65"/>
      <c r="OZI641" s="65"/>
      <c r="OZJ641" s="65"/>
      <c r="OZK641" s="65"/>
      <c r="OZL641" s="65"/>
      <c r="OZM641" s="65"/>
      <c r="OZN641" s="65"/>
      <c r="OZO641" s="65"/>
      <c r="OZP641" s="65"/>
      <c r="OZQ641" s="65"/>
      <c r="OZR641" s="65"/>
      <c r="OZS641" s="65"/>
      <c r="OZT641" s="65"/>
      <c r="OZU641" s="65"/>
      <c r="OZV641" s="65"/>
      <c r="OZW641" s="65"/>
      <c r="OZX641" s="65"/>
      <c r="OZY641" s="65"/>
      <c r="OZZ641" s="65"/>
      <c r="PAA641" s="65"/>
      <c r="PAB641" s="65"/>
      <c r="PAC641" s="65"/>
      <c r="PAD641" s="65"/>
      <c r="PAE641" s="65"/>
      <c r="PAF641" s="65"/>
      <c r="PAG641" s="65"/>
      <c r="PAH641" s="65"/>
      <c r="PAI641" s="65"/>
      <c r="PAJ641" s="65"/>
      <c r="PAK641" s="65"/>
      <c r="PAL641" s="65"/>
      <c r="PAM641" s="65"/>
      <c r="PAN641" s="65"/>
      <c r="PAO641" s="65"/>
      <c r="PAP641" s="65"/>
      <c r="PAQ641" s="65"/>
      <c r="PAR641" s="65"/>
      <c r="PAS641" s="65"/>
      <c r="PAT641" s="65"/>
      <c r="PAU641" s="65"/>
      <c r="PAV641" s="65"/>
      <c r="PAW641" s="65"/>
      <c r="PAX641" s="65"/>
      <c r="PAY641" s="65"/>
      <c r="PAZ641" s="65"/>
      <c r="PBA641" s="65"/>
      <c r="PBB641" s="65"/>
      <c r="PBC641" s="65"/>
      <c r="PBD641" s="65"/>
      <c r="PBE641" s="65"/>
      <c r="PBF641" s="65"/>
      <c r="PBG641" s="65"/>
      <c r="PBH641" s="65"/>
      <c r="PBI641" s="65"/>
      <c r="PBJ641" s="65"/>
      <c r="PBK641" s="65"/>
      <c r="PBL641" s="65"/>
      <c r="PBM641" s="65"/>
      <c r="PBN641" s="65"/>
      <c r="PBO641" s="65"/>
      <c r="PBP641" s="65"/>
      <c r="PBQ641" s="65"/>
      <c r="PBR641" s="65"/>
      <c r="PBS641" s="65"/>
      <c r="PBT641" s="65"/>
      <c r="PBU641" s="65"/>
      <c r="PBV641" s="65"/>
      <c r="PBW641" s="65"/>
      <c r="PBX641" s="65"/>
      <c r="PBY641" s="65"/>
      <c r="PBZ641" s="65"/>
      <c r="PCA641" s="65"/>
      <c r="PCB641" s="65"/>
      <c r="PCC641" s="65"/>
      <c r="PCD641" s="65"/>
      <c r="PCE641" s="65"/>
      <c r="PCF641" s="65"/>
      <c r="PCG641" s="65"/>
      <c r="PCH641" s="65"/>
      <c r="PCI641" s="65"/>
      <c r="PCJ641" s="65"/>
      <c r="PCK641" s="65"/>
      <c r="PCL641" s="65"/>
      <c r="PCM641" s="65"/>
      <c r="PCN641" s="65"/>
      <c r="PCO641" s="65"/>
      <c r="PCP641" s="65"/>
      <c r="PCQ641" s="65"/>
      <c r="PCR641" s="65"/>
      <c r="PCS641" s="65"/>
      <c r="PCT641" s="65"/>
      <c r="PCU641" s="65"/>
      <c r="PCV641" s="65"/>
      <c r="PCW641" s="65"/>
      <c r="PCX641" s="65"/>
      <c r="PCY641" s="65"/>
      <c r="PCZ641" s="65"/>
      <c r="PDA641" s="65"/>
      <c r="PDB641" s="65"/>
      <c r="PDC641" s="65"/>
      <c r="PDD641" s="65"/>
      <c r="PDE641" s="65"/>
      <c r="PDF641" s="65"/>
      <c r="PDG641" s="65"/>
      <c r="PDH641" s="65"/>
      <c r="PDI641" s="65"/>
      <c r="PDJ641" s="65"/>
      <c r="PDK641" s="65"/>
      <c r="PDL641" s="65"/>
      <c r="PDM641" s="65"/>
      <c r="PDN641" s="65"/>
      <c r="PDO641" s="65"/>
      <c r="PDP641" s="65"/>
      <c r="PDQ641" s="65"/>
      <c r="PDR641" s="65"/>
      <c r="PDS641" s="65"/>
      <c r="PDT641" s="65"/>
      <c r="PDU641" s="65"/>
      <c r="PDV641" s="65"/>
      <c r="PDW641" s="65"/>
      <c r="PDX641" s="65"/>
      <c r="PDY641" s="65"/>
      <c r="PDZ641" s="65"/>
      <c r="PEA641" s="65"/>
      <c r="PEB641" s="65"/>
      <c r="PEC641" s="65"/>
      <c r="PED641" s="65"/>
      <c r="PEE641" s="65"/>
      <c r="PEF641" s="65"/>
      <c r="PEG641" s="65"/>
      <c r="PEH641" s="65"/>
      <c r="PEI641" s="65"/>
      <c r="PEJ641" s="65"/>
      <c r="PEK641" s="65"/>
      <c r="PEL641" s="65"/>
      <c r="PEM641" s="65"/>
      <c r="PEN641" s="65"/>
      <c r="PEO641" s="65"/>
      <c r="PEP641" s="65"/>
      <c r="PEQ641" s="65"/>
      <c r="PER641" s="65"/>
      <c r="PES641" s="65"/>
      <c r="PET641" s="65"/>
      <c r="PEU641" s="65"/>
      <c r="PEV641" s="65"/>
      <c r="PEW641" s="65"/>
      <c r="PEX641" s="65"/>
      <c r="PEY641" s="65"/>
      <c r="PEZ641" s="65"/>
      <c r="PFA641" s="65"/>
      <c r="PFB641" s="65"/>
      <c r="PFC641" s="65"/>
      <c r="PFD641" s="65"/>
      <c r="PFE641" s="65"/>
      <c r="PFF641" s="65"/>
      <c r="PFG641" s="65"/>
      <c r="PFH641" s="65"/>
      <c r="PFI641" s="65"/>
      <c r="PFJ641" s="65"/>
      <c r="PFK641" s="65"/>
      <c r="PFL641" s="65"/>
      <c r="PFM641" s="65"/>
      <c r="PFN641" s="65"/>
      <c r="PFO641" s="65"/>
      <c r="PFP641" s="65"/>
      <c r="PFQ641" s="65"/>
      <c r="PFR641" s="65"/>
      <c r="PFS641" s="65"/>
      <c r="PFT641" s="65"/>
      <c r="PFU641" s="65"/>
      <c r="PFV641" s="65"/>
      <c r="PFW641" s="65"/>
      <c r="PFX641" s="65"/>
      <c r="PFY641" s="65"/>
      <c r="PFZ641" s="65"/>
      <c r="PGA641" s="65"/>
      <c r="PGB641" s="65"/>
      <c r="PGC641" s="65"/>
      <c r="PGD641" s="65"/>
      <c r="PGE641" s="65"/>
      <c r="PGF641" s="65"/>
      <c r="PGG641" s="65"/>
      <c r="PGH641" s="65"/>
      <c r="PGI641" s="65"/>
      <c r="PGJ641" s="65"/>
      <c r="PGK641" s="65"/>
      <c r="PGL641" s="65"/>
      <c r="PGM641" s="65"/>
      <c r="PGN641" s="65"/>
      <c r="PGO641" s="65"/>
      <c r="PGP641" s="65"/>
      <c r="PGQ641" s="65"/>
      <c r="PGR641" s="65"/>
      <c r="PGS641" s="65"/>
      <c r="PGT641" s="65"/>
      <c r="PGU641" s="65"/>
      <c r="PGV641" s="65"/>
      <c r="PGW641" s="65"/>
      <c r="PGX641" s="65"/>
      <c r="PGY641" s="65"/>
      <c r="PGZ641" s="65"/>
      <c r="PHA641" s="65"/>
      <c r="PHB641" s="65"/>
      <c r="PHC641" s="65"/>
      <c r="PHD641" s="65"/>
      <c r="PHE641" s="65"/>
      <c r="PHF641" s="65"/>
      <c r="PHG641" s="65"/>
      <c r="PHH641" s="65"/>
      <c r="PHI641" s="65"/>
      <c r="PHJ641" s="65"/>
      <c r="PHK641" s="65"/>
      <c r="PHL641" s="65"/>
      <c r="PHM641" s="65"/>
      <c r="PHN641" s="65"/>
      <c r="PHO641" s="65"/>
      <c r="PHP641" s="65"/>
      <c r="PHQ641" s="65"/>
      <c r="PHR641" s="65"/>
      <c r="PHS641" s="65"/>
      <c r="PHT641" s="65"/>
      <c r="PHU641" s="65"/>
      <c r="PHV641" s="65"/>
      <c r="PHW641" s="65"/>
      <c r="PHX641" s="65"/>
      <c r="PHY641" s="65"/>
      <c r="PHZ641" s="65"/>
      <c r="PIA641" s="65"/>
      <c r="PIB641" s="65"/>
      <c r="PIC641" s="65"/>
      <c r="PID641" s="65"/>
      <c r="PIE641" s="65"/>
      <c r="PIF641" s="65"/>
      <c r="PIG641" s="65"/>
      <c r="PIH641" s="65"/>
      <c r="PII641" s="65"/>
      <c r="PIJ641" s="65"/>
      <c r="PIK641" s="65"/>
      <c r="PIL641" s="65"/>
      <c r="PIM641" s="65"/>
      <c r="PIN641" s="65"/>
      <c r="PIO641" s="65"/>
      <c r="PIP641" s="65"/>
      <c r="PIQ641" s="65"/>
      <c r="PIR641" s="65"/>
      <c r="PIS641" s="65"/>
      <c r="PIT641" s="65"/>
      <c r="PIU641" s="65"/>
      <c r="PIV641" s="65"/>
      <c r="PIW641" s="65"/>
      <c r="PIX641" s="65"/>
      <c r="PIY641" s="65"/>
      <c r="PIZ641" s="65"/>
      <c r="PJA641" s="65"/>
      <c r="PJB641" s="65"/>
      <c r="PJC641" s="65"/>
      <c r="PJD641" s="65"/>
      <c r="PJE641" s="65"/>
      <c r="PJF641" s="65"/>
      <c r="PJG641" s="65"/>
      <c r="PJH641" s="65"/>
      <c r="PJI641" s="65"/>
      <c r="PJJ641" s="65"/>
      <c r="PJK641" s="65"/>
      <c r="PJL641" s="65"/>
      <c r="PJM641" s="65"/>
      <c r="PJN641" s="65"/>
      <c r="PJO641" s="65"/>
      <c r="PJP641" s="65"/>
      <c r="PJQ641" s="65"/>
      <c r="PJR641" s="65"/>
      <c r="PJS641" s="65"/>
      <c r="PJT641" s="65"/>
      <c r="PJU641" s="65"/>
      <c r="PJV641" s="65"/>
      <c r="PJW641" s="65"/>
      <c r="PJX641" s="65"/>
      <c r="PJY641" s="65"/>
      <c r="PJZ641" s="65"/>
      <c r="PKA641" s="65"/>
      <c r="PKB641" s="65"/>
      <c r="PKC641" s="65"/>
      <c r="PKD641" s="65"/>
      <c r="PKE641" s="65"/>
      <c r="PKF641" s="65"/>
      <c r="PKG641" s="65"/>
      <c r="PKH641" s="65"/>
      <c r="PKI641" s="65"/>
      <c r="PKJ641" s="65"/>
      <c r="PKK641" s="65"/>
      <c r="PKL641" s="65"/>
      <c r="PKM641" s="65"/>
      <c r="PKN641" s="65"/>
      <c r="PKO641" s="65"/>
      <c r="PKP641" s="65"/>
      <c r="PKQ641" s="65"/>
      <c r="PKR641" s="65"/>
      <c r="PKS641" s="65"/>
      <c r="PKT641" s="65"/>
      <c r="PKU641" s="65"/>
      <c r="PKV641" s="65"/>
      <c r="PKW641" s="65"/>
      <c r="PKX641" s="65"/>
      <c r="PKY641" s="65"/>
      <c r="PKZ641" s="65"/>
      <c r="PLA641" s="65"/>
      <c r="PLB641" s="65"/>
      <c r="PLC641" s="65"/>
      <c r="PLD641" s="65"/>
      <c r="PLE641" s="65"/>
      <c r="PLF641" s="65"/>
      <c r="PLG641" s="65"/>
      <c r="PLH641" s="65"/>
      <c r="PLI641" s="65"/>
      <c r="PLJ641" s="65"/>
      <c r="PLK641" s="65"/>
      <c r="PLL641" s="65"/>
      <c r="PLM641" s="65"/>
      <c r="PLN641" s="65"/>
      <c r="PLO641" s="65"/>
      <c r="PLP641" s="65"/>
      <c r="PLQ641" s="65"/>
      <c r="PLR641" s="65"/>
      <c r="PLS641" s="65"/>
      <c r="PLT641" s="65"/>
      <c r="PLU641" s="65"/>
      <c r="PLV641" s="65"/>
      <c r="PLW641" s="65"/>
      <c r="PLX641" s="65"/>
      <c r="PLY641" s="65"/>
      <c r="PLZ641" s="65"/>
      <c r="PMA641" s="65"/>
      <c r="PMB641" s="65"/>
      <c r="PMC641" s="65"/>
      <c r="PMD641" s="65"/>
      <c r="PME641" s="65"/>
      <c r="PMF641" s="65"/>
      <c r="PMG641" s="65"/>
      <c r="PMH641" s="65"/>
      <c r="PMI641" s="65"/>
      <c r="PMJ641" s="65"/>
      <c r="PMK641" s="65"/>
      <c r="PML641" s="65"/>
      <c r="PMM641" s="65"/>
      <c r="PMN641" s="65"/>
      <c r="PMO641" s="65"/>
      <c r="PMP641" s="65"/>
      <c r="PMQ641" s="65"/>
      <c r="PMR641" s="65"/>
      <c r="PMS641" s="65"/>
      <c r="PMT641" s="65"/>
      <c r="PMU641" s="65"/>
      <c r="PMV641" s="65"/>
      <c r="PMW641" s="65"/>
      <c r="PMX641" s="65"/>
      <c r="PMY641" s="65"/>
      <c r="PMZ641" s="65"/>
      <c r="PNA641" s="65"/>
      <c r="PNB641" s="65"/>
      <c r="PNC641" s="65"/>
      <c r="PND641" s="65"/>
      <c r="PNE641" s="65"/>
      <c r="PNF641" s="65"/>
      <c r="PNG641" s="65"/>
      <c r="PNH641" s="65"/>
      <c r="PNI641" s="65"/>
      <c r="PNJ641" s="65"/>
      <c r="PNK641" s="65"/>
      <c r="PNL641" s="65"/>
      <c r="PNM641" s="65"/>
      <c r="PNN641" s="65"/>
      <c r="PNO641" s="65"/>
      <c r="PNP641" s="65"/>
      <c r="PNQ641" s="65"/>
      <c r="PNR641" s="65"/>
      <c r="PNS641" s="65"/>
      <c r="PNT641" s="65"/>
      <c r="PNU641" s="65"/>
      <c r="PNV641" s="65"/>
      <c r="PNW641" s="65"/>
      <c r="PNX641" s="65"/>
      <c r="PNY641" s="65"/>
      <c r="PNZ641" s="65"/>
      <c r="POA641" s="65"/>
      <c r="POB641" s="65"/>
      <c r="POC641" s="65"/>
      <c r="POD641" s="65"/>
      <c r="POE641" s="65"/>
      <c r="POF641" s="65"/>
      <c r="POG641" s="65"/>
      <c r="POH641" s="65"/>
      <c r="POI641" s="65"/>
      <c r="POJ641" s="65"/>
      <c r="POK641" s="65"/>
      <c r="POL641" s="65"/>
      <c r="POM641" s="65"/>
      <c r="PON641" s="65"/>
      <c r="POO641" s="65"/>
      <c r="POP641" s="65"/>
      <c r="POQ641" s="65"/>
      <c r="POR641" s="65"/>
      <c r="POS641" s="65"/>
      <c r="POT641" s="65"/>
      <c r="POU641" s="65"/>
      <c r="POV641" s="65"/>
      <c r="POW641" s="65"/>
      <c r="POX641" s="65"/>
      <c r="POY641" s="65"/>
      <c r="POZ641" s="65"/>
      <c r="PPA641" s="65"/>
      <c r="PPB641" s="65"/>
      <c r="PPC641" s="65"/>
      <c r="PPD641" s="65"/>
      <c r="PPE641" s="65"/>
      <c r="PPF641" s="65"/>
      <c r="PPG641" s="65"/>
      <c r="PPH641" s="65"/>
      <c r="PPI641" s="65"/>
      <c r="PPJ641" s="65"/>
      <c r="PPK641" s="65"/>
      <c r="PPL641" s="65"/>
      <c r="PPM641" s="65"/>
      <c r="PPN641" s="65"/>
      <c r="PPO641" s="65"/>
      <c r="PPP641" s="65"/>
      <c r="PPQ641" s="65"/>
      <c r="PPR641" s="65"/>
      <c r="PPS641" s="65"/>
      <c r="PPT641" s="65"/>
      <c r="PPU641" s="65"/>
      <c r="PPV641" s="65"/>
      <c r="PPW641" s="65"/>
      <c r="PPX641" s="65"/>
      <c r="PPY641" s="65"/>
      <c r="PPZ641" s="65"/>
      <c r="PQA641" s="65"/>
      <c r="PQB641" s="65"/>
      <c r="PQC641" s="65"/>
      <c r="PQD641" s="65"/>
      <c r="PQE641" s="65"/>
      <c r="PQF641" s="65"/>
      <c r="PQG641" s="65"/>
      <c r="PQH641" s="65"/>
      <c r="PQI641" s="65"/>
      <c r="PQJ641" s="65"/>
      <c r="PQK641" s="65"/>
      <c r="PQL641" s="65"/>
      <c r="PQM641" s="65"/>
      <c r="PQN641" s="65"/>
      <c r="PQO641" s="65"/>
      <c r="PQP641" s="65"/>
      <c r="PQQ641" s="65"/>
      <c r="PQR641" s="65"/>
      <c r="PQS641" s="65"/>
      <c r="PQT641" s="65"/>
      <c r="PQU641" s="65"/>
      <c r="PQV641" s="65"/>
      <c r="PQW641" s="65"/>
      <c r="PQX641" s="65"/>
      <c r="PQY641" s="65"/>
      <c r="PQZ641" s="65"/>
      <c r="PRA641" s="65"/>
      <c r="PRB641" s="65"/>
      <c r="PRC641" s="65"/>
      <c r="PRD641" s="65"/>
      <c r="PRE641" s="65"/>
      <c r="PRF641" s="65"/>
      <c r="PRG641" s="65"/>
      <c r="PRH641" s="65"/>
      <c r="PRI641" s="65"/>
      <c r="PRJ641" s="65"/>
      <c r="PRK641" s="65"/>
      <c r="PRL641" s="65"/>
      <c r="PRM641" s="65"/>
      <c r="PRN641" s="65"/>
      <c r="PRO641" s="65"/>
      <c r="PRP641" s="65"/>
      <c r="PRQ641" s="65"/>
      <c r="PRR641" s="65"/>
      <c r="PRS641" s="65"/>
      <c r="PRT641" s="65"/>
      <c r="PRU641" s="65"/>
      <c r="PRV641" s="65"/>
      <c r="PRW641" s="65"/>
      <c r="PRX641" s="65"/>
      <c r="PRY641" s="65"/>
      <c r="PRZ641" s="65"/>
      <c r="PSA641" s="65"/>
      <c r="PSB641" s="65"/>
      <c r="PSC641" s="65"/>
      <c r="PSD641" s="65"/>
      <c r="PSE641" s="65"/>
      <c r="PSF641" s="65"/>
      <c r="PSG641" s="65"/>
      <c r="PSH641" s="65"/>
      <c r="PSI641" s="65"/>
      <c r="PSJ641" s="65"/>
      <c r="PSK641" s="65"/>
      <c r="PSL641" s="65"/>
      <c r="PSM641" s="65"/>
      <c r="PSN641" s="65"/>
      <c r="PSO641" s="65"/>
      <c r="PSP641" s="65"/>
      <c r="PSQ641" s="65"/>
      <c r="PSR641" s="65"/>
      <c r="PSS641" s="65"/>
      <c r="PST641" s="65"/>
      <c r="PSU641" s="65"/>
      <c r="PSV641" s="65"/>
      <c r="PSW641" s="65"/>
      <c r="PSX641" s="65"/>
      <c r="PSY641" s="65"/>
      <c r="PSZ641" s="65"/>
      <c r="PTA641" s="65"/>
      <c r="PTB641" s="65"/>
      <c r="PTC641" s="65"/>
      <c r="PTD641" s="65"/>
      <c r="PTE641" s="65"/>
      <c r="PTF641" s="65"/>
      <c r="PTG641" s="65"/>
      <c r="PTH641" s="65"/>
      <c r="PTI641" s="65"/>
      <c r="PTJ641" s="65"/>
      <c r="PTK641" s="65"/>
      <c r="PTL641" s="65"/>
      <c r="PTM641" s="65"/>
      <c r="PTN641" s="65"/>
      <c r="PTO641" s="65"/>
      <c r="PTP641" s="65"/>
      <c r="PTQ641" s="65"/>
      <c r="PTR641" s="65"/>
      <c r="PTS641" s="65"/>
      <c r="PTT641" s="65"/>
      <c r="PTU641" s="65"/>
      <c r="PTV641" s="65"/>
      <c r="PTW641" s="65"/>
      <c r="PTX641" s="65"/>
      <c r="PTY641" s="65"/>
      <c r="PTZ641" s="65"/>
      <c r="PUA641" s="65"/>
      <c r="PUB641" s="65"/>
      <c r="PUC641" s="65"/>
      <c r="PUD641" s="65"/>
      <c r="PUE641" s="65"/>
      <c r="PUF641" s="65"/>
      <c r="PUG641" s="65"/>
      <c r="PUH641" s="65"/>
      <c r="PUI641" s="65"/>
      <c r="PUJ641" s="65"/>
      <c r="PUK641" s="65"/>
      <c r="PUL641" s="65"/>
      <c r="PUM641" s="65"/>
      <c r="PUN641" s="65"/>
      <c r="PUO641" s="65"/>
      <c r="PUP641" s="65"/>
      <c r="PUQ641" s="65"/>
      <c r="PUR641" s="65"/>
      <c r="PUS641" s="65"/>
      <c r="PUT641" s="65"/>
      <c r="PUU641" s="65"/>
      <c r="PUV641" s="65"/>
      <c r="PUW641" s="65"/>
      <c r="PUX641" s="65"/>
      <c r="PUY641" s="65"/>
      <c r="PUZ641" s="65"/>
      <c r="PVA641" s="65"/>
      <c r="PVB641" s="65"/>
      <c r="PVC641" s="65"/>
      <c r="PVD641" s="65"/>
      <c r="PVE641" s="65"/>
      <c r="PVF641" s="65"/>
      <c r="PVG641" s="65"/>
      <c r="PVH641" s="65"/>
      <c r="PVI641" s="65"/>
      <c r="PVJ641" s="65"/>
      <c r="PVK641" s="65"/>
      <c r="PVL641" s="65"/>
      <c r="PVM641" s="65"/>
      <c r="PVN641" s="65"/>
      <c r="PVO641" s="65"/>
      <c r="PVP641" s="65"/>
      <c r="PVQ641" s="65"/>
      <c r="PVR641" s="65"/>
      <c r="PVS641" s="65"/>
      <c r="PVT641" s="65"/>
      <c r="PVU641" s="65"/>
      <c r="PVV641" s="65"/>
      <c r="PVW641" s="65"/>
      <c r="PVX641" s="65"/>
      <c r="PVY641" s="65"/>
      <c r="PVZ641" s="65"/>
      <c r="PWA641" s="65"/>
      <c r="PWB641" s="65"/>
      <c r="PWC641" s="65"/>
      <c r="PWD641" s="65"/>
      <c r="PWE641" s="65"/>
      <c r="PWF641" s="65"/>
      <c r="PWG641" s="65"/>
      <c r="PWH641" s="65"/>
      <c r="PWI641" s="65"/>
      <c r="PWJ641" s="65"/>
      <c r="PWK641" s="65"/>
      <c r="PWL641" s="65"/>
      <c r="PWM641" s="65"/>
      <c r="PWN641" s="65"/>
      <c r="PWO641" s="65"/>
      <c r="PWP641" s="65"/>
      <c r="PWQ641" s="65"/>
      <c r="PWR641" s="65"/>
      <c r="PWS641" s="65"/>
      <c r="PWT641" s="65"/>
      <c r="PWU641" s="65"/>
      <c r="PWV641" s="65"/>
      <c r="PWW641" s="65"/>
      <c r="PWX641" s="65"/>
      <c r="PWY641" s="65"/>
      <c r="PWZ641" s="65"/>
      <c r="PXA641" s="65"/>
      <c r="PXB641" s="65"/>
      <c r="PXC641" s="65"/>
      <c r="PXD641" s="65"/>
      <c r="PXE641" s="65"/>
      <c r="PXF641" s="65"/>
      <c r="PXG641" s="65"/>
      <c r="PXH641" s="65"/>
      <c r="PXI641" s="65"/>
      <c r="PXJ641" s="65"/>
      <c r="PXK641" s="65"/>
      <c r="PXL641" s="65"/>
      <c r="PXM641" s="65"/>
      <c r="PXN641" s="65"/>
      <c r="PXO641" s="65"/>
      <c r="PXP641" s="65"/>
      <c r="PXQ641" s="65"/>
      <c r="PXR641" s="65"/>
      <c r="PXS641" s="65"/>
      <c r="PXT641" s="65"/>
      <c r="PXU641" s="65"/>
      <c r="PXV641" s="65"/>
      <c r="PXW641" s="65"/>
      <c r="PXX641" s="65"/>
      <c r="PXY641" s="65"/>
      <c r="PXZ641" s="65"/>
      <c r="PYA641" s="65"/>
      <c r="PYB641" s="65"/>
      <c r="PYC641" s="65"/>
      <c r="PYD641" s="65"/>
      <c r="PYE641" s="65"/>
      <c r="PYF641" s="65"/>
      <c r="PYG641" s="65"/>
      <c r="PYH641" s="65"/>
      <c r="PYI641" s="65"/>
      <c r="PYJ641" s="65"/>
      <c r="PYK641" s="65"/>
      <c r="PYL641" s="65"/>
      <c r="PYM641" s="65"/>
      <c r="PYN641" s="65"/>
      <c r="PYO641" s="65"/>
      <c r="PYP641" s="65"/>
      <c r="PYQ641" s="65"/>
      <c r="PYR641" s="65"/>
      <c r="PYS641" s="65"/>
      <c r="PYT641" s="65"/>
      <c r="PYU641" s="65"/>
      <c r="PYV641" s="65"/>
      <c r="PYW641" s="65"/>
      <c r="PYX641" s="65"/>
      <c r="PYY641" s="65"/>
      <c r="PYZ641" s="65"/>
      <c r="PZA641" s="65"/>
      <c r="PZB641" s="65"/>
      <c r="PZC641" s="65"/>
      <c r="PZD641" s="65"/>
      <c r="PZE641" s="65"/>
      <c r="PZF641" s="65"/>
      <c r="PZG641" s="65"/>
      <c r="PZH641" s="65"/>
      <c r="PZI641" s="65"/>
      <c r="PZJ641" s="65"/>
      <c r="PZK641" s="65"/>
      <c r="PZL641" s="65"/>
      <c r="PZM641" s="65"/>
      <c r="PZN641" s="65"/>
      <c r="PZO641" s="65"/>
      <c r="PZP641" s="65"/>
      <c r="PZQ641" s="65"/>
      <c r="PZR641" s="65"/>
      <c r="PZS641" s="65"/>
      <c r="PZT641" s="65"/>
      <c r="PZU641" s="65"/>
      <c r="PZV641" s="65"/>
      <c r="PZW641" s="65"/>
      <c r="PZX641" s="65"/>
      <c r="PZY641" s="65"/>
      <c r="PZZ641" s="65"/>
      <c r="QAA641" s="65"/>
      <c r="QAB641" s="65"/>
      <c r="QAC641" s="65"/>
      <c r="QAD641" s="65"/>
      <c r="QAE641" s="65"/>
      <c r="QAF641" s="65"/>
      <c r="QAG641" s="65"/>
      <c r="QAH641" s="65"/>
      <c r="QAI641" s="65"/>
      <c r="QAJ641" s="65"/>
      <c r="QAK641" s="65"/>
      <c r="QAL641" s="65"/>
      <c r="QAM641" s="65"/>
      <c r="QAN641" s="65"/>
      <c r="QAO641" s="65"/>
      <c r="QAP641" s="65"/>
      <c r="QAQ641" s="65"/>
      <c r="QAR641" s="65"/>
      <c r="QAS641" s="65"/>
      <c r="QAT641" s="65"/>
      <c r="QAU641" s="65"/>
      <c r="QAV641" s="65"/>
      <c r="QAW641" s="65"/>
      <c r="QAX641" s="65"/>
      <c r="QAY641" s="65"/>
      <c r="QAZ641" s="65"/>
      <c r="QBA641" s="65"/>
      <c r="QBB641" s="65"/>
      <c r="QBC641" s="65"/>
      <c r="QBD641" s="65"/>
      <c r="QBE641" s="65"/>
      <c r="QBF641" s="65"/>
      <c r="QBG641" s="65"/>
      <c r="QBH641" s="65"/>
      <c r="QBI641" s="65"/>
      <c r="QBJ641" s="65"/>
      <c r="QBK641" s="65"/>
      <c r="QBL641" s="65"/>
      <c r="QBM641" s="65"/>
      <c r="QBN641" s="65"/>
      <c r="QBO641" s="65"/>
      <c r="QBP641" s="65"/>
      <c r="QBQ641" s="65"/>
      <c r="QBR641" s="65"/>
      <c r="QBS641" s="65"/>
      <c r="QBT641" s="65"/>
      <c r="QBU641" s="65"/>
      <c r="QBV641" s="65"/>
      <c r="QBW641" s="65"/>
      <c r="QBX641" s="65"/>
      <c r="QBY641" s="65"/>
      <c r="QBZ641" s="65"/>
      <c r="QCA641" s="65"/>
      <c r="QCB641" s="65"/>
      <c r="QCC641" s="65"/>
      <c r="QCD641" s="65"/>
      <c r="QCE641" s="65"/>
      <c r="QCF641" s="65"/>
      <c r="QCG641" s="65"/>
      <c r="QCH641" s="65"/>
      <c r="QCI641" s="65"/>
      <c r="QCJ641" s="65"/>
      <c r="QCK641" s="65"/>
      <c r="QCL641" s="65"/>
      <c r="QCM641" s="65"/>
      <c r="QCN641" s="65"/>
      <c r="QCO641" s="65"/>
      <c r="QCP641" s="65"/>
      <c r="QCQ641" s="65"/>
      <c r="QCR641" s="65"/>
      <c r="QCS641" s="65"/>
      <c r="QCT641" s="65"/>
      <c r="QCU641" s="65"/>
      <c r="QCV641" s="65"/>
      <c r="QCW641" s="65"/>
      <c r="QCX641" s="65"/>
      <c r="QCY641" s="65"/>
      <c r="QCZ641" s="65"/>
      <c r="QDA641" s="65"/>
      <c r="QDB641" s="65"/>
      <c r="QDC641" s="65"/>
      <c r="QDD641" s="65"/>
      <c r="QDE641" s="65"/>
      <c r="QDF641" s="65"/>
      <c r="QDG641" s="65"/>
      <c r="QDH641" s="65"/>
      <c r="QDI641" s="65"/>
      <c r="QDJ641" s="65"/>
      <c r="QDK641" s="65"/>
      <c r="QDL641" s="65"/>
      <c r="QDM641" s="65"/>
      <c r="QDN641" s="65"/>
      <c r="QDO641" s="65"/>
      <c r="QDP641" s="65"/>
      <c r="QDQ641" s="65"/>
      <c r="QDR641" s="65"/>
      <c r="QDS641" s="65"/>
      <c r="QDT641" s="65"/>
      <c r="QDU641" s="65"/>
      <c r="QDV641" s="65"/>
      <c r="QDW641" s="65"/>
      <c r="QDX641" s="65"/>
      <c r="QDY641" s="65"/>
      <c r="QDZ641" s="65"/>
      <c r="QEA641" s="65"/>
      <c r="QEB641" s="65"/>
      <c r="QEC641" s="65"/>
      <c r="QED641" s="65"/>
      <c r="QEE641" s="65"/>
      <c r="QEF641" s="65"/>
      <c r="QEG641" s="65"/>
      <c r="QEH641" s="65"/>
      <c r="QEI641" s="65"/>
      <c r="QEJ641" s="65"/>
      <c r="QEK641" s="65"/>
      <c r="QEL641" s="65"/>
      <c r="QEM641" s="65"/>
      <c r="QEN641" s="65"/>
      <c r="QEO641" s="65"/>
      <c r="QEP641" s="65"/>
      <c r="QEQ641" s="65"/>
      <c r="QER641" s="65"/>
      <c r="QES641" s="65"/>
      <c r="QET641" s="65"/>
      <c r="QEU641" s="65"/>
      <c r="QEV641" s="65"/>
      <c r="QEW641" s="65"/>
      <c r="QEX641" s="65"/>
      <c r="QEY641" s="65"/>
      <c r="QEZ641" s="65"/>
      <c r="QFA641" s="65"/>
      <c r="QFB641" s="65"/>
      <c r="QFC641" s="65"/>
      <c r="QFD641" s="65"/>
      <c r="QFE641" s="65"/>
      <c r="QFF641" s="65"/>
      <c r="QFG641" s="65"/>
      <c r="QFH641" s="65"/>
      <c r="QFI641" s="65"/>
      <c r="QFJ641" s="65"/>
      <c r="QFK641" s="65"/>
      <c r="QFL641" s="65"/>
      <c r="QFM641" s="65"/>
      <c r="QFN641" s="65"/>
      <c r="QFO641" s="65"/>
      <c r="QFP641" s="65"/>
      <c r="QFQ641" s="65"/>
      <c r="QFR641" s="65"/>
      <c r="QFS641" s="65"/>
      <c r="QFT641" s="65"/>
      <c r="QFU641" s="65"/>
      <c r="QFV641" s="65"/>
      <c r="QFW641" s="65"/>
      <c r="QFX641" s="65"/>
      <c r="QFY641" s="65"/>
      <c r="QFZ641" s="65"/>
      <c r="QGA641" s="65"/>
      <c r="QGB641" s="65"/>
      <c r="QGC641" s="65"/>
      <c r="QGD641" s="65"/>
      <c r="QGE641" s="65"/>
      <c r="QGF641" s="65"/>
      <c r="QGG641" s="65"/>
      <c r="QGH641" s="65"/>
      <c r="QGI641" s="65"/>
      <c r="QGJ641" s="65"/>
      <c r="QGK641" s="65"/>
      <c r="QGL641" s="65"/>
      <c r="QGM641" s="65"/>
      <c r="QGN641" s="65"/>
      <c r="QGO641" s="65"/>
      <c r="QGP641" s="65"/>
      <c r="QGQ641" s="65"/>
      <c r="QGR641" s="65"/>
      <c r="QGS641" s="65"/>
      <c r="QGT641" s="65"/>
      <c r="QGU641" s="65"/>
      <c r="QGV641" s="65"/>
      <c r="QGW641" s="65"/>
      <c r="QGX641" s="65"/>
      <c r="QGY641" s="65"/>
      <c r="QGZ641" s="65"/>
      <c r="QHA641" s="65"/>
      <c r="QHB641" s="65"/>
      <c r="QHC641" s="65"/>
      <c r="QHD641" s="65"/>
      <c r="QHE641" s="65"/>
      <c r="QHF641" s="65"/>
      <c r="QHG641" s="65"/>
      <c r="QHH641" s="65"/>
      <c r="QHI641" s="65"/>
      <c r="QHJ641" s="65"/>
      <c r="QHK641" s="65"/>
      <c r="QHL641" s="65"/>
      <c r="QHM641" s="65"/>
      <c r="QHN641" s="65"/>
      <c r="QHO641" s="65"/>
      <c r="QHP641" s="65"/>
      <c r="QHQ641" s="65"/>
      <c r="QHR641" s="65"/>
      <c r="QHS641" s="65"/>
      <c r="QHT641" s="65"/>
      <c r="QHU641" s="65"/>
      <c r="QHV641" s="65"/>
      <c r="QHW641" s="65"/>
      <c r="QHX641" s="65"/>
      <c r="QHY641" s="65"/>
      <c r="QHZ641" s="65"/>
      <c r="QIA641" s="65"/>
      <c r="QIB641" s="65"/>
      <c r="QIC641" s="65"/>
      <c r="QID641" s="65"/>
      <c r="QIE641" s="65"/>
      <c r="QIF641" s="65"/>
      <c r="QIG641" s="65"/>
      <c r="QIH641" s="65"/>
      <c r="QII641" s="65"/>
      <c r="QIJ641" s="65"/>
      <c r="QIK641" s="65"/>
      <c r="QIL641" s="65"/>
      <c r="QIM641" s="65"/>
      <c r="QIN641" s="65"/>
      <c r="QIO641" s="65"/>
      <c r="QIP641" s="65"/>
      <c r="QIQ641" s="65"/>
      <c r="QIR641" s="65"/>
      <c r="QIS641" s="65"/>
      <c r="QIT641" s="65"/>
      <c r="QIU641" s="65"/>
      <c r="QIV641" s="65"/>
      <c r="QIW641" s="65"/>
      <c r="QIX641" s="65"/>
      <c r="QIY641" s="65"/>
      <c r="QIZ641" s="65"/>
      <c r="QJA641" s="65"/>
      <c r="QJB641" s="65"/>
      <c r="QJC641" s="65"/>
      <c r="QJD641" s="65"/>
      <c r="QJE641" s="65"/>
      <c r="QJF641" s="65"/>
      <c r="QJG641" s="65"/>
      <c r="QJH641" s="65"/>
      <c r="QJI641" s="65"/>
      <c r="QJJ641" s="65"/>
      <c r="QJK641" s="65"/>
      <c r="QJL641" s="65"/>
      <c r="QJM641" s="65"/>
      <c r="QJN641" s="65"/>
      <c r="QJO641" s="65"/>
      <c r="QJP641" s="65"/>
      <c r="QJQ641" s="65"/>
      <c r="QJR641" s="65"/>
      <c r="QJS641" s="65"/>
      <c r="QJT641" s="65"/>
      <c r="QJU641" s="65"/>
      <c r="QJV641" s="65"/>
      <c r="QJW641" s="65"/>
      <c r="QJX641" s="65"/>
      <c r="QJY641" s="65"/>
      <c r="QJZ641" s="65"/>
      <c r="QKA641" s="65"/>
      <c r="QKB641" s="65"/>
      <c r="QKC641" s="65"/>
      <c r="QKD641" s="65"/>
      <c r="QKE641" s="65"/>
      <c r="QKF641" s="65"/>
      <c r="QKG641" s="65"/>
      <c r="QKH641" s="65"/>
      <c r="QKI641" s="65"/>
      <c r="QKJ641" s="65"/>
      <c r="QKK641" s="65"/>
      <c r="QKL641" s="65"/>
      <c r="QKM641" s="65"/>
      <c r="QKN641" s="65"/>
      <c r="QKO641" s="65"/>
      <c r="QKP641" s="65"/>
      <c r="QKQ641" s="65"/>
      <c r="QKR641" s="65"/>
      <c r="QKS641" s="65"/>
      <c r="QKT641" s="65"/>
      <c r="QKU641" s="65"/>
      <c r="QKV641" s="65"/>
      <c r="QKW641" s="65"/>
      <c r="QKX641" s="65"/>
      <c r="QKY641" s="65"/>
      <c r="QKZ641" s="65"/>
      <c r="QLA641" s="65"/>
      <c r="QLB641" s="65"/>
      <c r="QLC641" s="65"/>
      <c r="QLD641" s="65"/>
      <c r="QLE641" s="65"/>
      <c r="QLF641" s="65"/>
      <c r="QLG641" s="65"/>
      <c r="QLH641" s="65"/>
      <c r="QLI641" s="65"/>
      <c r="QLJ641" s="65"/>
      <c r="QLK641" s="65"/>
      <c r="QLL641" s="65"/>
      <c r="QLM641" s="65"/>
      <c r="QLN641" s="65"/>
      <c r="QLO641" s="65"/>
      <c r="QLP641" s="65"/>
      <c r="QLQ641" s="65"/>
      <c r="QLR641" s="65"/>
      <c r="QLS641" s="65"/>
      <c r="QLT641" s="65"/>
      <c r="QLU641" s="65"/>
      <c r="QLV641" s="65"/>
      <c r="QLW641" s="65"/>
      <c r="QLX641" s="65"/>
      <c r="QLY641" s="65"/>
      <c r="QLZ641" s="65"/>
      <c r="QMA641" s="65"/>
      <c r="QMB641" s="65"/>
      <c r="QMC641" s="65"/>
      <c r="QMD641" s="65"/>
      <c r="QME641" s="65"/>
      <c r="QMF641" s="65"/>
      <c r="QMG641" s="65"/>
      <c r="QMH641" s="65"/>
      <c r="QMI641" s="65"/>
      <c r="QMJ641" s="65"/>
      <c r="QMK641" s="65"/>
      <c r="QML641" s="65"/>
      <c r="QMM641" s="65"/>
      <c r="QMN641" s="65"/>
      <c r="QMO641" s="65"/>
      <c r="QMP641" s="65"/>
      <c r="QMQ641" s="65"/>
      <c r="QMR641" s="65"/>
      <c r="QMS641" s="65"/>
      <c r="QMT641" s="65"/>
      <c r="QMU641" s="65"/>
      <c r="QMV641" s="65"/>
      <c r="QMW641" s="65"/>
      <c r="QMX641" s="65"/>
      <c r="QMY641" s="65"/>
      <c r="QMZ641" s="65"/>
      <c r="QNA641" s="65"/>
      <c r="QNB641" s="65"/>
      <c r="QNC641" s="65"/>
      <c r="QND641" s="65"/>
      <c r="QNE641" s="65"/>
      <c r="QNF641" s="65"/>
      <c r="QNG641" s="65"/>
      <c r="QNH641" s="65"/>
      <c r="QNI641" s="65"/>
      <c r="QNJ641" s="65"/>
      <c r="QNK641" s="65"/>
      <c r="QNL641" s="65"/>
      <c r="QNM641" s="65"/>
      <c r="QNN641" s="65"/>
      <c r="QNO641" s="65"/>
      <c r="QNP641" s="65"/>
      <c r="QNQ641" s="65"/>
      <c r="QNR641" s="65"/>
      <c r="QNS641" s="65"/>
      <c r="QNT641" s="65"/>
      <c r="QNU641" s="65"/>
      <c r="QNV641" s="65"/>
      <c r="QNW641" s="65"/>
      <c r="QNX641" s="65"/>
      <c r="QNY641" s="65"/>
      <c r="QNZ641" s="65"/>
      <c r="QOA641" s="65"/>
      <c r="QOB641" s="65"/>
      <c r="QOC641" s="65"/>
      <c r="QOD641" s="65"/>
      <c r="QOE641" s="65"/>
      <c r="QOF641" s="65"/>
      <c r="QOG641" s="65"/>
      <c r="QOH641" s="65"/>
      <c r="QOI641" s="65"/>
      <c r="QOJ641" s="65"/>
      <c r="QOK641" s="65"/>
      <c r="QOL641" s="65"/>
      <c r="QOM641" s="65"/>
      <c r="QON641" s="65"/>
      <c r="QOO641" s="65"/>
      <c r="QOP641" s="65"/>
      <c r="QOQ641" s="65"/>
      <c r="QOR641" s="65"/>
      <c r="QOS641" s="65"/>
      <c r="QOT641" s="65"/>
      <c r="QOU641" s="65"/>
      <c r="QOV641" s="65"/>
      <c r="QOW641" s="65"/>
      <c r="QOX641" s="65"/>
      <c r="QOY641" s="65"/>
      <c r="QOZ641" s="65"/>
      <c r="QPA641" s="65"/>
      <c r="QPB641" s="65"/>
      <c r="QPC641" s="65"/>
      <c r="QPD641" s="65"/>
      <c r="QPE641" s="65"/>
      <c r="QPF641" s="65"/>
      <c r="QPG641" s="65"/>
      <c r="QPH641" s="65"/>
      <c r="QPI641" s="65"/>
      <c r="QPJ641" s="65"/>
      <c r="QPK641" s="65"/>
      <c r="QPL641" s="65"/>
      <c r="QPM641" s="65"/>
      <c r="QPN641" s="65"/>
      <c r="QPO641" s="65"/>
      <c r="QPP641" s="65"/>
      <c r="QPQ641" s="65"/>
      <c r="QPR641" s="65"/>
      <c r="QPS641" s="65"/>
      <c r="QPT641" s="65"/>
      <c r="QPU641" s="65"/>
      <c r="QPV641" s="65"/>
      <c r="QPW641" s="65"/>
      <c r="QPX641" s="65"/>
      <c r="QPY641" s="65"/>
      <c r="QPZ641" s="65"/>
      <c r="QQA641" s="65"/>
      <c r="QQB641" s="65"/>
      <c r="QQC641" s="65"/>
      <c r="QQD641" s="65"/>
      <c r="QQE641" s="65"/>
      <c r="QQF641" s="65"/>
      <c r="QQG641" s="65"/>
      <c r="QQH641" s="65"/>
      <c r="QQI641" s="65"/>
      <c r="QQJ641" s="65"/>
      <c r="QQK641" s="65"/>
      <c r="QQL641" s="65"/>
      <c r="QQM641" s="65"/>
      <c r="QQN641" s="65"/>
      <c r="QQO641" s="65"/>
      <c r="QQP641" s="65"/>
      <c r="QQQ641" s="65"/>
      <c r="QQR641" s="65"/>
      <c r="QQS641" s="65"/>
      <c r="QQT641" s="65"/>
      <c r="QQU641" s="65"/>
      <c r="QQV641" s="65"/>
      <c r="QQW641" s="65"/>
      <c r="QQX641" s="65"/>
      <c r="QQY641" s="65"/>
      <c r="QQZ641" s="65"/>
      <c r="QRA641" s="65"/>
      <c r="QRB641" s="65"/>
      <c r="QRC641" s="65"/>
      <c r="QRD641" s="65"/>
      <c r="QRE641" s="65"/>
      <c r="QRF641" s="65"/>
      <c r="QRG641" s="65"/>
      <c r="QRH641" s="65"/>
      <c r="QRI641" s="65"/>
      <c r="QRJ641" s="65"/>
      <c r="QRK641" s="65"/>
      <c r="QRL641" s="65"/>
      <c r="QRM641" s="65"/>
      <c r="QRN641" s="65"/>
      <c r="QRO641" s="65"/>
      <c r="QRP641" s="65"/>
      <c r="QRQ641" s="65"/>
      <c r="QRR641" s="65"/>
      <c r="QRS641" s="65"/>
      <c r="QRT641" s="65"/>
      <c r="QRU641" s="65"/>
      <c r="QRV641" s="65"/>
      <c r="QRW641" s="65"/>
      <c r="QRX641" s="65"/>
      <c r="QRY641" s="65"/>
      <c r="QRZ641" s="65"/>
      <c r="QSA641" s="65"/>
      <c r="QSB641" s="65"/>
      <c r="QSC641" s="65"/>
      <c r="QSD641" s="65"/>
      <c r="QSE641" s="65"/>
      <c r="QSF641" s="65"/>
      <c r="QSG641" s="65"/>
      <c r="QSH641" s="65"/>
      <c r="QSI641" s="65"/>
      <c r="QSJ641" s="65"/>
      <c r="QSK641" s="65"/>
      <c r="QSL641" s="65"/>
      <c r="QSM641" s="65"/>
      <c r="QSN641" s="65"/>
      <c r="QSO641" s="65"/>
      <c r="QSP641" s="65"/>
      <c r="QSQ641" s="65"/>
      <c r="QSR641" s="65"/>
      <c r="QSS641" s="65"/>
      <c r="QST641" s="65"/>
      <c r="QSU641" s="65"/>
      <c r="QSV641" s="65"/>
      <c r="QSW641" s="65"/>
      <c r="QSX641" s="65"/>
      <c r="QSY641" s="65"/>
      <c r="QSZ641" s="65"/>
      <c r="QTA641" s="65"/>
      <c r="QTB641" s="65"/>
      <c r="QTC641" s="65"/>
      <c r="QTD641" s="65"/>
      <c r="QTE641" s="65"/>
      <c r="QTF641" s="65"/>
      <c r="QTG641" s="65"/>
      <c r="QTH641" s="65"/>
      <c r="QTI641" s="65"/>
      <c r="QTJ641" s="65"/>
      <c r="QTK641" s="65"/>
      <c r="QTL641" s="65"/>
      <c r="QTM641" s="65"/>
      <c r="QTN641" s="65"/>
      <c r="QTO641" s="65"/>
      <c r="QTP641" s="65"/>
      <c r="QTQ641" s="65"/>
      <c r="QTR641" s="65"/>
      <c r="QTS641" s="65"/>
      <c r="QTT641" s="65"/>
      <c r="QTU641" s="65"/>
      <c r="QTV641" s="65"/>
      <c r="QTW641" s="65"/>
      <c r="QTX641" s="65"/>
      <c r="QTY641" s="65"/>
      <c r="QTZ641" s="65"/>
      <c r="QUA641" s="65"/>
      <c r="QUB641" s="65"/>
      <c r="QUC641" s="65"/>
      <c r="QUD641" s="65"/>
      <c r="QUE641" s="65"/>
      <c r="QUF641" s="65"/>
      <c r="QUG641" s="65"/>
      <c r="QUH641" s="65"/>
      <c r="QUI641" s="65"/>
      <c r="QUJ641" s="65"/>
      <c r="QUK641" s="65"/>
      <c r="QUL641" s="65"/>
      <c r="QUM641" s="65"/>
      <c r="QUN641" s="65"/>
      <c r="QUO641" s="65"/>
      <c r="QUP641" s="65"/>
      <c r="QUQ641" s="65"/>
      <c r="QUR641" s="65"/>
      <c r="QUS641" s="65"/>
      <c r="QUT641" s="65"/>
      <c r="QUU641" s="65"/>
      <c r="QUV641" s="65"/>
      <c r="QUW641" s="65"/>
      <c r="QUX641" s="65"/>
      <c r="QUY641" s="65"/>
      <c r="QUZ641" s="65"/>
      <c r="QVA641" s="65"/>
      <c r="QVB641" s="65"/>
      <c r="QVC641" s="65"/>
      <c r="QVD641" s="65"/>
      <c r="QVE641" s="65"/>
      <c r="QVF641" s="65"/>
      <c r="QVG641" s="65"/>
      <c r="QVH641" s="65"/>
      <c r="QVI641" s="65"/>
      <c r="QVJ641" s="65"/>
      <c r="QVK641" s="65"/>
      <c r="QVL641" s="65"/>
      <c r="QVM641" s="65"/>
      <c r="QVN641" s="65"/>
      <c r="QVO641" s="65"/>
      <c r="QVP641" s="65"/>
      <c r="QVQ641" s="65"/>
      <c r="QVR641" s="65"/>
      <c r="QVS641" s="65"/>
      <c r="QVT641" s="65"/>
      <c r="QVU641" s="65"/>
      <c r="QVV641" s="65"/>
      <c r="QVW641" s="65"/>
      <c r="QVX641" s="65"/>
      <c r="QVY641" s="65"/>
      <c r="QVZ641" s="65"/>
      <c r="QWA641" s="65"/>
      <c r="QWB641" s="65"/>
      <c r="QWC641" s="65"/>
      <c r="QWD641" s="65"/>
      <c r="QWE641" s="65"/>
      <c r="QWF641" s="65"/>
      <c r="QWG641" s="65"/>
      <c r="QWH641" s="65"/>
      <c r="QWI641" s="65"/>
      <c r="QWJ641" s="65"/>
      <c r="QWK641" s="65"/>
      <c r="QWL641" s="65"/>
      <c r="QWM641" s="65"/>
      <c r="QWN641" s="65"/>
      <c r="QWO641" s="65"/>
      <c r="QWP641" s="65"/>
      <c r="QWQ641" s="65"/>
      <c r="QWR641" s="65"/>
      <c r="QWS641" s="65"/>
      <c r="QWT641" s="65"/>
      <c r="QWU641" s="65"/>
      <c r="QWV641" s="65"/>
      <c r="QWW641" s="65"/>
      <c r="QWX641" s="65"/>
      <c r="QWY641" s="65"/>
      <c r="QWZ641" s="65"/>
      <c r="QXA641" s="65"/>
      <c r="QXB641" s="65"/>
      <c r="QXC641" s="65"/>
      <c r="QXD641" s="65"/>
      <c r="QXE641" s="65"/>
      <c r="QXF641" s="65"/>
      <c r="QXG641" s="65"/>
      <c r="QXH641" s="65"/>
      <c r="QXI641" s="65"/>
      <c r="QXJ641" s="65"/>
      <c r="QXK641" s="65"/>
      <c r="QXL641" s="65"/>
      <c r="QXM641" s="65"/>
      <c r="QXN641" s="65"/>
      <c r="QXO641" s="65"/>
      <c r="QXP641" s="65"/>
      <c r="QXQ641" s="65"/>
      <c r="QXR641" s="65"/>
      <c r="QXS641" s="65"/>
      <c r="QXT641" s="65"/>
      <c r="QXU641" s="65"/>
      <c r="QXV641" s="65"/>
      <c r="QXW641" s="65"/>
      <c r="QXX641" s="65"/>
      <c r="QXY641" s="65"/>
      <c r="QXZ641" s="65"/>
      <c r="QYA641" s="65"/>
      <c r="QYB641" s="65"/>
      <c r="QYC641" s="65"/>
      <c r="QYD641" s="65"/>
      <c r="QYE641" s="65"/>
      <c r="QYF641" s="65"/>
      <c r="QYG641" s="65"/>
      <c r="QYH641" s="65"/>
      <c r="QYI641" s="65"/>
      <c r="QYJ641" s="65"/>
      <c r="QYK641" s="65"/>
      <c r="QYL641" s="65"/>
      <c r="QYM641" s="65"/>
      <c r="QYN641" s="65"/>
      <c r="QYO641" s="65"/>
      <c r="QYP641" s="65"/>
      <c r="QYQ641" s="65"/>
      <c r="QYR641" s="65"/>
      <c r="QYS641" s="65"/>
      <c r="QYT641" s="65"/>
      <c r="QYU641" s="65"/>
      <c r="QYV641" s="65"/>
      <c r="QYW641" s="65"/>
      <c r="QYX641" s="65"/>
      <c r="QYY641" s="65"/>
      <c r="QYZ641" s="65"/>
      <c r="QZA641" s="65"/>
      <c r="QZB641" s="65"/>
      <c r="QZC641" s="65"/>
      <c r="QZD641" s="65"/>
      <c r="QZE641" s="65"/>
      <c r="QZF641" s="65"/>
      <c r="QZG641" s="65"/>
      <c r="QZH641" s="65"/>
      <c r="QZI641" s="65"/>
      <c r="QZJ641" s="65"/>
      <c r="QZK641" s="65"/>
      <c r="QZL641" s="65"/>
      <c r="QZM641" s="65"/>
      <c r="QZN641" s="65"/>
      <c r="QZO641" s="65"/>
      <c r="QZP641" s="65"/>
      <c r="QZQ641" s="65"/>
      <c r="QZR641" s="65"/>
      <c r="QZS641" s="65"/>
      <c r="QZT641" s="65"/>
      <c r="QZU641" s="65"/>
      <c r="QZV641" s="65"/>
      <c r="QZW641" s="65"/>
      <c r="QZX641" s="65"/>
      <c r="QZY641" s="65"/>
      <c r="QZZ641" s="65"/>
      <c r="RAA641" s="65"/>
      <c r="RAB641" s="65"/>
      <c r="RAC641" s="65"/>
      <c r="RAD641" s="65"/>
      <c r="RAE641" s="65"/>
      <c r="RAF641" s="65"/>
      <c r="RAG641" s="65"/>
      <c r="RAH641" s="65"/>
      <c r="RAI641" s="65"/>
      <c r="RAJ641" s="65"/>
      <c r="RAK641" s="65"/>
      <c r="RAL641" s="65"/>
      <c r="RAM641" s="65"/>
      <c r="RAN641" s="65"/>
      <c r="RAO641" s="65"/>
      <c r="RAP641" s="65"/>
      <c r="RAQ641" s="65"/>
      <c r="RAR641" s="65"/>
      <c r="RAS641" s="65"/>
      <c r="RAT641" s="65"/>
      <c r="RAU641" s="65"/>
      <c r="RAV641" s="65"/>
      <c r="RAW641" s="65"/>
      <c r="RAX641" s="65"/>
      <c r="RAY641" s="65"/>
      <c r="RAZ641" s="65"/>
      <c r="RBA641" s="65"/>
      <c r="RBB641" s="65"/>
      <c r="RBC641" s="65"/>
      <c r="RBD641" s="65"/>
      <c r="RBE641" s="65"/>
      <c r="RBF641" s="65"/>
      <c r="RBG641" s="65"/>
      <c r="RBH641" s="65"/>
      <c r="RBI641" s="65"/>
      <c r="RBJ641" s="65"/>
      <c r="RBK641" s="65"/>
      <c r="RBL641" s="65"/>
      <c r="RBM641" s="65"/>
      <c r="RBN641" s="65"/>
      <c r="RBO641" s="65"/>
      <c r="RBP641" s="65"/>
      <c r="RBQ641" s="65"/>
      <c r="RBR641" s="65"/>
      <c r="RBS641" s="65"/>
      <c r="RBT641" s="65"/>
      <c r="RBU641" s="65"/>
      <c r="RBV641" s="65"/>
      <c r="RBW641" s="65"/>
      <c r="RBX641" s="65"/>
      <c r="RBY641" s="65"/>
      <c r="RBZ641" s="65"/>
      <c r="RCA641" s="65"/>
      <c r="RCB641" s="65"/>
      <c r="RCC641" s="65"/>
      <c r="RCD641" s="65"/>
      <c r="RCE641" s="65"/>
      <c r="RCF641" s="65"/>
      <c r="RCG641" s="65"/>
      <c r="RCH641" s="65"/>
      <c r="RCI641" s="65"/>
      <c r="RCJ641" s="65"/>
      <c r="RCK641" s="65"/>
      <c r="RCL641" s="65"/>
      <c r="RCM641" s="65"/>
      <c r="RCN641" s="65"/>
      <c r="RCO641" s="65"/>
      <c r="RCP641" s="65"/>
      <c r="RCQ641" s="65"/>
      <c r="RCR641" s="65"/>
      <c r="RCS641" s="65"/>
      <c r="RCT641" s="65"/>
      <c r="RCU641" s="65"/>
      <c r="RCV641" s="65"/>
      <c r="RCW641" s="65"/>
      <c r="RCX641" s="65"/>
      <c r="RCY641" s="65"/>
      <c r="RCZ641" s="65"/>
      <c r="RDA641" s="65"/>
      <c r="RDB641" s="65"/>
      <c r="RDC641" s="65"/>
      <c r="RDD641" s="65"/>
      <c r="RDE641" s="65"/>
      <c r="RDF641" s="65"/>
      <c r="RDG641" s="65"/>
      <c r="RDH641" s="65"/>
      <c r="RDI641" s="65"/>
      <c r="RDJ641" s="65"/>
      <c r="RDK641" s="65"/>
      <c r="RDL641" s="65"/>
      <c r="RDM641" s="65"/>
      <c r="RDN641" s="65"/>
      <c r="RDO641" s="65"/>
      <c r="RDP641" s="65"/>
      <c r="RDQ641" s="65"/>
      <c r="RDR641" s="65"/>
      <c r="RDS641" s="65"/>
      <c r="RDT641" s="65"/>
      <c r="RDU641" s="65"/>
      <c r="RDV641" s="65"/>
      <c r="RDW641" s="65"/>
      <c r="RDX641" s="65"/>
      <c r="RDY641" s="65"/>
      <c r="RDZ641" s="65"/>
      <c r="REA641" s="65"/>
      <c r="REB641" s="65"/>
      <c r="REC641" s="65"/>
      <c r="RED641" s="65"/>
      <c r="REE641" s="65"/>
      <c r="REF641" s="65"/>
      <c r="REG641" s="65"/>
      <c r="REH641" s="65"/>
      <c r="REI641" s="65"/>
      <c r="REJ641" s="65"/>
      <c r="REK641" s="65"/>
      <c r="REL641" s="65"/>
      <c r="REM641" s="65"/>
      <c r="REN641" s="65"/>
      <c r="REO641" s="65"/>
      <c r="REP641" s="65"/>
      <c r="REQ641" s="65"/>
      <c r="RER641" s="65"/>
      <c r="RES641" s="65"/>
      <c r="RET641" s="65"/>
      <c r="REU641" s="65"/>
      <c r="REV641" s="65"/>
      <c r="REW641" s="65"/>
      <c r="REX641" s="65"/>
      <c r="REY641" s="65"/>
      <c r="REZ641" s="65"/>
      <c r="RFA641" s="65"/>
      <c r="RFB641" s="65"/>
      <c r="RFC641" s="65"/>
      <c r="RFD641" s="65"/>
      <c r="RFE641" s="65"/>
      <c r="RFF641" s="65"/>
      <c r="RFG641" s="65"/>
      <c r="RFH641" s="65"/>
      <c r="RFI641" s="65"/>
      <c r="RFJ641" s="65"/>
      <c r="RFK641" s="65"/>
      <c r="RFL641" s="65"/>
      <c r="RFM641" s="65"/>
      <c r="RFN641" s="65"/>
      <c r="RFO641" s="65"/>
      <c r="RFP641" s="65"/>
      <c r="RFQ641" s="65"/>
      <c r="RFR641" s="65"/>
      <c r="RFS641" s="65"/>
      <c r="RFT641" s="65"/>
      <c r="RFU641" s="65"/>
      <c r="RFV641" s="65"/>
      <c r="RFW641" s="65"/>
      <c r="RFX641" s="65"/>
      <c r="RFY641" s="65"/>
      <c r="RFZ641" s="65"/>
      <c r="RGA641" s="65"/>
      <c r="RGB641" s="65"/>
      <c r="RGC641" s="65"/>
      <c r="RGD641" s="65"/>
      <c r="RGE641" s="65"/>
      <c r="RGF641" s="65"/>
      <c r="RGG641" s="65"/>
      <c r="RGH641" s="65"/>
      <c r="RGI641" s="65"/>
      <c r="RGJ641" s="65"/>
      <c r="RGK641" s="65"/>
      <c r="RGL641" s="65"/>
      <c r="RGM641" s="65"/>
      <c r="RGN641" s="65"/>
      <c r="RGO641" s="65"/>
      <c r="RGP641" s="65"/>
      <c r="RGQ641" s="65"/>
      <c r="RGR641" s="65"/>
      <c r="RGS641" s="65"/>
      <c r="RGT641" s="65"/>
      <c r="RGU641" s="65"/>
      <c r="RGV641" s="65"/>
      <c r="RGW641" s="65"/>
      <c r="RGX641" s="65"/>
      <c r="RGY641" s="65"/>
      <c r="RGZ641" s="65"/>
      <c r="RHA641" s="65"/>
      <c r="RHB641" s="65"/>
      <c r="RHC641" s="65"/>
      <c r="RHD641" s="65"/>
      <c r="RHE641" s="65"/>
      <c r="RHF641" s="65"/>
      <c r="RHG641" s="65"/>
      <c r="RHH641" s="65"/>
      <c r="RHI641" s="65"/>
      <c r="RHJ641" s="65"/>
      <c r="RHK641" s="65"/>
      <c r="RHL641" s="65"/>
      <c r="RHM641" s="65"/>
      <c r="RHN641" s="65"/>
      <c r="RHO641" s="65"/>
      <c r="RHP641" s="65"/>
      <c r="RHQ641" s="65"/>
      <c r="RHR641" s="65"/>
      <c r="RHS641" s="65"/>
      <c r="RHT641" s="65"/>
      <c r="RHU641" s="65"/>
      <c r="RHV641" s="65"/>
      <c r="RHW641" s="65"/>
      <c r="RHX641" s="65"/>
      <c r="RHY641" s="65"/>
      <c r="RHZ641" s="65"/>
      <c r="RIA641" s="65"/>
      <c r="RIB641" s="65"/>
      <c r="RIC641" s="65"/>
      <c r="RID641" s="65"/>
      <c r="RIE641" s="65"/>
      <c r="RIF641" s="65"/>
      <c r="RIG641" s="65"/>
      <c r="RIH641" s="65"/>
      <c r="RII641" s="65"/>
      <c r="RIJ641" s="65"/>
      <c r="RIK641" s="65"/>
      <c r="RIL641" s="65"/>
      <c r="RIM641" s="65"/>
      <c r="RIN641" s="65"/>
      <c r="RIO641" s="65"/>
      <c r="RIP641" s="65"/>
      <c r="RIQ641" s="65"/>
      <c r="RIR641" s="65"/>
      <c r="RIS641" s="65"/>
      <c r="RIT641" s="65"/>
      <c r="RIU641" s="65"/>
      <c r="RIV641" s="65"/>
      <c r="RIW641" s="65"/>
      <c r="RIX641" s="65"/>
      <c r="RIY641" s="65"/>
      <c r="RIZ641" s="65"/>
      <c r="RJA641" s="65"/>
      <c r="RJB641" s="65"/>
      <c r="RJC641" s="65"/>
      <c r="RJD641" s="65"/>
      <c r="RJE641" s="65"/>
      <c r="RJF641" s="65"/>
      <c r="RJG641" s="65"/>
      <c r="RJH641" s="65"/>
      <c r="RJI641" s="65"/>
      <c r="RJJ641" s="65"/>
      <c r="RJK641" s="65"/>
      <c r="RJL641" s="65"/>
      <c r="RJM641" s="65"/>
      <c r="RJN641" s="65"/>
      <c r="RJO641" s="65"/>
      <c r="RJP641" s="65"/>
      <c r="RJQ641" s="65"/>
      <c r="RJR641" s="65"/>
      <c r="RJS641" s="65"/>
      <c r="RJT641" s="65"/>
      <c r="RJU641" s="65"/>
      <c r="RJV641" s="65"/>
      <c r="RJW641" s="65"/>
      <c r="RJX641" s="65"/>
      <c r="RJY641" s="65"/>
      <c r="RJZ641" s="65"/>
      <c r="RKA641" s="65"/>
      <c r="RKB641" s="65"/>
      <c r="RKC641" s="65"/>
      <c r="RKD641" s="65"/>
      <c r="RKE641" s="65"/>
      <c r="RKF641" s="65"/>
      <c r="RKG641" s="65"/>
      <c r="RKH641" s="65"/>
      <c r="RKI641" s="65"/>
      <c r="RKJ641" s="65"/>
      <c r="RKK641" s="65"/>
      <c r="RKL641" s="65"/>
      <c r="RKM641" s="65"/>
      <c r="RKN641" s="65"/>
      <c r="RKO641" s="65"/>
      <c r="RKP641" s="65"/>
      <c r="RKQ641" s="65"/>
      <c r="RKR641" s="65"/>
      <c r="RKS641" s="65"/>
      <c r="RKT641" s="65"/>
      <c r="RKU641" s="65"/>
      <c r="RKV641" s="65"/>
      <c r="RKW641" s="65"/>
      <c r="RKX641" s="65"/>
      <c r="RKY641" s="65"/>
      <c r="RKZ641" s="65"/>
      <c r="RLA641" s="65"/>
      <c r="RLB641" s="65"/>
      <c r="RLC641" s="65"/>
      <c r="RLD641" s="65"/>
      <c r="RLE641" s="65"/>
      <c r="RLF641" s="65"/>
      <c r="RLG641" s="65"/>
      <c r="RLH641" s="65"/>
      <c r="RLI641" s="65"/>
      <c r="RLJ641" s="65"/>
      <c r="RLK641" s="65"/>
      <c r="RLL641" s="65"/>
      <c r="RLM641" s="65"/>
      <c r="RLN641" s="65"/>
      <c r="RLO641" s="65"/>
      <c r="RLP641" s="65"/>
      <c r="RLQ641" s="65"/>
      <c r="RLR641" s="65"/>
      <c r="RLS641" s="65"/>
      <c r="RLT641" s="65"/>
      <c r="RLU641" s="65"/>
      <c r="RLV641" s="65"/>
      <c r="RLW641" s="65"/>
      <c r="RLX641" s="65"/>
      <c r="RLY641" s="65"/>
      <c r="RLZ641" s="65"/>
      <c r="RMA641" s="65"/>
      <c r="RMB641" s="65"/>
      <c r="RMC641" s="65"/>
      <c r="RMD641" s="65"/>
      <c r="RME641" s="65"/>
      <c r="RMF641" s="65"/>
      <c r="RMG641" s="65"/>
      <c r="RMH641" s="65"/>
      <c r="RMI641" s="65"/>
      <c r="RMJ641" s="65"/>
      <c r="RMK641" s="65"/>
      <c r="RML641" s="65"/>
      <c r="RMM641" s="65"/>
      <c r="RMN641" s="65"/>
      <c r="RMO641" s="65"/>
      <c r="RMP641" s="65"/>
      <c r="RMQ641" s="65"/>
      <c r="RMR641" s="65"/>
      <c r="RMS641" s="65"/>
      <c r="RMT641" s="65"/>
      <c r="RMU641" s="65"/>
      <c r="RMV641" s="65"/>
      <c r="RMW641" s="65"/>
      <c r="RMX641" s="65"/>
      <c r="RMY641" s="65"/>
      <c r="RMZ641" s="65"/>
      <c r="RNA641" s="65"/>
      <c r="RNB641" s="65"/>
      <c r="RNC641" s="65"/>
      <c r="RND641" s="65"/>
      <c r="RNE641" s="65"/>
      <c r="RNF641" s="65"/>
      <c r="RNG641" s="65"/>
      <c r="RNH641" s="65"/>
      <c r="RNI641" s="65"/>
      <c r="RNJ641" s="65"/>
      <c r="RNK641" s="65"/>
      <c r="RNL641" s="65"/>
      <c r="RNM641" s="65"/>
      <c r="RNN641" s="65"/>
      <c r="RNO641" s="65"/>
      <c r="RNP641" s="65"/>
      <c r="RNQ641" s="65"/>
      <c r="RNR641" s="65"/>
      <c r="RNS641" s="65"/>
      <c r="RNT641" s="65"/>
      <c r="RNU641" s="65"/>
      <c r="RNV641" s="65"/>
      <c r="RNW641" s="65"/>
      <c r="RNX641" s="65"/>
      <c r="RNY641" s="65"/>
      <c r="RNZ641" s="65"/>
      <c r="ROA641" s="65"/>
      <c r="ROB641" s="65"/>
      <c r="ROC641" s="65"/>
      <c r="ROD641" s="65"/>
      <c r="ROE641" s="65"/>
      <c r="ROF641" s="65"/>
      <c r="ROG641" s="65"/>
      <c r="ROH641" s="65"/>
      <c r="ROI641" s="65"/>
      <c r="ROJ641" s="65"/>
      <c r="ROK641" s="65"/>
      <c r="ROL641" s="65"/>
      <c r="ROM641" s="65"/>
      <c r="RON641" s="65"/>
      <c r="ROO641" s="65"/>
      <c r="ROP641" s="65"/>
      <c r="ROQ641" s="65"/>
      <c r="ROR641" s="65"/>
      <c r="ROS641" s="65"/>
      <c r="ROT641" s="65"/>
      <c r="ROU641" s="65"/>
      <c r="ROV641" s="65"/>
      <c r="ROW641" s="65"/>
      <c r="ROX641" s="65"/>
      <c r="ROY641" s="65"/>
      <c r="ROZ641" s="65"/>
      <c r="RPA641" s="65"/>
      <c r="RPB641" s="65"/>
      <c r="RPC641" s="65"/>
      <c r="RPD641" s="65"/>
      <c r="RPE641" s="65"/>
      <c r="RPF641" s="65"/>
      <c r="RPG641" s="65"/>
      <c r="RPH641" s="65"/>
      <c r="RPI641" s="65"/>
      <c r="RPJ641" s="65"/>
      <c r="RPK641" s="65"/>
      <c r="RPL641" s="65"/>
      <c r="RPM641" s="65"/>
      <c r="RPN641" s="65"/>
      <c r="RPO641" s="65"/>
      <c r="RPP641" s="65"/>
      <c r="RPQ641" s="65"/>
      <c r="RPR641" s="65"/>
      <c r="RPS641" s="65"/>
      <c r="RPT641" s="65"/>
      <c r="RPU641" s="65"/>
      <c r="RPV641" s="65"/>
      <c r="RPW641" s="65"/>
      <c r="RPX641" s="65"/>
      <c r="RPY641" s="65"/>
      <c r="RPZ641" s="65"/>
      <c r="RQA641" s="65"/>
      <c r="RQB641" s="65"/>
      <c r="RQC641" s="65"/>
      <c r="RQD641" s="65"/>
      <c r="RQE641" s="65"/>
      <c r="RQF641" s="65"/>
      <c r="RQG641" s="65"/>
      <c r="RQH641" s="65"/>
      <c r="RQI641" s="65"/>
      <c r="RQJ641" s="65"/>
      <c r="RQK641" s="65"/>
      <c r="RQL641" s="65"/>
      <c r="RQM641" s="65"/>
      <c r="RQN641" s="65"/>
      <c r="RQO641" s="65"/>
      <c r="RQP641" s="65"/>
      <c r="RQQ641" s="65"/>
      <c r="RQR641" s="65"/>
      <c r="RQS641" s="65"/>
      <c r="RQT641" s="65"/>
      <c r="RQU641" s="65"/>
      <c r="RQV641" s="65"/>
      <c r="RQW641" s="65"/>
      <c r="RQX641" s="65"/>
      <c r="RQY641" s="65"/>
      <c r="RQZ641" s="65"/>
      <c r="RRA641" s="65"/>
      <c r="RRB641" s="65"/>
      <c r="RRC641" s="65"/>
      <c r="RRD641" s="65"/>
      <c r="RRE641" s="65"/>
      <c r="RRF641" s="65"/>
      <c r="RRG641" s="65"/>
      <c r="RRH641" s="65"/>
      <c r="RRI641" s="65"/>
      <c r="RRJ641" s="65"/>
      <c r="RRK641" s="65"/>
      <c r="RRL641" s="65"/>
      <c r="RRM641" s="65"/>
      <c r="RRN641" s="65"/>
      <c r="RRO641" s="65"/>
      <c r="RRP641" s="65"/>
      <c r="RRQ641" s="65"/>
      <c r="RRR641" s="65"/>
      <c r="RRS641" s="65"/>
      <c r="RRT641" s="65"/>
      <c r="RRU641" s="65"/>
      <c r="RRV641" s="65"/>
      <c r="RRW641" s="65"/>
      <c r="RRX641" s="65"/>
      <c r="RRY641" s="65"/>
      <c r="RRZ641" s="65"/>
      <c r="RSA641" s="65"/>
      <c r="RSB641" s="65"/>
      <c r="RSC641" s="65"/>
      <c r="RSD641" s="65"/>
      <c r="RSE641" s="65"/>
      <c r="RSF641" s="65"/>
      <c r="RSG641" s="65"/>
      <c r="RSH641" s="65"/>
      <c r="RSI641" s="65"/>
      <c r="RSJ641" s="65"/>
      <c r="RSK641" s="65"/>
      <c r="RSL641" s="65"/>
      <c r="RSM641" s="65"/>
      <c r="RSN641" s="65"/>
      <c r="RSO641" s="65"/>
      <c r="RSP641" s="65"/>
      <c r="RSQ641" s="65"/>
      <c r="RSR641" s="65"/>
      <c r="RSS641" s="65"/>
      <c r="RST641" s="65"/>
      <c r="RSU641" s="65"/>
      <c r="RSV641" s="65"/>
      <c r="RSW641" s="65"/>
      <c r="RSX641" s="65"/>
      <c r="RSY641" s="65"/>
      <c r="RSZ641" s="65"/>
      <c r="RTA641" s="65"/>
      <c r="RTB641" s="65"/>
      <c r="RTC641" s="65"/>
      <c r="RTD641" s="65"/>
      <c r="RTE641" s="65"/>
      <c r="RTF641" s="65"/>
      <c r="RTG641" s="65"/>
      <c r="RTH641" s="65"/>
      <c r="RTI641" s="65"/>
      <c r="RTJ641" s="65"/>
      <c r="RTK641" s="65"/>
      <c r="RTL641" s="65"/>
      <c r="RTM641" s="65"/>
      <c r="RTN641" s="65"/>
      <c r="RTO641" s="65"/>
      <c r="RTP641" s="65"/>
      <c r="RTQ641" s="65"/>
      <c r="RTR641" s="65"/>
      <c r="RTS641" s="65"/>
      <c r="RTT641" s="65"/>
      <c r="RTU641" s="65"/>
      <c r="RTV641" s="65"/>
      <c r="RTW641" s="65"/>
      <c r="RTX641" s="65"/>
      <c r="RTY641" s="65"/>
      <c r="RTZ641" s="65"/>
      <c r="RUA641" s="65"/>
      <c r="RUB641" s="65"/>
      <c r="RUC641" s="65"/>
      <c r="RUD641" s="65"/>
      <c r="RUE641" s="65"/>
      <c r="RUF641" s="65"/>
      <c r="RUG641" s="65"/>
      <c r="RUH641" s="65"/>
      <c r="RUI641" s="65"/>
      <c r="RUJ641" s="65"/>
      <c r="RUK641" s="65"/>
      <c r="RUL641" s="65"/>
      <c r="RUM641" s="65"/>
      <c r="RUN641" s="65"/>
      <c r="RUO641" s="65"/>
      <c r="RUP641" s="65"/>
      <c r="RUQ641" s="65"/>
      <c r="RUR641" s="65"/>
      <c r="RUS641" s="65"/>
      <c r="RUT641" s="65"/>
      <c r="RUU641" s="65"/>
      <c r="RUV641" s="65"/>
      <c r="RUW641" s="65"/>
      <c r="RUX641" s="65"/>
      <c r="RUY641" s="65"/>
      <c r="RUZ641" s="65"/>
      <c r="RVA641" s="65"/>
      <c r="RVB641" s="65"/>
      <c r="RVC641" s="65"/>
      <c r="RVD641" s="65"/>
      <c r="RVE641" s="65"/>
      <c r="RVF641" s="65"/>
      <c r="RVG641" s="65"/>
      <c r="RVH641" s="65"/>
      <c r="RVI641" s="65"/>
      <c r="RVJ641" s="65"/>
      <c r="RVK641" s="65"/>
      <c r="RVL641" s="65"/>
      <c r="RVM641" s="65"/>
      <c r="RVN641" s="65"/>
      <c r="RVO641" s="65"/>
      <c r="RVP641" s="65"/>
      <c r="RVQ641" s="65"/>
      <c r="RVR641" s="65"/>
      <c r="RVS641" s="65"/>
      <c r="RVT641" s="65"/>
      <c r="RVU641" s="65"/>
      <c r="RVV641" s="65"/>
      <c r="RVW641" s="65"/>
      <c r="RVX641" s="65"/>
      <c r="RVY641" s="65"/>
      <c r="RVZ641" s="65"/>
      <c r="RWA641" s="65"/>
      <c r="RWB641" s="65"/>
      <c r="RWC641" s="65"/>
      <c r="RWD641" s="65"/>
      <c r="RWE641" s="65"/>
      <c r="RWF641" s="65"/>
      <c r="RWG641" s="65"/>
      <c r="RWH641" s="65"/>
      <c r="RWI641" s="65"/>
      <c r="RWJ641" s="65"/>
      <c r="RWK641" s="65"/>
      <c r="RWL641" s="65"/>
      <c r="RWM641" s="65"/>
      <c r="RWN641" s="65"/>
      <c r="RWO641" s="65"/>
      <c r="RWP641" s="65"/>
      <c r="RWQ641" s="65"/>
      <c r="RWR641" s="65"/>
      <c r="RWS641" s="65"/>
      <c r="RWT641" s="65"/>
      <c r="RWU641" s="65"/>
      <c r="RWV641" s="65"/>
      <c r="RWW641" s="65"/>
      <c r="RWX641" s="65"/>
      <c r="RWY641" s="65"/>
      <c r="RWZ641" s="65"/>
      <c r="RXA641" s="65"/>
      <c r="RXB641" s="65"/>
      <c r="RXC641" s="65"/>
      <c r="RXD641" s="65"/>
      <c r="RXE641" s="65"/>
      <c r="RXF641" s="65"/>
      <c r="RXG641" s="65"/>
      <c r="RXH641" s="65"/>
      <c r="RXI641" s="65"/>
      <c r="RXJ641" s="65"/>
      <c r="RXK641" s="65"/>
      <c r="RXL641" s="65"/>
      <c r="RXM641" s="65"/>
      <c r="RXN641" s="65"/>
      <c r="RXO641" s="65"/>
      <c r="RXP641" s="65"/>
      <c r="RXQ641" s="65"/>
      <c r="RXR641" s="65"/>
      <c r="RXS641" s="65"/>
      <c r="RXT641" s="65"/>
      <c r="RXU641" s="65"/>
      <c r="RXV641" s="65"/>
      <c r="RXW641" s="65"/>
      <c r="RXX641" s="65"/>
      <c r="RXY641" s="65"/>
      <c r="RXZ641" s="65"/>
      <c r="RYA641" s="65"/>
      <c r="RYB641" s="65"/>
      <c r="RYC641" s="65"/>
      <c r="RYD641" s="65"/>
      <c r="RYE641" s="65"/>
      <c r="RYF641" s="65"/>
      <c r="RYG641" s="65"/>
      <c r="RYH641" s="65"/>
      <c r="RYI641" s="65"/>
      <c r="RYJ641" s="65"/>
      <c r="RYK641" s="65"/>
      <c r="RYL641" s="65"/>
      <c r="RYM641" s="65"/>
      <c r="RYN641" s="65"/>
      <c r="RYO641" s="65"/>
      <c r="RYP641" s="65"/>
      <c r="RYQ641" s="65"/>
      <c r="RYR641" s="65"/>
      <c r="RYS641" s="65"/>
      <c r="RYT641" s="65"/>
      <c r="RYU641" s="65"/>
      <c r="RYV641" s="65"/>
      <c r="RYW641" s="65"/>
      <c r="RYX641" s="65"/>
      <c r="RYY641" s="65"/>
      <c r="RYZ641" s="65"/>
      <c r="RZA641" s="65"/>
      <c r="RZB641" s="65"/>
      <c r="RZC641" s="65"/>
      <c r="RZD641" s="65"/>
      <c r="RZE641" s="65"/>
      <c r="RZF641" s="65"/>
      <c r="RZG641" s="65"/>
      <c r="RZH641" s="65"/>
      <c r="RZI641" s="65"/>
      <c r="RZJ641" s="65"/>
      <c r="RZK641" s="65"/>
      <c r="RZL641" s="65"/>
      <c r="RZM641" s="65"/>
      <c r="RZN641" s="65"/>
      <c r="RZO641" s="65"/>
      <c r="RZP641" s="65"/>
      <c r="RZQ641" s="65"/>
      <c r="RZR641" s="65"/>
      <c r="RZS641" s="65"/>
      <c r="RZT641" s="65"/>
      <c r="RZU641" s="65"/>
      <c r="RZV641" s="65"/>
      <c r="RZW641" s="65"/>
      <c r="RZX641" s="65"/>
      <c r="RZY641" s="65"/>
      <c r="RZZ641" s="65"/>
      <c r="SAA641" s="65"/>
      <c r="SAB641" s="65"/>
      <c r="SAC641" s="65"/>
      <c r="SAD641" s="65"/>
      <c r="SAE641" s="65"/>
      <c r="SAF641" s="65"/>
      <c r="SAG641" s="65"/>
      <c r="SAH641" s="65"/>
      <c r="SAI641" s="65"/>
      <c r="SAJ641" s="65"/>
      <c r="SAK641" s="65"/>
      <c r="SAL641" s="65"/>
      <c r="SAM641" s="65"/>
      <c r="SAN641" s="65"/>
      <c r="SAO641" s="65"/>
      <c r="SAP641" s="65"/>
      <c r="SAQ641" s="65"/>
      <c r="SAR641" s="65"/>
      <c r="SAS641" s="65"/>
      <c r="SAT641" s="65"/>
      <c r="SAU641" s="65"/>
      <c r="SAV641" s="65"/>
      <c r="SAW641" s="65"/>
      <c r="SAX641" s="65"/>
      <c r="SAY641" s="65"/>
      <c r="SAZ641" s="65"/>
      <c r="SBA641" s="65"/>
      <c r="SBB641" s="65"/>
      <c r="SBC641" s="65"/>
      <c r="SBD641" s="65"/>
      <c r="SBE641" s="65"/>
      <c r="SBF641" s="65"/>
      <c r="SBG641" s="65"/>
      <c r="SBH641" s="65"/>
      <c r="SBI641" s="65"/>
      <c r="SBJ641" s="65"/>
      <c r="SBK641" s="65"/>
      <c r="SBL641" s="65"/>
      <c r="SBM641" s="65"/>
      <c r="SBN641" s="65"/>
      <c r="SBO641" s="65"/>
      <c r="SBP641" s="65"/>
      <c r="SBQ641" s="65"/>
      <c r="SBR641" s="65"/>
      <c r="SBS641" s="65"/>
      <c r="SBT641" s="65"/>
      <c r="SBU641" s="65"/>
      <c r="SBV641" s="65"/>
      <c r="SBW641" s="65"/>
      <c r="SBX641" s="65"/>
      <c r="SBY641" s="65"/>
      <c r="SBZ641" s="65"/>
      <c r="SCA641" s="65"/>
      <c r="SCB641" s="65"/>
      <c r="SCC641" s="65"/>
      <c r="SCD641" s="65"/>
      <c r="SCE641" s="65"/>
      <c r="SCF641" s="65"/>
      <c r="SCG641" s="65"/>
      <c r="SCH641" s="65"/>
      <c r="SCI641" s="65"/>
      <c r="SCJ641" s="65"/>
      <c r="SCK641" s="65"/>
      <c r="SCL641" s="65"/>
      <c r="SCM641" s="65"/>
      <c r="SCN641" s="65"/>
      <c r="SCO641" s="65"/>
      <c r="SCP641" s="65"/>
      <c r="SCQ641" s="65"/>
      <c r="SCR641" s="65"/>
      <c r="SCS641" s="65"/>
      <c r="SCT641" s="65"/>
      <c r="SCU641" s="65"/>
      <c r="SCV641" s="65"/>
      <c r="SCW641" s="65"/>
      <c r="SCX641" s="65"/>
      <c r="SCY641" s="65"/>
      <c r="SCZ641" s="65"/>
      <c r="SDA641" s="65"/>
      <c r="SDB641" s="65"/>
      <c r="SDC641" s="65"/>
      <c r="SDD641" s="65"/>
      <c r="SDE641" s="65"/>
      <c r="SDF641" s="65"/>
      <c r="SDG641" s="65"/>
      <c r="SDH641" s="65"/>
      <c r="SDI641" s="65"/>
      <c r="SDJ641" s="65"/>
      <c r="SDK641" s="65"/>
      <c r="SDL641" s="65"/>
      <c r="SDM641" s="65"/>
      <c r="SDN641" s="65"/>
      <c r="SDO641" s="65"/>
      <c r="SDP641" s="65"/>
      <c r="SDQ641" s="65"/>
      <c r="SDR641" s="65"/>
      <c r="SDS641" s="65"/>
      <c r="SDT641" s="65"/>
      <c r="SDU641" s="65"/>
      <c r="SDV641" s="65"/>
      <c r="SDW641" s="65"/>
      <c r="SDX641" s="65"/>
      <c r="SDY641" s="65"/>
      <c r="SDZ641" s="65"/>
      <c r="SEA641" s="65"/>
      <c r="SEB641" s="65"/>
      <c r="SEC641" s="65"/>
      <c r="SED641" s="65"/>
      <c r="SEE641" s="65"/>
      <c r="SEF641" s="65"/>
      <c r="SEG641" s="65"/>
      <c r="SEH641" s="65"/>
      <c r="SEI641" s="65"/>
      <c r="SEJ641" s="65"/>
      <c r="SEK641" s="65"/>
      <c r="SEL641" s="65"/>
      <c r="SEM641" s="65"/>
      <c r="SEN641" s="65"/>
      <c r="SEO641" s="65"/>
      <c r="SEP641" s="65"/>
      <c r="SEQ641" s="65"/>
      <c r="SER641" s="65"/>
      <c r="SES641" s="65"/>
      <c r="SET641" s="65"/>
      <c r="SEU641" s="65"/>
      <c r="SEV641" s="65"/>
      <c r="SEW641" s="65"/>
      <c r="SEX641" s="65"/>
      <c r="SEY641" s="65"/>
      <c r="SEZ641" s="65"/>
      <c r="SFA641" s="65"/>
      <c r="SFB641" s="65"/>
      <c r="SFC641" s="65"/>
      <c r="SFD641" s="65"/>
      <c r="SFE641" s="65"/>
      <c r="SFF641" s="65"/>
      <c r="SFG641" s="65"/>
      <c r="SFH641" s="65"/>
      <c r="SFI641" s="65"/>
      <c r="SFJ641" s="65"/>
      <c r="SFK641" s="65"/>
      <c r="SFL641" s="65"/>
      <c r="SFM641" s="65"/>
      <c r="SFN641" s="65"/>
      <c r="SFO641" s="65"/>
      <c r="SFP641" s="65"/>
      <c r="SFQ641" s="65"/>
      <c r="SFR641" s="65"/>
      <c r="SFS641" s="65"/>
      <c r="SFT641" s="65"/>
      <c r="SFU641" s="65"/>
      <c r="SFV641" s="65"/>
      <c r="SFW641" s="65"/>
      <c r="SFX641" s="65"/>
      <c r="SFY641" s="65"/>
      <c r="SFZ641" s="65"/>
      <c r="SGA641" s="65"/>
      <c r="SGB641" s="65"/>
      <c r="SGC641" s="65"/>
      <c r="SGD641" s="65"/>
      <c r="SGE641" s="65"/>
      <c r="SGF641" s="65"/>
      <c r="SGG641" s="65"/>
      <c r="SGH641" s="65"/>
      <c r="SGI641" s="65"/>
      <c r="SGJ641" s="65"/>
      <c r="SGK641" s="65"/>
      <c r="SGL641" s="65"/>
      <c r="SGM641" s="65"/>
      <c r="SGN641" s="65"/>
      <c r="SGO641" s="65"/>
      <c r="SGP641" s="65"/>
      <c r="SGQ641" s="65"/>
      <c r="SGR641" s="65"/>
      <c r="SGS641" s="65"/>
      <c r="SGT641" s="65"/>
      <c r="SGU641" s="65"/>
      <c r="SGV641" s="65"/>
      <c r="SGW641" s="65"/>
      <c r="SGX641" s="65"/>
      <c r="SGY641" s="65"/>
      <c r="SGZ641" s="65"/>
      <c r="SHA641" s="65"/>
      <c r="SHB641" s="65"/>
      <c r="SHC641" s="65"/>
      <c r="SHD641" s="65"/>
      <c r="SHE641" s="65"/>
      <c r="SHF641" s="65"/>
      <c r="SHG641" s="65"/>
      <c r="SHH641" s="65"/>
      <c r="SHI641" s="65"/>
      <c r="SHJ641" s="65"/>
      <c r="SHK641" s="65"/>
      <c r="SHL641" s="65"/>
      <c r="SHM641" s="65"/>
      <c r="SHN641" s="65"/>
      <c r="SHO641" s="65"/>
      <c r="SHP641" s="65"/>
      <c r="SHQ641" s="65"/>
      <c r="SHR641" s="65"/>
      <c r="SHS641" s="65"/>
      <c r="SHT641" s="65"/>
      <c r="SHU641" s="65"/>
      <c r="SHV641" s="65"/>
      <c r="SHW641" s="65"/>
      <c r="SHX641" s="65"/>
      <c r="SHY641" s="65"/>
      <c r="SHZ641" s="65"/>
      <c r="SIA641" s="65"/>
      <c r="SIB641" s="65"/>
      <c r="SIC641" s="65"/>
      <c r="SID641" s="65"/>
      <c r="SIE641" s="65"/>
      <c r="SIF641" s="65"/>
      <c r="SIG641" s="65"/>
      <c r="SIH641" s="65"/>
      <c r="SII641" s="65"/>
      <c r="SIJ641" s="65"/>
      <c r="SIK641" s="65"/>
      <c r="SIL641" s="65"/>
      <c r="SIM641" s="65"/>
      <c r="SIN641" s="65"/>
      <c r="SIO641" s="65"/>
      <c r="SIP641" s="65"/>
      <c r="SIQ641" s="65"/>
      <c r="SIR641" s="65"/>
      <c r="SIS641" s="65"/>
      <c r="SIT641" s="65"/>
      <c r="SIU641" s="65"/>
      <c r="SIV641" s="65"/>
      <c r="SIW641" s="65"/>
      <c r="SIX641" s="65"/>
      <c r="SIY641" s="65"/>
      <c r="SIZ641" s="65"/>
      <c r="SJA641" s="65"/>
      <c r="SJB641" s="65"/>
      <c r="SJC641" s="65"/>
      <c r="SJD641" s="65"/>
      <c r="SJE641" s="65"/>
      <c r="SJF641" s="65"/>
      <c r="SJG641" s="65"/>
      <c r="SJH641" s="65"/>
      <c r="SJI641" s="65"/>
      <c r="SJJ641" s="65"/>
      <c r="SJK641" s="65"/>
      <c r="SJL641" s="65"/>
      <c r="SJM641" s="65"/>
      <c r="SJN641" s="65"/>
      <c r="SJO641" s="65"/>
      <c r="SJP641" s="65"/>
      <c r="SJQ641" s="65"/>
      <c r="SJR641" s="65"/>
      <c r="SJS641" s="65"/>
      <c r="SJT641" s="65"/>
      <c r="SJU641" s="65"/>
      <c r="SJV641" s="65"/>
      <c r="SJW641" s="65"/>
      <c r="SJX641" s="65"/>
      <c r="SJY641" s="65"/>
      <c r="SJZ641" s="65"/>
      <c r="SKA641" s="65"/>
      <c r="SKB641" s="65"/>
      <c r="SKC641" s="65"/>
      <c r="SKD641" s="65"/>
      <c r="SKE641" s="65"/>
      <c r="SKF641" s="65"/>
      <c r="SKG641" s="65"/>
      <c r="SKH641" s="65"/>
      <c r="SKI641" s="65"/>
      <c r="SKJ641" s="65"/>
      <c r="SKK641" s="65"/>
      <c r="SKL641" s="65"/>
      <c r="SKM641" s="65"/>
      <c r="SKN641" s="65"/>
      <c r="SKO641" s="65"/>
      <c r="SKP641" s="65"/>
      <c r="SKQ641" s="65"/>
      <c r="SKR641" s="65"/>
      <c r="SKS641" s="65"/>
      <c r="SKT641" s="65"/>
      <c r="SKU641" s="65"/>
      <c r="SKV641" s="65"/>
      <c r="SKW641" s="65"/>
      <c r="SKX641" s="65"/>
      <c r="SKY641" s="65"/>
      <c r="SKZ641" s="65"/>
      <c r="SLA641" s="65"/>
      <c r="SLB641" s="65"/>
      <c r="SLC641" s="65"/>
      <c r="SLD641" s="65"/>
      <c r="SLE641" s="65"/>
      <c r="SLF641" s="65"/>
      <c r="SLG641" s="65"/>
      <c r="SLH641" s="65"/>
      <c r="SLI641" s="65"/>
      <c r="SLJ641" s="65"/>
      <c r="SLK641" s="65"/>
      <c r="SLL641" s="65"/>
      <c r="SLM641" s="65"/>
      <c r="SLN641" s="65"/>
      <c r="SLO641" s="65"/>
      <c r="SLP641" s="65"/>
      <c r="SLQ641" s="65"/>
      <c r="SLR641" s="65"/>
      <c r="SLS641" s="65"/>
      <c r="SLT641" s="65"/>
      <c r="SLU641" s="65"/>
      <c r="SLV641" s="65"/>
      <c r="SLW641" s="65"/>
      <c r="SLX641" s="65"/>
      <c r="SLY641" s="65"/>
      <c r="SLZ641" s="65"/>
      <c r="SMA641" s="65"/>
      <c r="SMB641" s="65"/>
      <c r="SMC641" s="65"/>
      <c r="SMD641" s="65"/>
      <c r="SME641" s="65"/>
      <c r="SMF641" s="65"/>
      <c r="SMG641" s="65"/>
      <c r="SMH641" s="65"/>
      <c r="SMI641" s="65"/>
      <c r="SMJ641" s="65"/>
      <c r="SMK641" s="65"/>
      <c r="SML641" s="65"/>
      <c r="SMM641" s="65"/>
      <c r="SMN641" s="65"/>
      <c r="SMO641" s="65"/>
      <c r="SMP641" s="65"/>
      <c r="SMQ641" s="65"/>
      <c r="SMR641" s="65"/>
      <c r="SMS641" s="65"/>
      <c r="SMT641" s="65"/>
      <c r="SMU641" s="65"/>
      <c r="SMV641" s="65"/>
      <c r="SMW641" s="65"/>
      <c r="SMX641" s="65"/>
      <c r="SMY641" s="65"/>
      <c r="SMZ641" s="65"/>
      <c r="SNA641" s="65"/>
      <c r="SNB641" s="65"/>
      <c r="SNC641" s="65"/>
      <c r="SND641" s="65"/>
      <c r="SNE641" s="65"/>
      <c r="SNF641" s="65"/>
      <c r="SNG641" s="65"/>
      <c r="SNH641" s="65"/>
      <c r="SNI641" s="65"/>
      <c r="SNJ641" s="65"/>
      <c r="SNK641" s="65"/>
      <c r="SNL641" s="65"/>
      <c r="SNM641" s="65"/>
      <c r="SNN641" s="65"/>
      <c r="SNO641" s="65"/>
      <c r="SNP641" s="65"/>
      <c r="SNQ641" s="65"/>
      <c r="SNR641" s="65"/>
      <c r="SNS641" s="65"/>
      <c r="SNT641" s="65"/>
      <c r="SNU641" s="65"/>
      <c r="SNV641" s="65"/>
      <c r="SNW641" s="65"/>
      <c r="SNX641" s="65"/>
      <c r="SNY641" s="65"/>
      <c r="SNZ641" s="65"/>
      <c r="SOA641" s="65"/>
      <c r="SOB641" s="65"/>
      <c r="SOC641" s="65"/>
      <c r="SOD641" s="65"/>
      <c r="SOE641" s="65"/>
      <c r="SOF641" s="65"/>
      <c r="SOG641" s="65"/>
      <c r="SOH641" s="65"/>
      <c r="SOI641" s="65"/>
      <c r="SOJ641" s="65"/>
      <c r="SOK641" s="65"/>
      <c r="SOL641" s="65"/>
      <c r="SOM641" s="65"/>
      <c r="SON641" s="65"/>
      <c r="SOO641" s="65"/>
      <c r="SOP641" s="65"/>
      <c r="SOQ641" s="65"/>
      <c r="SOR641" s="65"/>
      <c r="SOS641" s="65"/>
      <c r="SOT641" s="65"/>
      <c r="SOU641" s="65"/>
      <c r="SOV641" s="65"/>
      <c r="SOW641" s="65"/>
      <c r="SOX641" s="65"/>
      <c r="SOY641" s="65"/>
      <c r="SOZ641" s="65"/>
      <c r="SPA641" s="65"/>
      <c r="SPB641" s="65"/>
      <c r="SPC641" s="65"/>
      <c r="SPD641" s="65"/>
      <c r="SPE641" s="65"/>
      <c r="SPF641" s="65"/>
      <c r="SPG641" s="65"/>
      <c r="SPH641" s="65"/>
      <c r="SPI641" s="65"/>
      <c r="SPJ641" s="65"/>
      <c r="SPK641" s="65"/>
      <c r="SPL641" s="65"/>
      <c r="SPM641" s="65"/>
      <c r="SPN641" s="65"/>
      <c r="SPO641" s="65"/>
      <c r="SPP641" s="65"/>
      <c r="SPQ641" s="65"/>
      <c r="SPR641" s="65"/>
      <c r="SPS641" s="65"/>
      <c r="SPT641" s="65"/>
      <c r="SPU641" s="65"/>
      <c r="SPV641" s="65"/>
      <c r="SPW641" s="65"/>
      <c r="SPX641" s="65"/>
      <c r="SPY641" s="65"/>
      <c r="SPZ641" s="65"/>
      <c r="SQA641" s="65"/>
      <c r="SQB641" s="65"/>
      <c r="SQC641" s="65"/>
      <c r="SQD641" s="65"/>
      <c r="SQE641" s="65"/>
      <c r="SQF641" s="65"/>
      <c r="SQG641" s="65"/>
      <c r="SQH641" s="65"/>
      <c r="SQI641" s="65"/>
      <c r="SQJ641" s="65"/>
      <c r="SQK641" s="65"/>
      <c r="SQL641" s="65"/>
      <c r="SQM641" s="65"/>
      <c r="SQN641" s="65"/>
      <c r="SQO641" s="65"/>
      <c r="SQP641" s="65"/>
      <c r="SQQ641" s="65"/>
      <c r="SQR641" s="65"/>
      <c r="SQS641" s="65"/>
      <c r="SQT641" s="65"/>
      <c r="SQU641" s="65"/>
      <c r="SQV641" s="65"/>
      <c r="SQW641" s="65"/>
      <c r="SQX641" s="65"/>
      <c r="SQY641" s="65"/>
      <c r="SQZ641" s="65"/>
      <c r="SRA641" s="65"/>
      <c r="SRB641" s="65"/>
      <c r="SRC641" s="65"/>
      <c r="SRD641" s="65"/>
      <c r="SRE641" s="65"/>
      <c r="SRF641" s="65"/>
      <c r="SRG641" s="65"/>
      <c r="SRH641" s="65"/>
      <c r="SRI641" s="65"/>
      <c r="SRJ641" s="65"/>
      <c r="SRK641" s="65"/>
      <c r="SRL641" s="65"/>
      <c r="SRM641" s="65"/>
      <c r="SRN641" s="65"/>
      <c r="SRO641" s="65"/>
      <c r="SRP641" s="65"/>
      <c r="SRQ641" s="65"/>
      <c r="SRR641" s="65"/>
      <c r="SRS641" s="65"/>
      <c r="SRT641" s="65"/>
      <c r="SRU641" s="65"/>
      <c r="SRV641" s="65"/>
      <c r="SRW641" s="65"/>
      <c r="SRX641" s="65"/>
      <c r="SRY641" s="65"/>
      <c r="SRZ641" s="65"/>
      <c r="SSA641" s="65"/>
      <c r="SSB641" s="65"/>
      <c r="SSC641" s="65"/>
      <c r="SSD641" s="65"/>
      <c r="SSE641" s="65"/>
      <c r="SSF641" s="65"/>
      <c r="SSG641" s="65"/>
      <c r="SSH641" s="65"/>
      <c r="SSI641" s="65"/>
      <c r="SSJ641" s="65"/>
      <c r="SSK641" s="65"/>
      <c r="SSL641" s="65"/>
      <c r="SSM641" s="65"/>
      <c r="SSN641" s="65"/>
      <c r="SSO641" s="65"/>
      <c r="SSP641" s="65"/>
      <c r="SSQ641" s="65"/>
      <c r="SSR641" s="65"/>
      <c r="SSS641" s="65"/>
      <c r="SST641" s="65"/>
      <c r="SSU641" s="65"/>
      <c r="SSV641" s="65"/>
      <c r="SSW641" s="65"/>
      <c r="SSX641" s="65"/>
      <c r="SSY641" s="65"/>
      <c r="SSZ641" s="65"/>
      <c r="STA641" s="65"/>
      <c r="STB641" s="65"/>
      <c r="STC641" s="65"/>
      <c r="STD641" s="65"/>
      <c r="STE641" s="65"/>
      <c r="STF641" s="65"/>
      <c r="STG641" s="65"/>
      <c r="STH641" s="65"/>
      <c r="STI641" s="65"/>
      <c r="STJ641" s="65"/>
      <c r="STK641" s="65"/>
      <c r="STL641" s="65"/>
      <c r="STM641" s="65"/>
      <c r="STN641" s="65"/>
      <c r="STO641" s="65"/>
      <c r="STP641" s="65"/>
      <c r="STQ641" s="65"/>
      <c r="STR641" s="65"/>
      <c r="STS641" s="65"/>
      <c r="STT641" s="65"/>
      <c r="STU641" s="65"/>
      <c r="STV641" s="65"/>
      <c r="STW641" s="65"/>
      <c r="STX641" s="65"/>
      <c r="STY641" s="65"/>
      <c r="STZ641" s="65"/>
      <c r="SUA641" s="65"/>
      <c r="SUB641" s="65"/>
      <c r="SUC641" s="65"/>
      <c r="SUD641" s="65"/>
      <c r="SUE641" s="65"/>
      <c r="SUF641" s="65"/>
      <c r="SUG641" s="65"/>
      <c r="SUH641" s="65"/>
      <c r="SUI641" s="65"/>
      <c r="SUJ641" s="65"/>
      <c r="SUK641" s="65"/>
      <c r="SUL641" s="65"/>
      <c r="SUM641" s="65"/>
      <c r="SUN641" s="65"/>
      <c r="SUO641" s="65"/>
      <c r="SUP641" s="65"/>
      <c r="SUQ641" s="65"/>
      <c r="SUR641" s="65"/>
      <c r="SUS641" s="65"/>
      <c r="SUT641" s="65"/>
      <c r="SUU641" s="65"/>
      <c r="SUV641" s="65"/>
      <c r="SUW641" s="65"/>
      <c r="SUX641" s="65"/>
      <c r="SUY641" s="65"/>
      <c r="SUZ641" s="65"/>
      <c r="SVA641" s="65"/>
      <c r="SVB641" s="65"/>
      <c r="SVC641" s="65"/>
      <c r="SVD641" s="65"/>
      <c r="SVE641" s="65"/>
      <c r="SVF641" s="65"/>
      <c r="SVG641" s="65"/>
      <c r="SVH641" s="65"/>
      <c r="SVI641" s="65"/>
      <c r="SVJ641" s="65"/>
      <c r="SVK641" s="65"/>
      <c r="SVL641" s="65"/>
      <c r="SVM641" s="65"/>
      <c r="SVN641" s="65"/>
      <c r="SVO641" s="65"/>
      <c r="SVP641" s="65"/>
      <c r="SVQ641" s="65"/>
      <c r="SVR641" s="65"/>
      <c r="SVS641" s="65"/>
      <c r="SVT641" s="65"/>
      <c r="SVU641" s="65"/>
      <c r="SVV641" s="65"/>
      <c r="SVW641" s="65"/>
      <c r="SVX641" s="65"/>
      <c r="SVY641" s="65"/>
      <c r="SVZ641" s="65"/>
      <c r="SWA641" s="65"/>
      <c r="SWB641" s="65"/>
      <c r="SWC641" s="65"/>
      <c r="SWD641" s="65"/>
      <c r="SWE641" s="65"/>
      <c r="SWF641" s="65"/>
      <c r="SWG641" s="65"/>
      <c r="SWH641" s="65"/>
      <c r="SWI641" s="65"/>
      <c r="SWJ641" s="65"/>
      <c r="SWK641" s="65"/>
      <c r="SWL641" s="65"/>
      <c r="SWM641" s="65"/>
      <c r="SWN641" s="65"/>
      <c r="SWO641" s="65"/>
      <c r="SWP641" s="65"/>
      <c r="SWQ641" s="65"/>
      <c r="SWR641" s="65"/>
      <c r="SWS641" s="65"/>
      <c r="SWT641" s="65"/>
      <c r="SWU641" s="65"/>
      <c r="SWV641" s="65"/>
      <c r="SWW641" s="65"/>
      <c r="SWX641" s="65"/>
      <c r="SWY641" s="65"/>
      <c r="SWZ641" s="65"/>
      <c r="SXA641" s="65"/>
      <c r="SXB641" s="65"/>
      <c r="SXC641" s="65"/>
      <c r="SXD641" s="65"/>
      <c r="SXE641" s="65"/>
      <c r="SXF641" s="65"/>
      <c r="SXG641" s="65"/>
      <c r="SXH641" s="65"/>
      <c r="SXI641" s="65"/>
      <c r="SXJ641" s="65"/>
      <c r="SXK641" s="65"/>
      <c r="SXL641" s="65"/>
      <c r="SXM641" s="65"/>
      <c r="SXN641" s="65"/>
      <c r="SXO641" s="65"/>
      <c r="SXP641" s="65"/>
      <c r="SXQ641" s="65"/>
      <c r="SXR641" s="65"/>
      <c r="SXS641" s="65"/>
      <c r="SXT641" s="65"/>
      <c r="SXU641" s="65"/>
      <c r="SXV641" s="65"/>
      <c r="SXW641" s="65"/>
      <c r="SXX641" s="65"/>
      <c r="SXY641" s="65"/>
      <c r="SXZ641" s="65"/>
      <c r="SYA641" s="65"/>
      <c r="SYB641" s="65"/>
      <c r="SYC641" s="65"/>
      <c r="SYD641" s="65"/>
      <c r="SYE641" s="65"/>
      <c r="SYF641" s="65"/>
      <c r="SYG641" s="65"/>
      <c r="SYH641" s="65"/>
      <c r="SYI641" s="65"/>
      <c r="SYJ641" s="65"/>
      <c r="SYK641" s="65"/>
      <c r="SYL641" s="65"/>
      <c r="SYM641" s="65"/>
      <c r="SYN641" s="65"/>
      <c r="SYO641" s="65"/>
      <c r="SYP641" s="65"/>
      <c r="SYQ641" s="65"/>
      <c r="SYR641" s="65"/>
      <c r="SYS641" s="65"/>
      <c r="SYT641" s="65"/>
      <c r="SYU641" s="65"/>
      <c r="SYV641" s="65"/>
      <c r="SYW641" s="65"/>
      <c r="SYX641" s="65"/>
      <c r="SYY641" s="65"/>
      <c r="SYZ641" s="65"/>
      <c r="SZA641" s="65"/>
      <c r="SZB641" s="65"/>
      <c r="SZC641" s="65"/>
      <c r="SZD641" s="65"/>
      <c r="SZE641" s="65"/>
      <c r="SZF641" s="65"/>
      <c r="SZG641" s="65"/>
      <c r="SZH641" s="65"/>
      <c r="SZI641" s="65"/>
      <c r="SZJ641" s="65"/>
      <c r="SZK641" s="65"/>
      <c r="SZL641" s="65"/>
      <c r="SZM641" s="65"/>
      <c r="SZN641" s="65"/>
      <c r="SZO641" s="65"/>
      <c r="SZP641" s="65"/>
      <c r="SZQ641" s="65"/>
      <c r="SZR641" s="65"/>
      <c r="SZS641" s="65"/>
      <c r="SZT641" s="65"/>
      <c r="SZU641" s="65"/>
      <c r="SZV641" s="65"/>
      <c r="SZW641" s="65"/>
      <c r="SZX641" s="65"/>
      <c r="SZY641" s="65"/>
      <c r="SZZ641" s="65"/>
      <c r="TAA641" s="65"/>
      <c r="TAB641" s="65"/>
      <c r="TAC641" s="65"/>
      <c r="TAD641" s="65"/>
      <c r="TAE641" s="65"/>
      <c r="TAF641" s="65"/>
      <c r="TAG641" s="65"/>
      <c r="TAH641" s="65"/>
      <c r="TAI641" s="65"/>
      <c r="TAJ641" s="65"/>
      <c r="TAK641" s="65"/>
      <c r="TAL641" s="65"/>
      <c r="TAM641" s="65"/>
      <c r="TAN641" s="65"/>
      <c r="TAO641" s="65"/>
      <c r="TAP641" s="65"/>
      <c r="TAQ641" s="65"/>
      <c r="TAR641" s="65"/>
      <c r="TAS641" s="65"/>
      <c r="TAT641" s="65"/>
      <c r="TAU641" s="65"/>
      <c r="TAV641" s="65"/>
      <c r="TAW641" s="65"/>
      <c r="TAX641" s="65"/>
      <c r="TAY641" s="65"/>
      <c r="TAZ641" s="65"/>
      <c r="TBA641" s="65"/>
      <c r="TBB641" s="65"/>
      <c r="TBC641" s="65"/>
      <c r="TBD641" s="65"/>
      <c r="TBE641" s="65"/>
      <c r="TBF641" s="65"/>
      <c r="TBG641" s="65"/>
      <c r="TBH641" s="65"/>
      <c r="TBI641" s="65"/>
      <c r="TBJ641" s="65"/>
      <c r="TBK641" s="65"/>
      <c r="TBL641" s="65"/>
      <c r="TBM641" s="65"/>
      <c r="TBN641" s="65"/>
      <c r="TBO641" s="65"/>
      <c r="TBP641" s="65"/>
      <c r="TBQ641" s="65"/>
      <c r="TBR641" s="65"/>
      <c r="TBS641" s="65"/>
      <c r="TBT641" s="65"/>
      <c r="TBU641" s="65"/>
      <c r="TBV641" s="65"/>
      <c r="TBW641" s="65"/>
      <c r="TBX641" s="65"/>
      <c r="TBY641" s="65"/>
      <c r="TBZ641" s="65"/>
      <c r="TCA641" s="65"/>
      <c r="TCB641" s="65"/>
      <c r="TCC641" s="65"/>
      <c r="TCD641" s="65"/>
      <c r="TCE641" s="65"/>
      <c r="TCF641" s="65"/>
      <c r="TCG641" s="65"/>
      <c r="TCH641" s="65"/>
      <c r="TCI641" s="65"/>
      <c r="TCJ641" s="65"/>
      <c r="TCK641" s="65"/>
      <c r="TCL641" s="65"/>
      <c r="TCM641" s="65"/>
      <c r="TCN641" s="65"/>
      <c r="TCO641" s="65"/>
      <c r="TCP641" s="65"/>
      <c r="TCQ641" s="65"/>
      <c r="TCR641" s="65"/>
      <c r="TCS641" s="65"/>
      <c r="TCT641" s="65"/>
      <c r="TCU641" s="65"/>
      <c r="TCV641" s="65"/>
      <c r="TCW641" s="65"/>
      <c r="TCX641" s="65"/>
      <c r="TCY641" s="65"/>
      <c r="TCZ641" s="65"/>
      <c r="TDA641" s="65"/>
      <c r="TDB641" s="65"/>
      <c r="TDC641" s="65"/>
      <c r="TDD641" s="65"/>
      <c r="TDE641" s="65"/>
      <c r="TDF641" s="65"/>
      <c r="TDG641" s="65"/>
      <c r="TDH641" s="65"/>
      <c r="TDI641" s="65"/>
      <c r="TDJ641" s="65"/>
      <c r="TDK641" s="65"/>
      <c r="TDL641" s="65"/>
      <c r="TDM641" s="65"/>
      <c r="TDN641" s="65"/>
      <c r="TDO641" s="65"/>
      <c r="TDP641" s="65"/>
      <c r="TDQ641" s="65"/>
      <c r="TDR641" s="65"/>
      <c r="TDS641" s="65"/>
      <c r="TDT641" s="65"/>
      <c r="TDU641" s="65"/>
      <c r="TDV641" s="65"/>
      <c r="TDW641" s="65"/>
      <c r="TDX641" s="65"/>
      <c r="TDY641" s="65"/>
      <c r="TDZ641" s="65"/>
      <c r="TEA641" s="65"/>
      <c r="TEB641" s="65"/>
      <c r="TEC641" s="65"/>
      <c r="TED641" s="65"/>
      <c r="TEE641" s="65"/>
      <c r="TEF641" s="65"/>
      <c r="TEG641" s="65"/>
      <c r="TEH641" s="65"/>
      <c r="TEI641" s="65"/>
      <c r="TEJ641" s="65"/>
      <c r="TEK641" s="65"/>
      <c r="TEL641" s="65"/>
      <c r="TEM641" s="65"/>
      <c r="TEN641" s="65"/>
      <c r="TEO641" s="65"/>
      <c r="TEP641" s="65"/>
      <c r="TEQ641" s="65"/>
      <c r="TER641" s="65"/>
      <c r="TES641" s="65"/>
      <c r="TET641" s="65"/>
      <c r="TEU641" s="65"/>
      <c r="TEV641" s="65"/>
      <c r="TEW641" s="65"/>
      <c r="TEX641" s="65"/>
      <c r="TEY641" s="65"/>
      <c r="TEZ641" s="65"/>
      <c r="TFA641" s="65"/>
      <c r="TFB641" s="65"/>
      <c r="TFC641" s="65"/>
      <c r="TFD641" s="65"/>
      <c r="TFE641" s="65"/>
      <c r="TFF641" s="65"/>
      <c r="TFG641" s="65"/>
      <c r="TFH641" s="65"/>
      <c r="TFI641" s="65"/>
      <c r="TFJ641" s="65"/>
      <c r="TFK641" s="65"/>
      <c r="TFL641" s="65"/>
      <c r="TFM641" s="65"/>
      <c r="TFN641" s="65"/>
      <c r="TFO641" s="65"/>
      <c r="TFP641" s="65"/>
      <c r="TFQ641" s="65"/>
      <c r="TFR641" s="65"/>
      <c r="TFS641" s="65"/>
      <c r="TFT641" s="65"/>
      <c r="TFU641" s="65"/>
      <c r="TFV641" s="65"/>
      <c r="TFW641" s="65"/>
      <c r="TFX641" s="65"/>
      <c r="TFY641" s="65"/>
      <c r="TFZ641" s="65"/>
      <c r="TGA641" s="65"/>
      <c r="TGB641" s="65"/>
      <c r="TGC641" s="65"/>
      <c r="TGD641" s="65"/>
      <c r="TGE641" s="65"/>
      <c r="TGF641" s="65"/>
      <c r="TGG641" s="65"/>
      <c r="TGH641" s="65"/>
      <c r="TGI641" s="65"/>
      <c r="TGJ641" s="65"/>
      <c r="TGK641" s="65"/>
      <c r="TGL641" s="65"/>
      <c r="TGM641" s="65"/>
      <c r="TGN641" s="65"/>
      <c r="TGO641" s="65"/>
      <c r="TGP641" s="65"/>
      <c r="TGQ641" s="65"/>
      <c r="TGR641" s="65"/>
      <c r="TGS641" s="65"/>
      <c r="TGT641" s="65"/>
      <c r="TGU641" s="65"/>
      <c r="TGV641" s="65"/>
      <c r="TGW641" s="65"/>
      <c r="TGX641" s="65"/>
      <c r="TGY641" s="65"/>
      <c r="TGZ641" s="65"/>
      <c r="THA641" s="65"/>
      <c r="THB641" s="65"/>
      <c r="THC641" s="65"/>
      <c r="THD641" s="65"/>
      <c r="THE641" s="65"/>
      <c r="THF641" s="65"/>
      <c r="THG641" s="65"/>
      <c r="THH641" s="65"/>
      <c r="THI641" s="65"/>
      <c r="THJ641" s="65"/>
      <c r="THK641" s="65"/>
      <c r="THL641" s="65"/>
      <c r="THM641" s="65"/>
      <c r="THN641" s="65"/>
      <c r="THO641" s="65"/>
      <c r="THP641" s="65"/>
      <c r="THQ641" s="65"/>
      <c r="THR641" s="65"/>
      <c r="THS641" s="65"/>
      <c r="THT641" s="65"/>
      <c r="THU641" s="65"/>
      <c r="THV641" s="65"/>
      <c r="THW641" s="65"/>
      <c r="THX641" s="65"/>
      <c r="THY641" s="65"/>
      <c r="THZ641" s="65"/>
      <c r="TIA641" s="65"/>
      <c r="TIB641" s="65"/>
      <c r="TIC641" s="65"/>
      <c r="TID641" s="65"/>
      <c r="TIE641" s="65"/>
      <c r="TIF641" s="65"/>
      <c r="TIG641" s="65"/>
      <c r="TIH641" s="65"/>
      <c r="TII641" s="65"/>
      <c r="TIJ641" s="65"/>
      <c r="TIK641" s="65"/>
      <c r="TIL641" s="65"/>
      <c r="TIM641" s="65"/>
      <c r="TIN641" s="65"/>
      <c r="TIO641" s="65"/>
      <c r="TIP641" s="65"/>
      <c r="TIQ641" s="65"/>
      <c r="TIR641" s="65"/>
      <c r="TIS641" s="65"/>
      <c r="TIT641" s="65"/>
      <c r="TIU641" s="65"/>
      <c r="TIV641" s="65"/>
      <c r="TIW641" s="65"/>
      <c r="TIX641" s="65"/>
      <c r="TIY641" s="65"/>
      <c r="TIZ641" s="65"/>
      <c r="TJA641" s="65"/>
      <c r="TJB641" s="65"/>
      <c r="TJC641" s="65"/>
      <c r="TJD641" s="65"/>
      <c r="TJE641" s="65"/>
      <c r="TJF641" s="65"/>
      <c r="TJG641" s="65"/>
      <c r="TJH641" s="65"/>
      <c r="TJI641" s="65"/>
      <c r="TJJ641" s="65"/>
      <c r="TJK641" s="65"/>
      <c r="TJL641" s="65"/>
      <c r="TJM641" s="65"/>
      <c r="TJN641" s="65"/>
      <c r="TJO641" s="65"/>
      <c r="TJP641" s="65"/>
      <c r="TJQ641" s="65"/>
      <c r="TJR641" s="65"/>
      <c r="TJS641" s="65"/>
      <c r="TJT641" s="65"/>
      <c r="TJU641" s="65"/>
      <c r="TJV641" s="65"/>
      <c r="TJW641" s="65"/>
      <c r="TJX641" s="65"/>
      <c r="TJY641" s="65"/>
      <c r="TJZ641" s="65"/>
      <c r="TKA641" s="65"/>
      <c r="TKB641" s="65"/>
      <c r="TKC641" s="65"/>
      <c r="TKD641" s="65"/>
      <c r="TKE641" s="65"/>
      <c r="TKF641" s="65"/>
      <c r="TKG641" s="65"/>
      <c r="TKH641" s="65"/>
      <c r="TKI641" s="65"/>
      <c r="TKJ641" s="65"/>
      <c r="TKK641" s="65"/>
      <c r="TKL641" s="65"/>
      <c r="TKM641" s="65"/>
      <c r="TKN641" s="65"/>
      <c r="TKO641" s="65"/>
      <c r="TKP641" s="65"/>
      <c r="TKQ641" s="65"/>
      <c r="TKR641" s="65"/>
      <c r="TKS641" s="65"/>
      <c r="TKT641" s="65"/>
      <c r="TKU641" s="65"/>
      <c r="TKV641" s="65"/>
      <c r="TKW641" s="65"/>
      <c r="TKX641" s="65"/>
      <c r="TKY641" s="65"/>
      <c r="TKZ641" s="65"/>
      <c r="TLA641" s="65"/>
      <c r="TLB641" s="65"/>
      <c r="TLC641" s="65"/>
      <c r="TLD641" s="65"/>
      <c r="TLE641" s="65"/>
      <c r="TLF641" s="65"/>
      <c r="TLG641" s="65"/>
      <c r="TLH641" s="65"/>
      <c r="TLI641" s="65"/>
      <c r="TLJ641" s="65"/>
      <c r="TLK641" s="65"/>
      <c r="TLL641" s="65"/>
      <c r="TLM641" s="65"/>
      <c r="TLN641" s="65"/>
      <c r="TLO641" s="65"/>
      <c r="TLP641" s="65"/>
      <c r="TLQ641" s="65"/>
      <c r="TLR641" s="65"/>
      <c r="TLS641" s="65"/>
      <c r="TLT641" s="65"/>
      <c r="TLU641" s="65"/>
      <c r="TLV641" s="65"/>
      <c r="TLW641" s="65"/>
      <c r="TLX641" s="65"/>
      <c r="TLY641" s="65"/>
      <c r="TLZ641" s="65"/>
      <c r="TMA641" s="65"/>
      <c r="TMB641" s="65"/>
      <c r="TMC641" s="65"/>
      <c r="TMD641" s="65"/>
      <c r="TME641" s="65"/>
      <c r="TMF641" s="65"/>
      <c r="TMG641" s="65"/>
      <c r="TMH641" s="65"/>
      <c r="TMI641" s="65"/>
      <c r="TMJ641" s="65"/>
      <c r="TMK641" s="65"/>
      <c r="TML641" s="65"/>
      <c r="TMM641" s="65"/>
      <c r="TMN641" s="65"/>
      <c r="TMO641" s="65"/>
      <c r="TMP641" s="65"/>
      <c r="TMQ641" s="65"/>
      <c r="TMR641" s="65"/>
      <c r="TMS641" s="65"/>
      <c r="TMT641" s="65"/>
      <c r="TMU641" s="65"/>
      <c r="TMV641" s="65"/>
      <c r="TMW641" s="65"/>
      <c r="TMX641" s="65"/>
      <c r="TMY641" s="65"/>
      <c r="TMZ641" s="65"/>
      <c r="TNA641" s="65"/>
      <c r="TNB641" s="65"/>
      <c r="TNC641" s="65"/>
      <c r="TND641" s="65"/>
      <c r="TNE641" s="65"/>
      <c r="TNF641" s="65"/>
      <c r="TNG641" s="65"/>
      <c r="TNH641" s="65"/>
      <c r="TNI641" s="65"/>
      <c r="TNJ641" s="65"/>
      <c r="TNK641" s="65"/>
      <c r="TNL641" s="65"/>
      <c r="TNM641" s="65"/>
      <c r="TNN641" s="65"/>
      <c r="TNO641" s="65"/>
      <c r="TNP641" s="65"/>
      <c r="TNQ641" s="65"/>
      <c r="TNR641" s="65"/>
      <c r="TNS641" s="65"/>
      <c r="TNT641" s="65"/>
      <c r="TNU641" s="65"/>
      <c r="TNV641" s="65"/>
      <c r="TNW641" s="65"/>
      <c r="TNX641" s="65"/>
      <c r="TNY641" s="65"/>
      <c r="TNZ641" s="65"/>
      <c r="TOA641" s="65"/>
      <c r="TOB641" s="65"/>
      <c r="TOC641" s="65"/>
      <c r="TOD641" s="65"/>
      <c r="TOE641" s="65"/>
      <c r="TOF641" s="65"/>
      <c r="TOG641" s="65"/>
      <c r="TOH641" s="65"/>
      <c r="TOI641" s="65"/>
      <c r="TOJ641" s="65"/>
      <c r="TOK641" s="65"/>
      <c r="TOL641" s="65"/>
      <c r="TOM641" s="65"/>
      <c r="TON641" s="65"/>
      <c r="TOO641" s="65"/>
      <c r="TOP641" s="65"/>
      <c r="TOQ641" s="65"/>
      <c r="TOR641" s="65"/>
      <c r="TOS641" s="65"/>
      <c r="TOT641" s="65"/>
      <c r="TOU641" s="65"/>
      <c r="TOV641" s="65"/>
      <c r="TOW641" s="65"/>
      <c r="TOX641" s="65"/>
      <c r="TOY641" s="65"/>
      <c r="TOZ641" s="65"/>
      <c r="TPA641" s="65"/>
      <c r="TPB641" s="65"/>
      <c r="TPC641" s="65"/>
      <c r="TPD641" s="65"/>
      <c r="TPE641" s="65"/>
      <c r="TPF641" s="65"/>
      <c r="TPG641" s="65"/>
      <c r="TPH641" s="65"/>
      <c r="TPI641" s="65"/>
      <c r="TPJ641" s="65"/>
      <c r="TPK641" s="65"/>
      <c r="TPL641" s="65"/>
      <c r="TPM641" s="65"/>
      <c r="TPN641" s="65"/>
      <c r="TPO641" s="65"/>
      <c r="TPP641" s="65"/>
      <c r="TPQ641" s="65"/>
      <c r="TPR641" s="65"/>
      <c r="TPS641" s="65"/>
      <c r="TPT641" s="65"/>
      <c r="TPU641" s="65"/>
      <c r="TPV641" s="65"/>
      <c r="TPW641" s="65"/>
      <c r="TPX641" s="65"/>
      <c r="TPY641" s="65"/>
      <c r="TPZ641" s="65"/>
      <c r="TQA641" s="65"/>
      <c r="TQB641" s="65"/>
      <c r="TQC641" s="65"/>
      <c r="TQD641" s="65"/>
      <c r="TQE641" s="65"/>
      <c r="TQF641" s="65"/>
      <c r="TQG641" s="65"/>
      <c r="TQH641" s="65"/>
      <c r="TQI641" s="65"/>
      <c r="TQJ641" s="65"/>
      <c r="TQK641" s="65"/>
      <c r="TQL641" s="65"/>
      <c r="TQM641" s="65"/>
      <c r="TQN641" s="65"/>
      <c r="TQO641" s="65"/>
      <c r="TQP641" s="65"/>
      <c r="TQQ641" s="65"/>
      <c r="TQR641" s="65"/>
      <c r="TQS641" s="65"/>
      <c r="TQT641" s="65"/>
      <c r="TQU641" s="65"/>
      <c r="TQV641" s="65"/>
      <c r="TQW641" s="65"/>
      <c r="TQX641" s="65"/>
      <c r="TQY641" s="65"/>
      <c r="TQZ641" s="65"/>
      <c r="TRA641" s="65"/>
      <c r="TRB641" s="65"/>
      <c r="TRC641" s="65"/>
      <c r="TRD641" s="65"/>
      <c r="TRE641" s="65"/>
      <c r="TRF641" s="65"/>
      <c r="TRG641" s="65"/>
      <c r="TRH641" s="65"/>
      <c r="TRI641" s="65"/>
      <c r="TRJ641" s="65"/>
      <c r="TRK641" s="65"/>
      <c r="TRL641" s="65"/>
      <c r="TRM641" s="65"/>
      <c r="TRN641" s="65"/>
      <c r="TRO641" s="65"/>
      <c r="TRP641" s="65"/>
      <c r="TRQ641" s="65"/>
      <c r="TRR641" s="65"/>
      <c r="TRS641" s="65"/>
      <c r="TRT641" s="65"/>
      <c r="TRU641" s="65"/>
      <c r="TRV641" s="65"/>
      <c r="TRW641" s="65"/>
      <c r="TRX641" s="65"/>
      <c r="TRY641" s="65"/>
      <c r="TRZ641" s="65"/>
      <c r="TSA641" s="65"/>
      <c r="TSB641" s="65"/>
      <c r="TSC641" s="65"/>
      <c r="TSD641" s="65"/>
      <c r="TSE641" s="65"/>
      <c r="TSF641" s="65"/>
      <c r="TSG641" s="65"/>
      <c r="TSH641" s="65"/>
      <c r="TSI641" s="65"/>
      <c r="TSJ641" s="65"/>
      <c r="TSK641" s="65"/>
      <c r="TSL641" s="65"/>
      <c r="TSM641" s="65"/>
      <c r="TSN641" s="65"/>
      <c r="TSO641" s="65"/>
      <c r="TSP641" s="65"/>
      <c r="TSQ641" s="65"/>
      <c r="TSR641" s="65"/>
      <c r="TSS641" s="65"/>
      <c r="TST641" s="65"/>
      <c r="TSU641" s="65"/>
      <c r="TSV641" s="65"/>
      <c r="TSW641" s="65"/>
      <c r="TSX641" s="65"/>
      <c r="TSY641" s="65"/>
      <c r="TSZ641" s="65"/>
      <c r="TTA641" s="65"/>
      <c r="TTB641" s="65"/>
      <c r="TTC641" s="65"/>
      <c r="TTD641" s="65"/>
      <c r="TTE641" s="65"/>
      <c r="TTF641" s="65"/>
      <c r="TTG641" s="65"/>
      <c r="TTH641" s="65"/>
      <c r="TTI641" s="65"/>
      <c r="TTJ641" s="65"/>
      <c r="TTK641" s="65"/>
      <c r="TTL641" s="65"/>
      <c r="TTM641" s="65"/>
      <c r="TTN641" s="65"/>
      <c r="TTO641" s="65"/>
      <c r="TTP641" s="65"/>
      <c r="TTQ641" s="65"/>
      <c r="TTR641" s="65"/>
      <c r="TTS641" s="65"/>
      <c r="TTT641" s="65"/>
      <c r="TTU641" s="65"/>
      <c r="TTV641" s="65"/>
      <c r="TTW641" s="65"/>
      <c r="TTX641" s="65"/>
      <c r="TTY641" s="65"/>
      <c r="TTZ641" s="65"/>
      <c r="TUA641" s="65"/>
      <c r="TUB641" s="65"/>
      <c r="TUC641" s="65"/>
      <c r="TUD641" s="65"/>
      <c r="TUE641" s="65"/>
      <c r="TUF641" s="65"/>
      <c r="TUG641" s="65"/>
      <c r="TUH641" s="65"/>
      <c r="TUI641" s="65"/>
      <c r="TUJ641" s="65"/>
      <c r="TUK641" s="65"/>
      <c r="TUL641" s="65"/>
      <c r="TUM641" s="65"/>
      <c r="TUN641" s="65"/>
      <c r="TUO641" s="65"/>
      <c r="TUP641" s="65"/>
      <c r="TUQ641" s="65"/>
      <c r="TUR641" s="65"/>
      <c r="TUS641" s="65"/>
      <c r="TUT641" s="65"/>
      <c r="TUU641" s="65"/>
      <c r="TUV641" s="65"/>
      <c r="TUW641" s="65"/>
      <c r="TUX641" s="65"/>
      <c r="TUY641" s="65"/>
      <c r="TUZ641" s="65"/>
      <c r="TVA641" s="65"/>
      <c r="TVB641" s="65"/>
      <c r="TVC641" s="65"/>
      <c r="TVD641" s="65"/>
      <c r="TVE641" s="65"/>
      <c r="TVF641" s="65"/>
      <c r="TVG641" s="65"/>
      <c r="TVH641" s="65"/>
      <c r="TVI641" s="65"/>
      <c r="TVJ641" s="65"/>
      <c r="TVK641" s="65"/>
      <c r="TVL641" s="65"/>
      <c r="TVM641" s="65"/>
      <c r="TVN641" s="65"/>
      <c r="TVO641" s="65"/>
      <c r="TVP641" s="65"/>
      <c r="TVQ641" s="65"/>
      <c r="TVR641" s="65"/>
      <c r="TVS641" s="65"/>
      <c r="TVT641" s="65"/>
      <c r="TVU641" s="65"/>
      <c r="TVV641" s="65"/>
      <c r="TVW641" s="65"/>
      <c r="TVX641" s="65"/>
      <c r="TVY641" s="65"/>
      <c r="TVZ641" s="65"/>
      <c r="TWA641" s="65"/>
      <c r="TWB641" s="65"/>
      <c r="TWC641" s="65"/>
      <c r="TWD641" s="65"/>
      <c r="TWE641" s="65"/>
      <c r="TWF641" s="65"/>
      <c r="TWG641" s="65"/>
      <c r="TWH641" s="65"/>
      <c r="TWI641" s="65"/>
      <c r="TWJ641" s="65"/>
      <c r="TWK641" s="65"/>
      <c r="TWL641" s="65"/>
      <c r="TWM641" s="65"/>
      <c r="TWN641" s="65"/>
      <c r="TWO641" s="65"/>
      <c r="TWP641" s="65"/>
      <c r="TWQ641" s="65"/>
      <c r="TWR641" s="65"/>
      <c r="TWS641" s="65"/>
      <c r="TWT641" s="65"/>
      <c r="TWU641" s="65"/>
      <c r="TWV641" s="65"/>
      <c r="TWW641" s="65"/>
      <c r="TWX641" s="65"/>
      <c r="TWY641" s="65"/>
      <c r="TWZ641" s="65"/>
      <c r="TXA641" s="65"/>
      <c r="TXB641" s="65"/>
      <c r="TXC641" s="65"/>
      <c r="TXD641" s="65"/>
      <c r="TXE641" s="65"/>
      <c r="TXF641" s="65"/>
      <c r="TXG641" s="65"/>
      <c r="TXH641" s="65"/>
      <c r="TXI641" s="65"/>
      <c r="TXJ641" s="65"/>
      <c r="TXK641" s="65"/>
      <c r="TXL641" s="65"/>
      <c r="TXM641" s="65"/>
      <c r="TXN641" s="65"/>
      <c r="TXO641" s="65"/>
      <c r="TXP641" s="65"/>
      <c r="TXQ641" s="65"/>
      <c r="TXR641" s="65"/>
      <c r="TXS641" s="65"/>
      <c r="TXT641" s="65"/>
      <c r="TXU641" s="65"/>
      <c r="TXV641" s="65"/>
      <c r="TXW641" s="65"/>
      <c r="TXX641" s="65"/>
      <c r="TXY641" s="65"/>
      <c r="TXZ641" s="65"/>
      <c r="TYA641" s="65"/>
      <c r="TYB641" s="65"/>
      <c r="TYC641" s="65"/>
      <c r="TYD641" s="65"/>
      <c r="TYE641" s="65"/>
      <c r="TYF641" s="65"/>
      <c r="TYG641" s="65"/>
      <c r="TYH641" s="65"/>
      <c r="TYI641" s="65"/>
      <c r="TYJ641" s="65"/>
      <c r="TYK641" s="65"/>
      <c r="TYL641" s="65"/>
      <c r="TYM641" s="65"/>
      <c r="TYN641" s="65"/>
      <c r="TYO641" s="65"/>
      <c r="TYP641" s="65"/>
      <c r="TYQ641" s="65"/>
      <c r="TYR641" s="65"/>
      <c r="TYS641" s="65"/>
      <c r="TYT641" s="65"/>
      <c r="TYU641" s="65"/>
      <c r="TYV641" s="65"/>
      <c r="TYW641" s="65"/>
      <c r="TYX641" s="65"/>
      <c r="TYY641" s="65"/>
      <c r="TYZ641" s="65"/>
      <c r="TZA641" s="65"/>
      <c r="TZB641" s="65"/>
      <c r="TZC641" s="65"/>
      <c r="TZD641" s="65"/>
      <c r="TZE641" s="65"/>
      <c r="TZF641" s="65"/>
      <c r="TZG641" s="65"/>
      <c r="TZH641" s="65"/>
      <c r="TZI641" s="65"/>
      <c r="TZJ641" s="65"/>
      <c r="TZK641" s="65"/>
      <c r="TZL641" s="65"/>
      <c r="TZM641" s="65"/>
      <c r="TZN641" s="65"/>
      <c r="TZO641" s="65"/>
      <c r="TZP641" s="65"/>
      <c r="TZQ641" s="65"/>
      <c r="TZR641" s="65"/>
      <c r="TZS641" s="65"/>
      <c r="TZT641" s="65"/>
      <c r="TZU641" s="65"/>
      <c r="TZV641" s="65"/>
      <c r="TZW641" s="65"/>
      <c r="TZX641" s="65"/>
      <c r="TZY641" s="65"/>
      <c r="TZZ641" s="65"/>
      <c r="UAA641" s="65"/>
      <c r="UAB641" s="65"/>
      <c r="UAC641" s="65"/>
      <c r="UAD641" s="65"/>
      <c r="UAE641" s="65"/>
      <c r="UAF641" s="65"/>
      <c r="UAG641" s="65"/>
      <c r="UAH641" s="65"/>
      <c r="UAI641" s="65"/>
      <c r="UAJ641" s="65"/>
      <c r="UAK641" s="65"/>
      <c r="UAL641" s="65"/>
      <c r="UAM641" s="65"/>
      <c r="UAN641" s="65"/>
      <c r="UAO641" s="65"/>
      <c r="UAP641" s="65"/>
      <c r="UAQ641" s="65"/>
      <c r="UAR641" s="65"/>
      <c r="UAS641" s="65"/>
      <c r="UAT641" s="65"/>
      <c r="UAU641" s="65"/>
      <c r="UAV641" s="65"/>
      <c r="UAW641" s="65"/>
      <c r="UAX641" s="65"/>
      <c r="UAY641" s="65"/>
      <c r="UAZ641" s="65"/>
      <c r="UBA641" s="65"/>
      <c r="UBB641" s="65"/>
      <c r="UBC641" s="65"/>
      <c r="UBD641" s="65"/>
      <c r="UBE641" s="65"/>
      <c r="UBF641" s="65"/>
      <c r="UBG641" s="65"/>
      <c r="UBH641" s="65"/>
      <c r="UBI641" s="65"/>
      <c r="UBJ641" s="65"/>
      <c r="UBK641" s="65"/>
      <c r="UBL641" s="65"/>
      <c r="UBM641" s="65"/>
      <c r="UBN641" s="65"/>
      <c r="UBO641" s="65"/>
      <c r="UBP641" s="65"/>
      <c r="UBQ641" s="65"/>
      <c r="UBR641" s="65"/>
      <c r="UBS641" s="65"/>
      <c r="UBT641" s="65"/>
      <c r="UBU641" s="65"/>
      <c r="UBV641" s="65"/>
      <c r="UBW641" s="65"/>
      <c r="UBX641" s="65"/>
      <c r="UBY641" s="65"/>
      <c r="UBZ641" s="65"/>
      <c r="UCA641" s="65"/>
      <c r="UCB641" s="65"/>
      <c r="UCC641" s="65"/>
      <c r="UCD641" s="65"/>
      <c r="UCE641" s="65"/>
      <c r="UCF641" s="65"/>
      <c r="UCG641" s="65"/>
      <c r="UCH641" s="65"/>
      <c r="UCI641" s="65"/>
      <c r="UCJ641" s="65"/>
      <c r="UCK641" s="65"/>
      <c r="UCL641" s="65"/>
      <c r="UCM641" s="65"/>
      <c r="UCN641" s="65"/>
      <c r="UCO641" s="65"/>
      <c r="UCP641" s="65"/>
      <c r="UCQ641" s="65"/>
      <c r="UCR641" s="65"/>
      <c r="UCS641" s="65"/>
      <c r="UCT641" s="65"/>
      <c r="UCU641" s="65"/>
      <c r="UCV641" s="65"/>
      <c r="UCW641" s="65"/>
      <c r="UCX641" s="65"/>
      <c r="UCY641" s="65"/>
      <c r="UCZ641" s="65"/>
      <c r="UDA641" s="65"/>
      <c r="UDB641" s="65"/>
      <c r="UDC641" s="65"/>
      <c r="UDD641" s="65"/>
      <c r="UDE641" s="65"/>
      <c r="UDF641" s="65"/>
      <c r="UDG641" s="65"/>
      <c r="UDH641" s="65"/>
      <c r="UDI641" s="65"/>
      <c r="UDJ641" s="65"/>
      <c r="UDK641" s="65"/>
      <c r="UDL641" s="65"/>
      <c r="UDM641" s="65"/>
      <c r="UDN641" s="65"/>
      <c r="UDO641" s="65"/>
      <c r="UDP641" s="65"/>
      <c r="UDQ641" s="65"/>
      <c r="UDR641" s="65"/>
      <c r="UDS641" s="65"/>
      <c r="UDT641" s="65"/>
      <c r="UDU641" s="65"/>
      <c r="UDV641" s="65"/>
      <c r="UDW641" s="65"/>
      <c r="UDX641" s="65"/>
      <c r="UDY641" s="65"/>
      <c r="UDZ641" s="65"/>
      <c r="UEA641" s="65"/>
      <c r="UEB641" s="65"/>
      <c r="UEC641" s="65"/>
      <c r="UED641" s="65"/>
      <c r="UEE641" s="65"/>
      <c r="UEF641" s="65"/>
      <c r="UEG641" s="65"/>
      <c r="UEH641" s="65"/>
      <c r="UEI641" s="65"/>
      <c r="UEJ641" s="65"/>
      <c r="UEK641" s="65"/>
      <c r="UEL641" s="65"/>
      <c r="UEM641" s="65"/>
      <c r="UEN641" s="65"/>
      <c r="UEO641" s="65"/>
      <c r="UEP641" s="65"/>
      <c r="UEQ641" s="65"/>
      <c r="UER641" s="65"/>
      <c r="UES641" s="65"/>
      <c r="UET641" s="65"/>
      <c r="UEU641" s="65"/>
      <c r="UEV641" s="65"/>
      <c r="UEW641" s="65"/>
      <c r="UEX641" s="65"/>
      <c r="UEY641" s="65"/>
      <c r="UEZ641" s="65"/>
      <c r="UFA641" s="65"/>
      <c r="UFB641" s="65"/>
      <c r="UFC641" s="65"/>
      <c r="UFD641" s="65"/>
      <c r="UFE641" s="65"/>
      <c r="UFF641" s="65"/>
      <c r="UFG641" s="65"/>
      <c r="UFH641" s="65"/>
      <c r="UFI641" s="65"/>
      <c r="UFJ641" s="65"/>
      <c r="UFK641" s="65"/>
      <c r="UFL641" s="65"/>
      <c r="UFM641" s="65"/>
      <c r="UFN641" s="65"/>
      <c r="UFO641" s="65"/>
      <c r="UFP641" s="65"/>
      <c r="UFQ641" s="65"/>
      <c r="UFR641" s="65"/>
      <c r="UFS641" s="65"/>
      <c r="UFT641" s="65"/>
      <c r="UFU641" s="65"/>
      <c r="UFV641" s="65"/>
      <c r="UFW641" s="65"/>
      <c r="UFX641" s="65"/>
      <c r="UFY641" s="65"/>
      <c r="UFZ641" s="65"/>
      <c r="UGA641" s="65"/>
      <c r="UGB641" s="65"/>
      <c r="UGC641" s="65"/>
      <c r="UGD641" s="65"/>
      <c r="UGE641" s="65"/>
      <c r="UGF641" s="65"/>
      <c r="UGG641" s="65"/>
      <c r="UGH641" s="65"/>
      <c r="UGI641" s="65"/>
      <c r="UGJ641" s="65"/>
      <c r="UGK641" s="65"/>
      <c r="UGL641" s="65"/>
      <c r="UGM641" s="65"/>
      <c r="UGN641" s="65"/>
      <c r="UGO641" s="65"/>
      <c r="UGP641" s="65"/>
      <c r="UGQ641" s="65"/>
      <c r="UGR641" s="65"/>
      <c r="UGS641" s="65"/>
      <c r="UGT641" s="65"/>
      <c r="UGU641" s="65"/>
      <c r="UGV641" s="65"/>
      <c r="UGW641" s="65"/>
      <c r="UGX641" s="65"/>
      <c r="UGY641" s="65"/>
      <c r="UGZ641" s="65"/>
      <c r="UHA641" s="65"/>
      <c r="UHB641" s="65"/>
      <c r="UHC641" s="65"/>
      <c r="UHD641" s="65"/>
      <c r="UHE641" s="65"/>
      <c r="UHF641" s="65"/>
      <c r="UHG641" s="65"/>
      <c r="UHH641" s="65"/>
      <c r="UHI641" s="65"/>
      <c r="UHJ641" s="65"/>
      <c r="UHK641" s="65"/>
      <c r="UHL641" s="65"/>
      <c r="UHM641" s="65"/>
      <c r="UHN641" s="65"/>
      <c r="UHO641" s="65"/>
      <c r="UHP641" s="65"/>
      <c r="UHQ641" s="65"/>
      <c r="UHR641" s="65"/>
      <c r="UHS641" s="65"/>
      <c r="UHT641" s="65"/>
      <c r="UHU641" s="65"/>
      <c r="UHV641" s="65"/>
      <c r="UHW641" s="65"/>
      <c r="UHX641" s="65"/>
      <c r="UHY641" s="65"/>
      <c r="UHZ641" s="65"/>
      <c r="UIA641" s="65"/>
      <c r="UIB641" s="65"/>
      <c r="UIC641" s="65"/>
      <c r="UID641" s="65"/>
      <c r="UIE641" s="65"/>
      <c r="UIF641" s="65"/>
      <c r="UIG641" s="65"/>
      <c r="UIH641" s="65"/>
      <c r="UII641" s="65"/>
      <c r="UIJ641" s="65"/>
      <c r="UIK641" s="65"/>
      <c r="UIL641" s="65"/>
      <c r="UIM641" s="65"/>
      <c r="UIN641" s="65"/>
      <c r="UIO641" s="65"/>
      <c r="UIP641" s="65"/>
      <c r="UIQ641" s="65"/>
      <c r="UIR641" s="65"/>
      <c r="UIS641" s="65"/>
      <c r="UIT641" s="65"/>
      <c r="UIU641" s="65"/>
      <c r="UIV641" s="65"/>
      <c r="UIW641" s="65"/>
      <c r="UIX641" s="65"/>
      <c r="UIY641" s="65"/>
      <c r="UIZ641" s="65"/>
      <c r="UJA641" s="65"/>
      <c r="UJB641" s="65"/>
      <c r="UJC641" s="65"/>
      <c r="UJD641" s="65"/>
      <c r="UJE641" s="65"/>
      <c r="UJF641" s="65"/>
      <c r="UJG641" s="65"/>
      <c r="UJH641" s="65"/>
      <c r="UJI641" s="65"/>
      <c r="UJJ641" s="65"/>
      <c r="UJK641" s="65"/>
      <c r="UJL641" s="65"/>
      <c r="UJM641" s="65"/>
      <c r="UJN641" s="65"/>
      <c r="UJO641" s="65"/>
      <c r="UJP641" s="65"/>
      <c r="UJQ641" s="65"/>
      <c r="UJR641" s="65"/>
      <c r="UJS641" s="65"/>
      <c r="UJT641" s="65"/>
      <c r="UJU641" s="65"/>
      <c r="UJV641" s="65"/>
      <c r="UJW641" s="65"/>
      <c r="UJX641" s="65"/>
      <c r="UJY641" s="65"/>
      <c r="UJZ641" s="65"/>
      <c r="UKA641" s="65"/>
      <c r="UKB641" s="65"/>
      <c r="UKC641" s="65"/>
      <c r="UKD641" s="65"/>
      <c r="UKE641" s="65"/>
      <c r="UKF641" s="65"/>
      <c r="UKG641" s="65"/>
      <c r="UKH641" s="65"/>
      <c r="UKI641" s="65"/>
      <c r="UKJ641" s="65"/>
      <c r="UKK641" s="65"/>
      <c r="UKL641" s="65"/>
      <c r="UKM641" s="65"/>
      <c r="UKN641" s="65"/>
      <c r="UKO641" s="65"/>
      <c r="UKP641" s="65"/>
      <c r="UKQ641" s="65"/>
      <c r="UKR641" s="65"/>
      <c r="UKS641" s="65"/>
      <c r="UKT641" s="65"/>
      <c r="UKU641" s="65"/>
      <c r="UKV641" s="65"/>
      <c r="UKW641" s="65"/>
      <c r="UKX641" s="65"/>
      <c r="UKY641" s="65"/>
      <c r="UKZ641" s="65"/>
      <c r="ULA641" s="65"/>
      <c r="ULB641" s="65"/>
      <c r="ULC641" s="65"/>
      <c r="ULD641" s="65"/>
      <c r="ULE641" s="65"/>
      <c r="ULF641" s="65"/>
      <c r="ULG641" s="65"/>
      <c r="ULH641" s="65"/>
      <c r="ULI641" s="65"/>
      <c r="ULJ641" s="65"/>
      <c r="ULK641" s="65"/>
      <c r="ULL641" s="65"/>
      <c r="ULM641" s="65"/>
      <c r="ULN641" s="65"/>
      <c r="ULO641" s="65"/>
      <c r="ULP641" s="65"/>
      <c r="ULQ641" s="65"/>
      <c r="ULR641" s="65"/>
      <c r="ULS641" s="65"/>
      <c r="ULT641" s="65"/>
      <c r="ULU641" s="65"/>
      <c r="ULV641" s="65"/>
      <c r="ULW641" s="65"/>
      <c r="ULX641" s="65"/>
      <c r="ULY641" s="65"/>
      <c r="ULZ641" s="65"/>
      <c r="UMA641" s="65"/>
      <c r="UMB641" s="65"/>
      <c r="UMC641" s="65"/>
      <c r="UMD641" s="65"/>
      <c r="UME641" s="65"/>
      <c r="UMF641" s="65"/>
      <c r="UMG641" s="65"/>
      <c r="UMH641" s="65"/>
      <c r="UMI641" s="65"/>
      <c r="UMJ641" s="65"/>
      <c r="UMK641" s="65"/>
      <c r="UML641" s="65"/>
      <c r="UMM641" s="65"/>
      <c r="UMN641" s="65"/>
      <c r="UMO641" s="65"/>
      <c r="UMP641" s="65"/>
      <c r="UMQ641" s="65"/>
      <c r="UMR641" s="65"/>
      <c r="UMS641" s="65"/>
      <c r="UMT641" s="65"/>
      <c r="UMU641" s="65"/>
      <c r="UMV641" s="65"/>
      <c r="UMW641" s="65"/>
      <c r="UMX641" s="65"/>
      <c r="UMY641" s="65"/>
      <c r="UMZ641" s="65"/>
      <c r="UNA641" s="65"/>
      <c r="UNB641" s="65"/>
      <c r="UNC641" s="65"/>
      <c r="UND641" s="65"/>
      <c r="UNE641" s="65"/>
      <c r="UNF641" s="65"/>
      <c r="UNG641" s="65"/>
      <c r="UNH641" s="65"/>
      <c r="UNI641" s="65"/>
      <c r="UNJ641" s="65"/>
      <c r="UNK641" s="65"/>
      <c r="UNL641" s="65"/>
      <c r="UNM641" s="65"/>
      <c r="UNN641" s="65"/>
      <c r="UNO641" s="65"/>
      <c r="UNP641" s="65"/>
      <c r="UNQ641" s="65"/>
      <c r="UNR641" s="65"/>
      <c r="UNS641" s="65"/>
      <c r="UNT641" s="65"/>
      <c r="UNU641" s="65"/>
      <c r="UNV641" s="65"/>
      <c r="UNW641" s="65"/>
      <c r="UNX641" s="65"/>
      <c r="UNY641" s="65"/>
      <c r="UNZ641" s="65"/>
      <c r="UOA641" s="65"/>
      <c r="UOB641" s="65"/>
      <c r="UOC641" s="65"/>
      <c r="UOD641" s="65"/>
      <c r="UOE641" s="65"/>
      <c r="UOF641" s="65"/>
      <c r="UOG641" s="65"/>
      <c r="UOH641" s="65"/>
      <c r="UOI641" s="65"/>
      <c r="UOJ641" s="65"/>
      <c r="UOK641" s="65"/>
      <c r="UOL641" s="65"/>
      <c r="UOM641" s="65"/>
      <c r="UON641" s="65"/>
      <c r="UOO641" s="65"/>
      <c r="UOP641" s="65"/>
      <c r="UOQ641" s="65"/>
      <c r="UOR641" s="65"/>
      <c r="UOS641" s="65"/>
      <c r="UOT641" s="65"/>
      <c r="UOU641" s="65"/>
      <c r="UOV641" s="65"/>
      <c r="UOW641" s="65"/>
      <c r="UOX641" s="65"/>
      <c r="UOY641" s="65"/>
      <c r="UOZ641" s="65"/>
      <c r="UPA641" s="65"/>
      <c r="UPB641" s="65"/>
      <c r="UPC641" s="65"/>
      <c r="UPD641" s="65"/>
      <c r="UPE641" s="65"/>
      <c r="UPF641" s="65"/>
      <c r="UPG641" s="65"/>
      <c r="UPH641" s="65"/>
      <c r="UPI641" s="65"/>
      <c r="UPJ641" s="65"/>
      <c r="UPK641" s="65"/>
      <c r="UPL641" s="65"/>
      <c r="UPM641" s="65"/>
      <c r="UPN641" s="65"/>
      <c r="UPO641" s="65"/>
      <c r="UPP641" s="65"/>
      <c r="UPQ641" s="65"/>
      <c r="UPR641" s="65"/>
      <c r="UPS641" s="65"/>
      <c r="UPT641" s="65"/>
      <c r="UPU641" s="65"/>
      <c r="UPV641" s="65"/>
      <c r="UPW641" s="65"/>
      <c r="UPX641" s="65"/>
      <c r="UPY641" s="65"/>
      <c r="UPZ641" s="65"/>
      <c r="UQA641" s="65"/>
      <c r="UQB641" s="65"/>
      <c r="UQC641" s="65"/>
      <c r="UQD641" s="65"/>
      <c r="UQE641" s="65"/>
      <c r="UQF641" s="65"/>
      <c r="UQG641" s="65"/>
      <c r="UQH641" s="65"/>
      <c r="UQI641" s="65"/>
      <c r="UQJ641" s="65"/>
      <c r="UQK641" s="65"/>
      <c r="UQL641" s="65"/>
      <c r="UQM641" s="65"/>
      <c r="UQN641" s="65"/>
      <c r="UQO641" s="65"/>
      <c r="UQP641" s="65"/>
      <c r="UQQ641" s="65"/>
      <c r="UQR641" s="65"/>
      <c r="UQS641" s="65"/>
      <c r="UQT641" s="65"/>
      <c r="UQU641" s="65"/>
      <c r="UQV641" s="65"/>
      <c r="UQW641" s="65"/>
      <c r="UQX641" s="65"/>
      <c r="UQY641" s="65"/>
      <c r="UQZ641" s="65"/>
      <c r="URA641" s="65"/>
      <c r="URB641" s="65"/>
      <c r="URC641" s="65"/>
      <c r="URD641" s="65"/>
      <c r="URE641" s="65"/>
      <c r="URF641" s="65"/>
      <c r="URG641" s="65"/>
      <c r="URH641" s="65"/>
      <c r="URI641" s="65"/>
      <c r="URJ641" s="65"/>
      <c r="URK641" s="65"/>
      <c r="URL641" s="65"/>
      <c r="URM641" s="65"/>
      <c r="URN641" s="65"/>
      <c r="URO641" s="65"/>
      <c r="URP641" s="65"/>
      <c r="URQ641" s="65"/>
      <c r="URR641" s="65"/>
      <c r="URS641" s="65"/>
      <c r="URT641" s="65"/>
      <c r="URU641" s="65"/>
      <c r="URV641" s="65"/>
      <c r="URW641" s="65"/>
      <c r="URX641" s="65"/>
      <c r="URY641" s="65"/>
      <c r="URZ641" s="65"/>
      <c r="USA641" s="65"/>
      <c r="USB641" s="65"/>
      <c r="USC641" s="65"/>
      <c r="USD641" s="65"/>
      <c r="USE641" s="65"/>
      <c r="USF641" s="65"/>
      <c r="USG641" s="65"/>
      <c r="USH641" s="65"/>
      <c r="USI641" s="65"/>
      <c r="USJ641" s="65"/>
      <c r="USK641" s="65"/>
      <c r="USL641" s="65"/>
      <c r="USM641" s="65"/>
      <c r="USN641" s="65"/>
      <c r="USO641" s="65"/>
      <c r="USP641" s="65"/>
      <c r="USQ641" s="65"/>
      <c r="USR641" s="65"/>
      <c r="USS641" s="65"/>
      <c r="UST641" s="65"/>
      <c r="USU641" s="65"/>
      <c r="USV641" s="65"/>
      <c r="USW641" s="65"/>
      <c r="USX641" s="65"/>
      <c r="USY641" s="65"/>
      <c r="USZ641" s="65"/>
      <c r="UTA641" s="65"/>
      <c r="UTB641" s="65"/>
      <c r="UTC641" s="65"/>
      <c r="UTD641" s="65"/>
      <c r="UTE641" s="65"/>
      <c r="UTF641" s="65"/>
      <c r="UTG641" s="65"/>
      <c r="UTH641" s="65"/>
      <c r="UTI641" s="65"/>
      <c r="UTJ641" s="65"/>
      <c r="UTK641" s="65"/>
      <c r="UTL641" s="65"/>
      <c r="UTM641" s="65"/>
      <c r="UTN641" s="65"/>
      <c r="UTO641" s="65"/>
      <c r="UTP641" s="65"/>
      <c r="UTQ641" s="65"/>
      <c r="UTR641" s="65"/>
      <c r="UTS641" s="65"/>
      <c r="UTT641" s="65"/>
      <c r="UTU641" s="65"/>
      <c r="UTV641" s="65"/>
      <c r="UTW641" s="65"/>
      <c r="UTX641" s="65"/>
      <c r="UTY641" s="65"/>
      <c r="UTZ641" s="65"/>
      <c r="UUA641" s="65"/>
      <c r="UUB641" s="65"/>
      <c r="UUC641" s="65"/>
      <c r="UUD641" s="65"/>
      <c r="UUE641" s="65"/>
      <c r="UUF641" s="65"/>
      <c r="UUG641" s="65"/>
      <c r="UUH641" s="65"/>
      <c r="UUI641" s="65"/>
      <c r="UUJ641" s="65"/>
      <c r="UUK641" s="65"/>
      <c r="UUL641" s="65"/>
      <c r="UUM641" s="65"/>
      <c r="UUN641" s="65"/>
      <c r="UUO641" s="65"/>
      <c r="UUP641" s="65"/>
      <c r="UUQ641" s="65"/>
      <c r="UUR641" s="65"/>
      <c r="UUS641" s="65"/>
      <c r="UUT641" s="65"/>
      <c r="UUU641" s="65"/>
      <c r="UUV641" s="65"/>
      <c r="UUW641" s="65"/>
      <c r="UUX641" s="65"/>
      <c r="UUY641" s="65"/>
      <c r="UUZ641" s="65"/>
      <c r="UVA641" s="65"/>
      <c r="UVB641" s="65"/>
      <c r="UVC641" s="65"/>
      <c r="UVD641" s="65"/>
      <c r="UVE641" s="65"/>
      <c r="UVF641" s="65"/>
      <c r="UVG641" s="65"/>
      <c r="UVH641" s="65"/>
      <c r="UVI641" s="65"/>
      <c r="UVJ641" s="65"/>
      <c r="UVK641" s="65"/>
      <c r="UVL641" s="65"/>
      <c r="UVM641" s="65"/>
      <c r="UVN641" s="65"/>
      <c r="UVO641" s="65"/>
      <c r="UVP641" s="65"/>
      <c r="UVQ641" s="65"/>
      <c r="UVR641" s="65"/>
      <c r="UVS641" s="65"/>
      <c r="UVT641" s="65"/>
      <c r="UVU641" s="65"/>
      <c r="UVV641" s="65"/>
      <c r="UVW641" s="65"/>
      <c r="UVX641" s="65"/>
      <c r="UVY641" s="65"/>
      <c r="UVZ641" s="65"/>
      <c r="UWA641" s="65"/>
      <c r="UWB641" s="65"/>
      <c r="UWC641" s="65"/>
      <c r="UWD641" s="65"/>
      <c r="UWE641" s="65"/>
      <c r="UWF641" s="65"/>
      <c r="UWG641" s="65"/>
      <c r="UWH641" s="65"/>
      <c r="UWI641" s="65"/>
      <c r="UWJ641" s="65"/>
      <c r="UWK641" s="65"/>
      <c r="UWL641" s="65"/>
      <c r="UWM641" s="65"/>
      <c r="UWN641" s="65"/>
      <c r="UWO641" s="65"/>
      <c r="UWP641" s="65"/>
      <c r="UWQ641" s="65"/>
      <c r="UWR641" s="65"/>
      <c r="UWS641" s="65"/>
      <c r="UWT641" s="65"/>
      <c r="UWU641" s="65"/>
      <c r="UWV641" s="65"/>
      <c r="UWW641" s="65"/>
      <c r="UWX641" s="65"/>
      <c r="UWY641" s="65"/>
      <c r="UWZ641" s="65"/>
      <c r="UXA641" s="65"/>
      <c r="UXB641" s="65"/>
      <c r="UXC641" s="65"/>
      <c r="UXD641" s="65"/>
      <c r="UXE641" s="65"/>
      <c r="UXF641" s="65"/>
      <c r="UXG641" s="65"/>
      <c r="UXH641" s="65"/>
      <c r="UXI641" s="65"/>
      <c r="UXJ641" s="65"/>
      <c r="UXK641" s="65"/>
      <c r="UXL641" s="65"/>
      <c r="UXM641" s="65"/>
      <c r="UXN641" s="65"/>
      <c r="UXO641" s="65"/>
      <c r="UXP641" s="65"/>
      <c r="UXQ641" s="65"/>
      <c r="UXR641" s="65"/>
      <c r="UXS641" s="65"/>
      <c r="UXT641" s="65"/>
      <c r="UXU641" s="65"/>
      <c r="UXV641" s="65"/>
      <c r="UXW641" s="65"/>
      <c r="UXX641" s="65"/>
      <c r="UXY641" s="65"/>
      <c r="UXZ641" s="65"/>
      <c r="UYA641" s="65"/>
      <c r="UYB641" s="65"/>
      <c r="UYC641" s="65"/>
      <c r="UYD641" s="65"/>
      <c r="UYE641" s="65"/>
      <c r="UYF641" s="65"/>
      <c r="UYG641" s="65"/>
      <c r="UYH641" s="65"/>
      <c r="UYI641" s="65"/>
      <c r="UYJ641" s="65"/>
      <c r="UYK641" s="65"/>
      <c r="UYL641" s="65"/>
      <c r="UYM641" s="65"/>
      <c r="UYN641" s="65"/>
      <c r="UYO641" s="65"/>
      <c r="UYP641" s="65"/>
      <c r="UYQ641" s="65"/>
      <c r="UYR641" s="65"/>
      <c r="UYS641" s="65"/>
      <c r="UYT641" s="65"/>
      <c r="UYU641" s="65"/>
      <c r="UYV641" s="65"/>
      <c r="UYW641" s="65"/>
      <c r="UYX641" s="65"/>
      <c r="UYY641" s="65"/>
      <c r="UYZ641" s="65"/>
      <c r="UZA641" s="65"/>
      <c r="UZB641" s="65"/>
      <c r="UZC641" s="65"/>
      <c r="UZD641" s="65"/>
      <c r="UZE641" s="65"/>
      <c r="UZF641" s="65"/>
      <c r="UZG641" s="65"/>
      <c r="UZH641" s="65"/>
      <c r="UZI641" s="65"/>
      <c r="UZJ641" s="65"/>
      <c r="UZK641" s="65"/>
      <c r="UZL641" s="65"/>
      <c r="UZM641" s="65"/>
      <c r="UZN641" s="65"/>
      <c r="UZO641" s="65"/>
      <c r="UZP641" s="65"/>
      <c r="UZQ641" s="65"/>
      <c r="UZR641" s="65"/>
      <c r="UZS641" s="65"/>
      <c r="UZT641" s="65"/>
      <c r="UZU641" s="65"/>
      <c r="UZV641" s="65"/>
      <c r="UZW641" s="65"/>
      <c r="UZX641" s="65"/>
      <c r="UZY641" s="65"/>
      <c r="UZZ641" s="65"/>
      <c r="VAA641" s="65"/>
      <c r="VAB641" s="65"/>
      <c r="VAC641" s="65"/>
      <c r="VAD641" s="65"/>
      <c r="VAE641" s="65"/>
      <c r="VAF641" s="65"/>
      <c r="VAG641" s="65"/>
      <c r="VAH641" s="65"/>
      <c r="VAI641" s="65"/>
      <c r="VAJ641" s="65"/>
      <c r="VAK641" s="65"/>
      <c r="VAL641" s="65"/>
      <c r="VAM641" s="65"/>
      <c r="VAN641" s="65"/>
      <c r="VAO641" s="65"/>
      <c r="VAP641" s="65"/>
      <c r="VAQ641" s="65"/>
      <c r="VAR641" s="65"/>
      <c r="VAS641" s="65"/>
      <c r="VAT641" s="65"/>
      <c r="VAU641" s="65"/>
      <c r="VAV641" s="65"/>
      <c r="VAW641" s="65"/>
      <c r="VAX641" s="65"/>
      <c r="VAY641" s="65"/>
      <c r="VAZ641" s="65"/>
      <c r="VBA641" s="65"/>
      <c r="VBB641" s="65"/>
      <c r="VBC641" s="65"/>
      <c r="VBD641" s="65"/>
      <c r="VBE641" s="65"/>
      <c r="VBF641" s="65"/>
      <c r="VBG641" s="65"/>
      <c r="VBH641" s="65"/>
      <c r="VBI641" s="65"/>
      <c r="VBJ641" s="65"/>
      <c r="VBK641" s="65"/>
      <c r="VBL641" s="65"/>
      <c r="VBM641" s="65"/>
      <c r="VBN641" s="65"/>
      <c r="VBO641" s="65"/>
      <c r="VBP641" s="65"/>
      <c r="VBQ641" s="65"/>
      <c r="VBR641" s="65"/>
      <c r="VBS641" s="65"/>
      <c r="VBT641" s="65"/>
      <c r="VBU641" s="65"/>
      <c r="VBV641" s="65"/>
      <c r="VBW641" s="65"/>
      <c r="VBX641" s="65"/>
      <c r="VBY641" s="65"/>
      <c r="VBZ641" s="65"/>
      <c r="VCA641" s="65"/>
      <c r="VCB641" s="65"/>
      <c r="VCC641" s="65"/>
      <c r="VCD641" s="65"/>
      <c r="VCE641" s="65"/>
      <c r="VCF641" s="65"/>
      <c r="VCG641" s="65"/>
      <c r="VCH641" s="65"/>
      <c r="VCI641" s="65"/>
      <c r="VCJ641" s="65"/>
      <c r="VCK641" s="65"/>
      <c r="VCL641" s="65"/>
      <c r="VCM641" s="65"/>
      <c r="VCN641" s="65"/>
      <c r="VCO641" s="65"/>
      <c r="VCP641" s="65"/>
      <c r="VCQ641" s="65"/>
      <c r="VCR641" s="65"/>
      <c r="VCS641" s="65"/>
      <c r="VCT641" s="65"/>
      <c r="VCU641" s="65"/>
      <c r="VCV641" s="65"/>
      <c r="VCW641" s="65"/>
      <c r="VCX641" s="65"/>
      <c r="VCY641" s="65"/>
      <c r="VCZ641" s="65"/>
      <c r="VDA641" s="65"/>
      <c r="VDB641" s="65"/>
      <c r="VDC641" s="65"/>
      <c r="VDD641" s="65"/>
      <c r="VDE641" s="65"/>
      <c r="VDF641" s="65"/>
      <c r="VDG641" s="65"/>
      <c r="VDH641" s="65"/>
      <c r="VDI641" s="65"/>
      <c r="VDJ641" s="65"/>
      <c r="VDK641" s="65"/>
      <c r="VDL641" s="65"/>
      <c r="VDM641" s="65"/>
      <c r="VDN641" s="65"/>
      <c r="VDO641" s="65"/>
      <c r="VDP641" s="65"/>
      <c r="VDQ641" s="65"/>
      <c r="VDR641" s="65"/>
      <c r="VDS641" s="65"/>
      <c r="VDT641" s="65"/>
      <c r="VDU641" s="65"/>
      <c r="VDV641" s="65"/>
      <c r="VDW641" s="65"/>
      <c r="VDX641" s="65"/>
      <c r="VDY641" s="65"/>
      <c r="VDZ641" s="65"/>
      <c r="VEA641" s="65"/>
      <c r="VEB641" s="65"/>
      <c r="VEC641" s="65"/>
      <c r="VED641" s="65"/>
      <c r="VEE641" s="65"/>
      <c r="VEF641" s="65"/>
      <c r="VEG641" s="65"/>
      <c r="VEH641" s="65"/>
      <c r="VEI641" s="65"/>
      <c r="VEJ641" s="65"/>
      <c r="VEK641" s="65"/>
      <c r="VEL641" s="65"/>
      <c r="VEM641" s="65"/>
      <c r="VEN641" s="65"/>
      <c r="VEO641" s="65"/>
      <c r="VEP641" s="65"/>
      <c r="VEQ641" s="65"/>
      <c r="VER641" s="65"/>
      <c r="VES641" s="65"/>
      <c r="VET641" s="65"/>
      <c r="VEU641" s="65"/>
      <c r="VEV641" s="65"/>
      <c r="VEW641" s="65"/>
      <c r="VEX641" s="65"/>
      <c r="VEY641" s="65"/>
      <c r="VEZ641" s="65"/>
      <c r="VFA641" s="65"/>
      <c r="VFB641" s="65"/>
      <c r="VFC641" s="65"/>
      <c r="VFD641" s="65"/>
      <c r="VFE641" s="65"/>
      <c r="VFF641" s="65"/>
      <c r="VFG641" s="65"/>
      <c r="VFH641" s="65"/>
      <c r="VFI641" s="65"/>
      <c r="VFJ641" s="65"/>
      <c r="VFK641" s="65"/>
      <c r="VFL641" s="65"/>
      <c r="VFM641" s="65"/>
      <c r="VFN641" s="65"/>
      <c r="VFO641" s="65"/>
      <c r="VFP641" s="65"/>
      <c r="VFQ641" s="65"/>
      <c r="VFR641" s="65"/>
      <c r="VFS641" s="65"/>
      <c r="VFT641" s="65"/>
      <c r="VFU641" s="65"/>
      <c r="VFV641" s="65"/>
      <c r="VFW641" s="65"/>
      <c r="VFX641" s="65"/>
      <c r="VFY641" s="65"/>
      <c r="VFZ641" s="65"/>
      <c r="VGA641" s="65"/>
      <c r="VGB641" s="65"/>
      <c r="VGC641" s="65"/>
      <c r="VGD641" s="65"/>
      <c r="VGE641" s="65"/>
      <c r="VGF641" s="65"/>
      <c r="VGG641" s="65"/>
      <c r="VGH641" s="65"/>
      <c r="VGI641" s="65"/>
      <c r="VGJ641" s="65"/>
      <c r="VGK641" s="65"/>
      <c r="VGL641" s="65"/>
      <c r="VGM641" s="65"/>
      <c r="VGN641" s="65"/>
      <c r="VGO641" s="65"/>
      <c r="VGP641" s="65"/>
      <c r="VGQ641" s="65"/>
      <c r="VGR641" s="65"/>
      <c r="VGS641" s="65"/>
      <c r="VGT641" s="65"/>
      <c r="VGU641" s="65"/>
      <c r="VGV641" s="65"/>
      <c r="VGW641" s="65"/>
      <c r="VGX641" s="65"/>
      <c r="VGY641" s="65"/>
      <c r="VGZ641" s="65"/>
      <c r="VHA641" s="65"/>
      <c r="VHB641" s="65"/>
      <c r="VHC641" s="65"/>
      <c r="VHD641" s="65"/>
      <c r="VHE641" s="65"/>
      <c r="VHF641" s="65"/>
      <c r="VHG641" s="65"/>
      <c r="VHH641" s="65"/>
      <c r="VHI641" s="65"/>
      <c r="VHJ641" s="65"/>
      <c r="VHK641" s="65"/>
      <c r="VHL641" s="65"/>
      <c r="VHM641" s="65"/>
      <c r="VHN641" s="65"/>
      <c r="VHO641" s="65"/>
      <c r="VHP641" s="65"/>
      <c r="VHQ641" s="65"/>
      <c r="VHR641" s="65"/>
      <c r="VHS641" s="65"/>
      <c r="VHT641" s="65"/>
      <c r="VHU641" s="65"/>
      <c r="VHV641" s="65"/>
      <c r="VHW641" s="65"/>
      <c r="VHX641" s="65"/>
      <c r="VHY641" s="65"/>
      <c r="VHZ641" s="65"/>
      <c r="VIA641" s="65"/>
      <c r="VIB641" s="65"/>
      <c r="VIC641" s="65"/>
      <c r="VID641" s="65"/>
      <c r="VIE641" s="65"/>
      <c r="VIF641" s="65"/>
      <c r="VIG641" s="65"/>
      <c r="VIH641" s="65"/>
      <c r="VII641" s="65"/>
      <c r="VIJ641" s="65"/>
      <c r="VIK641" s="65"/>
      <c r="VIL641" s="65"/>
      <c r="VIM641" s="65"/>
      <c r="VIN641" s="65"/>
      <c r="VIO641" s="65"/>
      <c r="VIP641" s="65"/>
      <c r="VIQ641" s="65"/>
      <c r="VIR641" s="65"/>
      <c r="VIS641" s="65"/>
      <c r="VIT641" s="65"/>
      <c r="VIU641" s="65"/>
      <c r="VIV641" s="65"/>
      <c r="VIW641" s="65"/>
      <c r="VIX641" s="65"/>
      <c r="VIY641" s="65"/>
      <c r="VIZ641" s="65"/>
      <c r="VJA641" s="65"/>
      <c r="VJB641" s="65"/>
      <c r="VJC641" s="65"/>
      <c r="VJD641" s="65"/>
      <c r="VJE641" s="65"/>
      <c r="VJF641" s="65"/>
      <c r="VJG641" s="65"/>
      <c r="VJH641" s="65"/>
      <c r="VJI641" s="65"/>
      <c r="VJJ641" s="65"/>
      <c r="VJK641" s="65"/>
      <c r="VJL641" s="65"/>
      <c r="VJM641" s="65"/>
      <c r="VJN641" s="65"/>
      <c r="VJO641" s="65"/>
      <c r="VJP641" s="65"/>
      <c r="VJQ641" s="65"/>
      <c r="VJR641" s="65"/>
      <c r="VJS641" s="65"/>
      <c r="VJT641" s="65"/>
      <c r="VJU641" s="65"/>
      <c r="VJV641" s="65"/>
      <c r="VJW641" s="65"/>
      <c r="VJX641" s="65"/>
      <c r="VJY641" s="65"/>
      <c r="VJZ641" s="65"/>
      <c r="VKA641" s="65"/>
      <c r="VKB641" s="65"/>
      <c r="VKC641" s="65"/>
      <c r="VKD641" s="65"/>
      <c r="VKE641" s="65"/>
      <c r="VKF641" s="65"/>
      <c r="VKG641" s="65"/>
      <c r="VKH641" s="65"/>
      <c r="VKI641" s="65"/>
      <c r="VKJ641" s="65"/>
      <c r="VKK641" s="65"/>
      <c r="VKL641" s="65"/>
      <c r="VKM641" s="65"/>
      <c r="VKN641" s="65"/>
      <c r="VKO641" s="65"/>
      <c r="VKP641" s="65"/>
      <c r="VKQ641" s="65"/>
      <c r="VKR641" s="65"/>
      <c r="VKS641" s="65"/>
      <c r="VKT641" s="65"/>
      <c r="VKU641" s="65"/>
      <c r="VKV641" s="65"/>
      <c r="VKW641" s="65"/>
      <c r="VKX641" s="65"/>
      <c r="VKY641" s="65"/>
      <c r="VKZ641" s="65"/>
      <c r="VLA641" s="65"/>
      <c r="VLB641" s="65"/>
      <c r="VLC641" s="65"/>
      <c r="VLD641" s="65"/>
      <c r="VLE641" s="65"/>
      <c r="VLF641" s="65"/>
      <c r="VLG641" s="65"/>
      <c r="VLH641" s="65"/>
      <c r="VLI641" s="65"/>
      <c r="VLJ641" s="65"/>
      <c r="VLK641" s="65"/>
      <c r="VLL641" s="65"/>
      <c r="VLM641" s="65"/>
      <c r="VLN641" s="65"/>
      <c r="VLO641" s="65"/>
      <c r="VLP641" s="65"/>
      <c r="VLQ641" s="65"/>
      <c r="VLR641" s="65"/>
      <c r="VLS641" s="65"/>
      <c r="VLT641" s="65"/>
      <c r="VLU641" s="65"/>
      <c r="VLV641" s="65"/>
      <c r="VLW641" s="65"/>
      <c r="VLX641" s="65"/>
      <c r="VLY641" s="65"/>
      <c r="VLZ641" s="65"/>
      <c r="VMA641" s="65"/>
      <c r="VMB641" s="65"/>
      <c r="VMC641" s="65"/>
      <c r="VMD641" s="65"/>
      <c r="VME641" s="65"/>
      <c r="VMF641" s="65"/>
      <c r="VMG641" s="65"/>
      <c r="VMH641" s="65"/>
      <c r="VMI641" s="65"/>
      <c r="VMJ641" s="65"/>
      <c r="VMK641" s="65"/>
      <c r="VML641" s="65"/>
      <c r="VMM641" s="65"/>
      <c r="VMN641" s="65"/>
      <c r="VMO641" s="65"/>
      <c r="VMP641" s="65"/>
      <c r="VMQ641" s="65"/>
      <c r="VMR641" s="65"/>
      <c r="VMS641" s="65"/>
      <c r="VMT641" s="65"/>
      <c r="VMU641" s="65"/>
      <c r="VMV641" s="65"/>
      <c r="VMW641" s="65"/>
      <c r="VMX641" s="65"/>
      <c r="VMY641" s="65"/>
      <c r="VMZ641" s="65"/>
      <c r="VNA641" s="65"/>
      <c r="VNB641" s="65"/>
      <c r="VNC641" s="65"/>
      <c r="VND641" s="65"/>
      <c r="VNE641" s="65"/>
      <c r="VNF641" s="65"/>
      <c r="VNG641" s="65"/>
      <c r="VNH641" s="65"/>
      <c r="VNI641" s="65"/>
      <c r="VNJ641" s="65"/>
      <c r="VNK641" s="65"/>
      <c r="VNL641" s="65"/>
      <c r="VNM641" s="65"/>
      <c r="VNN641" s="65"/>
      <c r="VNO641" s="65"/>
      <c r="VNP641" s="65"/>
      <c r="VNQ641" s="65"/>
      <c r="VNR641" s="65"/>
      <c r="VNS641" s="65"/>
      <c r="VNT641" s="65"/>
      <c r="VNU641" s="65"/>
      <c r="VNV641" s="65"/>
      <c r="VNW641" s="65"/>
      <c r="VNX641" s="65"/>
      <c r="VNY641" s="65"/>
      <c r="VNZ641" s="65"/>
      <c r="VOA641" s="65"/>
      <c r="VOB641" s="65"/>
      <c r="VOC641" s="65"/>
      <c r="VOD641" s="65"/>
      <c r="VOE641" s="65"/>
      <c r="VOF641" s="65"/>
      <c r="VOG641" s="65"/>
      <c r="VOH641" s="65"/>
      <c r="VOI641" s="65"/>
      <c r="VOJ641" s="65"/>
      <c r="VOK641" s="65"/>
      <c r="VOL641" s="65"/>
      <c r="VOM641" s="65"/>
      <c r="VON641" s="65"/>
      <c r="VOO641" s="65"/>
      <c r="VOP641" s="65"/>
      <c r="VOQ641" s="65"/>
      <c r="VOR641" s="65"/>
      <c r="VOS641" s="65"/>
      <c r="VOT641" s="65"/>
      <c r="VOU641" s="65"/>
      <c r="VOV641" s="65"/>
      <c r="VOW641" s="65"/>
      <c r="VOX641" s="65"/>
      <c r="VOY641" s="65"/>
      <c r="VOZ641" s="65"/>
      <c r="VPA641" s="65"/>
      <c r="VPB641" s="65"/>
      <c r="VPC641" s="65"/>
      <c r="VPD641" s="65"/>
      <c r="VPE641" s="65"/>
      <c r="VPF641" s="65"/>
      <c r="VPG641" s="65"/>
      <c r="VPH641" s="65"/>
      <c r="VPI641" s="65"/>
      <c r="VPJ641" s="65"/>
      <c r="VPK641" s="65"/>
      <c r="VPL641" s="65"/>
      <c r="VPM641" s="65"/>
      <c r="VPN641" s="65"/>
      <c r="VPO641" s="65"/>
      <c r="VPP641" s="65"/>
      <c r="VPQ641" s="65"/>
      <c r="VPR641" s="65"/>
      <c r="VPS641" s="65"/>
      <c r="VPT641" s="65"/>
      <c r="VPU641" s="65"/>
      <c r="VPV641" s="65"/>
      <c r="VPW641" s="65"/>
      <c r="VPX641" s="65"/>
      <c r="VPY641" s="65"/>
      <c r="VPZ641" s="65"/>
      <c r="VQA641" s="65"/>
      <c r="VQB641" s="65"/>
      <c r="VQC641" s="65"/>
      <c r="VQD641" s="65"/>
      <c r="VQE641" s="65"/>
      <c r="VQF641" s="65"/>
      <c r="VQG641" s="65"/>
      <c r="VQH641" s="65"/>
      <c r="VQI641" s="65"/>
      <c r="VQJ641" s="65"/>
      <c r="VQK641" s="65"/>
      <c r="VQL641" s="65"/>
      <c r="VQM641" s="65"/>
      <c r="VQN641" s="65"/>
      <c r="VQO641" s="65"/>
      <c r="VQP641" s="65"/>
      <c r="VQQ641" s="65"/>
      <c r="VQR641" s="65"/>
      <c r="VQS641" s="65"/>
      <c r="VQT641" s="65"/>
      <c r="VQU641" s="65"/>
      <c r="VQV641" s="65"/>
      <c r="VQW641" s="65"/>
      <c r="VQX641" s="65"/>
      <c r="VQY641" s="65"/>
      <c r="VQZ641" s="65"/>
      <c r="VRA641" s="65"/>
      <c r="VRB641" s="65"/>
      <c r="VRC641" s="65"/>
      <c r="VRD641" s="65"/>
      <c r="VRE641" s="65"/>
      <c r="VRF641" s="65"/>
      <c r="VRG641" s="65"/>
      <c r="VRH641" s="65"/>
      <c r="VRI641" s="65"/>
      <c r="VRJ641" s="65"/>
      <c r="VRK641" s="65"/>
      <c r="VRL641" s="65"/>
      <c r="VRM641" s="65"/>
      <c r="VRN641" s="65"/>
      <c r="VRO641" s="65"/>
      <c r="VRP641" s="65"/>
      <c r="VRQ641" s="65"/>
      <c r="VRR641" s="65"/>
      <c r="VRS641" s="65"/>
      <c r="VRT641" s="65"/>
      <c r="VRU641" s="65"/>
      <c r="VRV641" s="65"/>
      <c r="VRW641" s="65"/>
      <c r="VRX641" s="65"/>
      <c r="VRY641" s="65"/>
      <c r="VRZ641" s="65"/>
      <c r="VSA641" s="65"/>
      <c r="VSB641" s="65"/>
      <c r="VSC641" s="65"/>
      <c r="VSD641" s="65"/>
      <c r="VSE641" s="65"/>
      <c r="VSF641" s="65"/>
      <c r="VSG641" s="65"/>
      <c r="VSH641" s="65"/>
      <c r="VSI641" s="65"/>
      <c r="VSJ641" s="65"/>
      <c r="VSK641" s="65"/>
      <c r="VSL641" s="65"/>
      <c r="VSM641" s="65"/>
      <c r="VSN641" s="65"/>
      <c r="VSO641" s="65"/>
      <c r="VSP641" s="65"/>
      <c r="VSQ641" s="65"/>
      <c r="VSR641" s="65"/>
      <c r="VSS641" s="65"/>
      <c r="VST641" s="65"/>
      <c r="VSU641" s="65"/>
      <c r="VSV641" s="65"/>
      <c r="VSW641" s="65"/>
      <c r="VSX641" s="65"/>
      <c r="VSY641" s="65"/>
      <c r="VSZ641" s="65"/>
      <c r="VTA641" s="65"/>
      <c r="VTB641" s="65"/>
      <c r="VTC641" s="65"/>
      <c r="VTD641" s="65"/>
      <c r="VTE641" s="65"/>
      <c r="VTF641" s="65"/>
      <c r="VTG641" s="65"/>
      <c r="VTH641" s="65"/>
      <c r="VTI641" s="65"/>
      <c r="VTJ641" s="65"/>
      <c r="VTK641" s="65"/>
      <c r="VTL641" s="65"/>
      <c r="VTM641" s="65"/>
      <c r="VTN641" s="65"/>
      <c r="VTO641" s="65"/>
      <c r="VTP641" s="65"/>
      <c r="VTQ641" s="65"/>
      <c r="VTR641" s="65"/>
      <c r="VTS641" s="65"/>
      <c r="VTT641" s="65"/>
      <c r="VTU641" s="65"/>
      <c r="VTV641" s="65"/>
      <c r="VTW641" s="65"/>
      <c r="VTX641" s="65"/>
      <c r="VTY641" s="65"/>
      <c r="VTZ641" s="65"/>
      <c r="VUA641" s="65"/>
      <c r="VUB641" s="65"/>
      <c r="VUC641" s="65"/>
      <c r="VUD641" s="65"/>
      <c r="VUE641" s="65"/>
      <c r="VUF641" s="65"/>
      <c r="VUG641" s="65"/>
      <c r="VUH641" s="65"/>
      <c r="VUI641" s="65"/>
      <c r="VUJ641" s="65"/>
      <c r="VUK641" s="65"/>
      <c r="VUL641" s="65"/>
      <c r="VUM641" s="65"/>
      <c r="VUN641" s="65"/>
      <c r="VUO641" s="65"/>
      <c r="VUP641" s="65"/>
      <c r="VUQ641" s="65"/>
      <c r="VUR641" s="65"/>
      <c r="VUS641" s="65"/>
      <c r="VUT641" s="65"/>
      <c r="VUU641" s="65"/>
      <c r="VUV641" s="65"/>
      <c r="VUW641" s="65"/>
      <c r="VUX641" s="65"/>
      <c r="VUY641" s="65"/>
      <c r="VUZ641" s="65"/>
      <c r="VVA641" s="65"/>
      <c r="VVB641" s="65"/>
      <c r="VVC641" s="65"/>
      <c r="VVD641" s="65"/>
      <c r="VVE641" s="65"/>
      <c r="VVF641" s="65"/>
      <c r="VVG641" s="65"/>
      <c r="VVH641" s="65"/>
      <c r="VVI641" s="65"/>
      <c r="VVJ641" s="65"/>
      <c r="VVK641" s="65"/>
      <c r="VVL641" s="65"/>
      <c r="VVM641" s="65"/>
      <c r="VVN641" s="65"/>
      <c r="VVO641" s="65"/>
      <c r="VVP641" s="65"/>
      <c r="VVQ641" s="65"/>
      <c r="VVR641" s="65"/>
      <c r="VVS641" s="65"/>
      <c r="VVT641" s="65"/>
      <c r="VVU641" s="65"/>
      <c r="VVV641" s="65"/>
      <c r="VVW641" s="65"/>
      <c r="VVX641" s="65"/>
      <c r="VVY641" s="65"/>
      <c r="VVZ641" s="65"/>
      <c r="VWA641" s="65"/>
      <c r="VWB641" s="65"/>
      <c r="VWC641" s="65"/>
      <c r="VWD641" s="65"/>
      <c r="VWE641" s="65"/>
      <c r="VWF641" s="65"/>
      <c r="VWG641" s="65"/>
      <c r="VWH641" s="65"/>
      <c r="VWI641" s="65"/>
      <c r="VWJ641" s="65"/>
      <c r="VWK641" s="65"/>
      <c r="VWL641" s="65"/>
      <c r="VWM641" s="65"/>
      <c r="VWN641" s="65"/>
      <c r="VWO641" s="65"/>
      <c r="VWP641" s="65"/>
      <c r="VWQ641" s="65"/>
      <c r="VWR641" s="65"/>
      <c r="VWS641" s="65"/>
      <c r="VWT641" s="65"/>
      <c r="VWU641" s="65"/>
      <c r="VWV641" s="65"/>
      <c r="VWW641" s="65"/>
      <c r="VWX641" s="65"/>
      <c r="VWY641" s="65"/>
      <c r="VWZ641" s="65"/>
      <c r="VXA641" s="65"/>
      <c r="VXB641" s="65"/>
      <c r="VXC641" s="65"/>
      <c r="VXD641" s="65"/>
      <c r="VXE641" s="65"/>
      <c r="VXF641" s="65"/>
      <c r="VXG641" s="65"/>
      <c r="VXH641" s="65"/>
      <c r="VXI641" s="65"/>
      <c r="VXJ641" s="65"/>
      <c r="VXK641" s="65"/>
      <c r="VXL641" s="65"/>
      <c r="VXM641" s="65"/>
      <c r="VXN641" s="65"/>
      <c r="VXO641" s="65"/>
      <c r="VXP641" s="65"/>
      <c r="VXQ641" s="65"/>
      <c r="VXR641" s="65"/>
      <c r="VXS641" s="65"/>
      <c r="VXT641" s="65"/>
      <c r="VXU641" s="65"/>
      <c r="VXV641" s="65"/>
      <c r="VXW641" s="65"/>
      <c r="VXX641" s="65"/>
      <c r="VXY641" s="65"/>
      <c r="VXZ641" s="65"/>
      <c r="VYA641" s="65"/>
      <c r="VYB641" s="65"/>
      <c r="VYC641" s="65"/>
      <c r="VYD641" s="65"/>
      <c r="VYE641" s="65"/>
      <c r="VYF641" s="65"/>
      <c r="VYG641" s="65"/>
      <c r="VYH641" s="65"/>
      <c r="VYI641" s="65"/>
      <c r="VYJ641" s="65"/>
      <c r="VYK641" s="65"/>
      <c r="VYL641" s="65"/>
      <c r="VYM641" s="65"/>
      <c r="VYN641" s="65"/>
      <c r="VYO641" s="65"/>
      <c r="VYP641" s="65"/>
      <c r="VYQ641" s="65"/>
      <c r="VYR641" s="65"/>
      <c r="VYS641" s="65"/>
      <c r="VYT641" s="65"/>
      <c r="VYU641" s="65"/>
      <c r="VYV641" s="65"/>
      <c r="VYW641" s="65"/>
      <c r="VYX641" s="65"/>
      <c r="VYY641" s="65"/>
      <c r="VYZ641" s="65"/>
      <c r="VZA641" s="65"/>
      <c r="VZB641" s="65"/>
      <c r="VZC641" s="65"/>
      <c r="VZD641" s="65"/>
      <c r="VZE641" s="65"/>
      <c r="VZF641" s="65"/>
      <c r="VZG641" s="65"/>
      <c r="VZH641" s="65"/>
      <c r="VZI641" s="65"/>
      <c r="VZJ641" s="65"/>
      <c r="VZK641" s="65"/>
      <c r="VZL641" s="65"/>
      <c r="VZM641" s="65"/>
      <c r="VZN641" s="65"/>
      <c r="VZO641" s="65"/>
      <c r="VZP641" s="65"/>
      <c r="VZQ641" s="65"/>
      <c r="VZR641" s="65"/>
      <c r="VZS641" s="65"/>
      <c r="VZT641" s="65"/>
      <c r="VZU641" s="65"/>
      <c r="VZV641" s="65"/>
      <c r="VZW641" s="65"/>
      <c r="VZX641" s="65"/>
      <c r="VZY641" s="65"/>
      <c r="VZZ641" s="65"/>
      <c r="WAA641" s="65"/>
      <c r="WAB641" s="65"/>
      <c r="WAC641" s="65"/>
      <c r="WAD641" s="65"/>
      <c r="WAE641" s="65"/>
      <c r="WAF641" s="65"/>
      <c r="WAG641" s="65"/>
      <c r="WAH641" s="65"/>
      <c r="WAI641" s="65"/>
      <c r="WAJ641" s="65"/>
      <c r="WAK641" s="65"/>
      <c r="WAL641" s="65"/>
      <c r="WAM641" s="65"/>
      <c r="WAN641" s="65"/>
      <c r="WAO641" s="65"/>
      <c r="WAP641" s="65"/>
      <c r="WAQ641" s="65"/>
      <c r="WAR641" s="65"/>
      <c r="WAS641" s="65"/>
      <c r="WAT641" s="65"/>
      <c r="WAU641" s="65"/>
      <c r="WAV641" s="65"/>
      <c r="WAW641" s="65"/>
      <c r="WAX641" s="65"/>
      <c r="WAY641" s="65"/>
      <c r="WAZ641" s="65"/>
      <c r="WBA641" s="65"/>
      <c r="WBB641" s="65"/>
      <c r="WBC641" s="65"/>
      <c r="WBD641" s="65"/>
      <c r="WBE641" s="65"/>
      <c r="WBF641" s="65"/>
      <c r="WBG641" s="65"/>
      <c r="WBH641" s="65"/>
      <c r="WBI641" s="65"/>
      <c r="WBJ641" s="65"/>
      <c r="WBK641" s="65"/>
      <c r="WBL641" s="65"/>
      <c r="WBM641" s="65"/>
      <c r="WBN641" s="65"/>
      <c r="WBO641" s="65"/>
      <c r="WBP641" s="65"/>
      <c r="WBQ641" s="65"/>
      <c r="WBR641" s="65"/>
      <c r="WBS641" s="65"/>
      <c r="WBT641" s="65"/>
      <c r="WBU641" s="65"/>
      <c r="WBV641" s="65"/>
      <c r="WBW641" s="65"/>
      <c r="WBX641" s="65"/>
      <c r="WBY641" s="65"/>
      <c r="WBZ641" s="65"/>
      <c r="WCA641" s="65"/>
      <c r="WCB641" s="65"/>
      <c r="WCC641" s="65"/>
      <c r="WCD641" s="65"/>
      <c r="WCE641" s="65"/>
      <c r="WCF641" s="65"/>
      <c r="WCG641" s="65"/>
      <c r="WCH641" s="65"/>
      <c r="WCI641" s="65"/>
      <c r="WCJ641" s="65"/>
      <c r="WCK641" s="65"/>
      <c r="WCL641" s="65"/>
      <c r="WCM641" s="65"/>
      <c r="WCN641" s="65"/>
      <c r="WCO641" s="65"/>
      <c r="WCP641" s="65"/>
      <c r="WCQ641" s="65"/>
      <c r="WCR641" s="65"/>
      <c r="WCS641" s="65"/>
      <c r="WCT641" s="65"/>
      <c r="WCU641" s="65"/>
      <c r="WCV641" s="65"/>
      <c r="WCW641" s="65"/>
      <c r="WCX641" s="65"/>
      <c r="WCY641" s="65"/>
      <c r="WCZ641" s="65"/>
      <c r="WDA641" s="65"/>
      <c r="WDB641" s="65"/>
      <c r="WDC641" s="65"/>
      <c r="WDD641" s="65"/>
      <c r="WDE641" s="65"/>
      <c r="WDF641" s="65"/>
      <c r="WDG641" s="65"/>
      <c r="WDH641" s="65"/>
      <c r="WDI641" s="65"/>
      <c r="WDJ641" s="65"/>
      <c r="WDK641" s="65"/>
      <c r="WDL641" s="65"/>
      <c r="WDM641" s="65"/>
      <c r="WDN641" s="65"/>
      <c r="WDO641" s="65"/>
      <c r="WDP641" s="65"/>
      <c r="WDQ641" s="65"/>
      <c r="WDR641" s="65"/>
      <c r="WDS641" s="65"/>
      <c r="WDT641" s="65"/>
      <c r="WDU641" s="65"/>
      <c r="WDV641" s="65"/>
      <c r="WDW641" s="65"/>
      <c r="WDX641" s="65"/>
      <c r="WDY641" s="65"/>
      <c r="WDZ641" s="65"/>
      <c r="WEA641" s="65"/>
      <c r="WEB641" s="65"/>
      <c r="WEC641" s="65"/>
      <c r="WED641" s="65"/>
      <c r="WEE641" s="65"/>
      <c r="WEF641" s="65"/>
      <c r="WEG641" s="65"/>
      <c r="WEH641" s="65"/>
      <c r="WEI641" s="65"/>
      <c r="WEJ641" s="65"/>
      <c r="WEK641" s="65"/>
      <c r="WEL641" s="65"/>
      <c r="WEM641" s="65"/>
      <c r="WEN641" s="65"/>
      <c r="WEO641" s="65"/>
      <c r="WEP641" s="65"/>
      <c r="WEQ641" s="65"/>
      <c r="WER641" s="65"/>
      <c r="WES641" s="65"/>
      <c r="WET641" s="65"/>
      <c r="WEU641" s="65"/>
      <c r="WEV641" s="65"/>
      <c r="WEW641" s="65"/>
      <c r="WEX641" s="65"/>
      <c r="WEY641" s="65"/>
      <c r="WEZ641" s="65"/>
      <c r="WFA641" s="65"/>
      <c r="WFB641" s="65"/>
      <c r="WFC641" s="65"/>
      <c r="WFD641" s="65"/>
      <c r="WFE641" s="65"/>
      <c r="WFF641" s="65"/>
      <c r="WFG641" s="65"/>
      <c r="WFH641" s="65"/>
      <c r="WFI641" s="65"/>
      <c r="WFJ641" s="65"/>
      <c r="WFK641" s="65"/>
      <c r="WFL641" s="65"/>
      <c r="WFM641" s="65"/>
      <c r="WFN641" s="65"/>
      <c r="WFO641" s="65"/>
      <c r="WFP641" s="65"/>
      <c r="WFQ641" s="65"/>
      <c r="WFR641" s="65"/>
      <c r="WFS641" s="65"/>
      <c r="WFT641" s="65"/>
      <c r="WFU641" s="65"/>
      <c r="WFV641" s="65"/>
      <c r="WFW641" s="65"/>
      <c r="WFX641" s="65"/>
      <c r="WFY641" s="65"/>
      <c r="WFZ641" s="65"/>
      <c r="WGA641" s="65"/>
      <c r="WGB641" s="65"/>
      <c r="WGC641" s="65"/>
      <c r="WGD641" s="65"/>
      <c r="WGE641" s="65"/>
      <c r="WGF641" s="65"/>
      <c r="WGG641" s="65"/>
      <c r="WGH641" s="65"/>
      <c r="WGI641" s="65"/>
      <c r="WGJ641" s="65"/>
      <c r="WGK641" s="65"/>
      <c r="WGL641" s="65"/>
      <c r="WGM641" s="65"/>
      <c r="WGN641" s="65"/>
      <c r="WGO641" s="65"/>
      <c r="WGP641" s="65"/>
      <c r="WGQ641" s="65"/>
      <c r="WGR641" s="65"/>
      <c r="WGS641" s="65"/>
      <c r="WGT641" s="65"/>
      <c r="WGU641" s="65"/>
      <c r="WGV641" s="65"/>
      <c r="WGW641" s="65"/>
      <c r="WGX641" s="65"/>
      <c r="WGY641" s="65"/>
      <c r="WGZ641" s="65"/>
      <c r="WHA641" s="65"/>
      <c r="WHB641" s="65"/>
      <c r="WHC641" s="65"/>
      <c r="WHD641" s="65"/>
      <c r="WHE641" s="65"/>
      <c r="WHF641" s="65"/>
      <c r="WHG641" s="65"/>
      <c r="WHH641" s="65"/>
      <c r="WHI641" s="65"/>
      <c r="WHJ641" s="65"/>
      <c r="WHK641" s="65"/>
      <c r="WHL641" s="65"/>
      <c r="WHM641" s="65"/>
      <c r="WHN641" s="65"/>
      <c r="WHO641" s="65"/>
      <c r="WHP641" s="65"/>
      <c r="WHQ641" s="65"/>
      <c r="WHR641" s="65"/>
      <c r="WHS641" s="65"/>
      <c r="WHT641" s="65"/>
      <c r="WHU641" s="65"/>
      <c r="WHV641" s="65"/>
      <c r="WHW641" s="65"/>
      <c r="WHX641" s="65"/>
      <c r="WHY641" s="65"/>
      <c r="WHZ641" s="65"/>
      <c r="WIA641" s="65"/>
      <c r="WIB641" s="65"/>
      <c r="WIC641" s="65"/>
      <c r="WID641" s="65"/>
      <c r="WIE641" s="65"/>
      <c r="WIF641" s="65"/>
      <c r="WIG641" s="65"/>
      <c r="WIH641" s="65"/>
      <c r="WII641" s="65"/>
      <c r="WIJ641" s="65"/>
      <c r="WIK641" s="65"/>
      <c r="WIL641" s="65"/>
      <c r="WIM641" s="65"/>
      <c r="WIN641" s="65"/>
      <c r="WIO641" s="65"/>
      <c r="WIP641" s="65"/>
      <c r="WIQ641" s="65"/>
      <c r="WIR641" s="65"/>
      <c r="WIS641" s="65"/>
      <c r="WIT641" s="65"/>
      <c r="WIU641" s="65"/>
      <c r="WIV641" s="65"/>
      <c r="WIW641" s="65"/>
      <c r="WIX641" s="65"/>
      <c r="WIY641" s="65"/>
      <c r="WIZ641" s="65"/>
      <c r="WJA641" s="65"/>
      <c r="WJB641" s="65"/>
      <c r="WJC641" s="65"/>
      <c r="WJD641" s="65"/>
      <c r="WJE641" s="65"/>
      <c r="WJF641" s="65"/>
      <c r="WJG641" s="65"/>
      <c r="WJH641" s="65"/>
      <c r="WJI641" s="65"/>
      <c r="WJJ641" s="65"/>
      <c r="WJK641" s="65"/>
      <c r="WJL641" s="65"/>
      <c r="WJM641" s="65"/>
      <c r="WJN641" s="65"/>
      <c r="WJO641" s="65"/>
      <c r="WJP641" s="65"/>
      <c r="WJQ641" s="65"/>
      <c r="WJR641" s="65"/>
      <c r="WJS641" s="65"/>
      <c r="WJT641" s="65"/>
      <c r="WJU641" s="65"/>
      <c r="WJV641" s="65"/>
      <c r="WJW641" s="65"/>
      <c r="WJX641" s="65"/>
      <c r="WJY641" s="65"/>
      <c r="WJZ641" s="65"/>
      <c r="WKA641" s="65"/>
      <c r="WKB641" s="65"/>
      <c r="WKC641" s="65"/>
      <c r="WKD641" s="65"/>
      <c r="WKE641" s="65"/>
      <c r="WKF641" s="65"/>
      <c r="WKG641" s="65"/>
      <c r="WKH641" s="65"/>
      <c r="WKI641" s="65"/>
      <c r="WKJ641" s="65"/>
      <c r="WKK641" s="65"/>
      <c r="WKL641" s="65"/>
      <c r="WKM641" s="65"/>
      <c r="WKN641" s="65"/>
      <c r="WKO641" s="65"/>
      <c r="WKP641" s="65"/>
      <c r="WKQ641" s="65"/>
      <c r="WKR641" s="65"/>
      <c r="WKS641" s="65"/>
      <c r="WKT641" s="65"/>
      <c r="WKU641" s="65"/>
      <c r="WKV641" s="65"/>
      <c r="WKW641" s="65"/>
      <c r="WKX641" s="65"/>
      <c r="WKY641" s="65"/>
      <c r="WKZ641" s="65"/>
      <c r="WLA641" s="65"/>
      <c r="WLB641" s="65"/>
      <c r="WLC641" s="65"/>
      <c r="WLD641" s="65"/>
      <c r="WLE641" s="65"/>
      <c r="WLF641" s="65"/>
      <c r="WLG641" s="65"/>
      <c r="WLH641" s="65"/>
      <c r="WLI641" s="65"/>
      <c r="WLJ641" s="65"/>
      <c r="WLK641" s="65"/>
      <c r="WLL641" s="65"/>
      <c r="WLM641" s="65"/>
      <c r="WLN641" s="65"/>
      <c r="WLO641" s="65"/>
      <c r="WLP641" s="65"/>
      <c r="WLQ641" s="65"/>
      <c r="WLR641" s="65"/>
      <c r="WLS641" s="65"/>
      <c r="WLT641" s="65"/>
      <c r="WLU641" s="65"/>
      <c r="WLV641" s="65"/>
      <c r="WLW641" s="65"/>
      <c r="WLX641" s="65"/>
      <c r="WLY641" s="65"/>
      <c r="WLZ641" s="65"/>
      <c r="WMA641" s="65"/>
      <c r="WMB641" s="65"/>
      <c r="WMC641" s="65"/>
      <c r="WMD641" s="65"/>
      <c r="WME641" s="65"/>
      <c r="WMF641" s="65"/>
      <c r="WMG641" s="65"/>
      <c r="WMH641" s="65"/>
      <c r="WMI641" s="65"/>
      <c r="WMJ641" s="65"/>
      <c r="WMK641" s="65"/>
      <c r="WML641" s="65"/>
      <c r="WMM641" s="65"/>
      <c r="WMN641" s="65"/>
      <c r="WMO641" s="65"/>
      <c r="WMP641" s="65"/>
      <c r="WMQ641" s="65"/>
      <c r="WMR641" s="65"/>
      <c r="WMS641" s="65"/>
      <c r="WMT641" s="65"/>
      <c r="WMU641" s="65"/>
      <c r="WMV641" s="65"/>
      <c r="WMW641" s="65"/>
      <c r="WMX641" s="65"/>
      <c r="WMY641" s="65"/>
      <c r="WMZ641" s="65"/>
      <c r="WNA641" s="65"/>
      <c r="WNB641" s="65"/>
      <c r="WNC641" s="65"/>
      <c r="WND641" s="65"/>
      <c r="WNE641" s="65"/>
      <c r="WNF641" s="65"/>
      <c r="WNG641" s="65"/>
      <c r="WNH641" s="65"/>
      <c r="WNI641" s="65"/>
      <c r="WNJ641" s="65"/>
      <c r="WNK641" s="65"/>
      <c r="WNL641" s="65"/>
      <c r="WNM641" s="65"/>
      <c r="WNN641" s="65"/>
      <c r="WNO641" s="65"/>
      <c r="WNP641" s="65"/>
      <c r="WNQ641" s="65"/>
      <c r="WNR641" s="65"/>
      <c r="WNS641" s="65"/>
      <c r="WNT641" s="65"/>
      <c r="WNU641" s="65"/>
      <c r="WNV641" s="65"/>
      <c r="WNW641" s="65"/>
      <c r="WNX641" s="65"/>
      <c r="WNY641" s="65"/>
      <c r="WNZ641" s="65"/>
      <c r="WOA641" s="65"/>
      <c r="WOB641" s="65"/>
      <c r="WOC641" s="65"/>
      <c r="WOD641" s="65"/>
      <c r="WOE641" s="65"/>
      <c r="WOF641" s="65"/>
      <c r="WOG641" s="65"/>
      <c r="WOH641" s="65"/>
      <c r="WOI641" s="65"/>
      <c r="WOJ641" s="65"/>
      <c r="WOK641" s="65"/>
      <c r="WOL641" s="65"/>
      <c r="WOM641" s="65"/>
      <c r="WON641" s="65"/>
      <c r="WOO641" s="65"/>
      <c r="WOP641" s="65"/>
      <c r="WOQ641" s="65"/>
      <c r="WOR641" s="65"/>
      <c r="WOS641" s="65"/>
      <c r="WOT641" s="65"/>
      <c r="WOU641" s="65"/>
      <c r="WOV641" s="65"/>
      <c r="WOW641" s="65"/>
      <c r="WOX641" s="65"/>
      <c r="WOY641" s="65"/>
      <c r="WOZ641" s="65"/>
      <c r="WPA641" s="65"/>
      <c r="WPB641" s="65"/>
      <c r="WPC641" s="65"/>
      <c r="WPD641" s="65"/>
      <c r="WPE641" s="65"/>
      <c r="WPF641" s="65"/>
      <c r="WPG641" s="65"/>
      <c r="WPH641" s="65"/>
      <c r="WPI641" s="65"/>
      <c r="WPJ641" s="65"/>
      <c r="WPK641" s="65"/>
      <c r="WPL641" s="65"/>
      <c r="WPM641" s="65"/>
      <c r="WPN641" s="65"/>
      <c r="WPO641" s="65"/>
      <c r="WPP641" s="65"/>
      <c r="WPQ641" s="65"/>
      <c r="WPR641" s="65"/>
      <c r="WPS641" s="65"/>
      <c r="WPT641" s="65"/>
      <c r="WPU641" s="65"/>
      <c r="WPV641" s="65"/>
      <c r="WPW641" s="65"/>
      <c r="WPX641" s="65"/>
      <c r="WPY641" s="65"/>
      <c r="WPZ641" s="65"/>
      <c r="WQA641" s="65"/>
      <c r="WQB641" s="65"/>
      <c r="WQC641" s="65"/>
      <c r="WQD641" s="65"/>
      <c r="WQE641" s="65"/>
      <c r="WQF641" s="65"/>
      <c r="WQG641" s="65"/>
      <c r="WQH641" s="65"/>
      <c r="WQI641" s="65"/>
      <c r="WQJ641" s="65"/>
      <c r="WQK641" s="65"/>
      <c r="WQL641" s="65"/>
      <c r="WQM641" s="65"/>
      <c r="WQN641" s="65"/>
      <c r="WQO641" s="65"/>
      <c r="WQP641" s="65"/>
      <c r="WQQ641" s="65"/>
      <c r="WQR641" s="65"/>
      <c r="WQS641" s="65"/>
      <c r="WQT641" s="65"/>
      <c r="WQU641" s="65"/>
      <c r="WQV641" s="65"/>
      <c r="WQW641" s="65"/>
      <c r="WQX641" s="65"/>
      <c r="WQY641" s="65"/>
      <c r="WQZ641" s="65"/>
      <c r="WRA641" s="65"/>
      <c r="WRB641" s="65"/>
      <c r="WRC641" s="65"/>
      <c r="WRD641" s="65"/>
      <c r="WRE641" s="65"/>
      <c r="WRF641" s="65"/>
      <c r="WRG641" s="65"/>
      <c r="WRH641" s="65"/>
      <c r="WRI641" s="65"/>
      <c r="WRJ641" s="65"/>
      <c r="WRK641" s="65"/>
      <c r="WRL641" s="65"/>
      <c r="WRM641" s="65"/>
      <c r="WRN641" s="65"/>
      <c r="WRO641" s="65"/>
      <c r="WRP641" s="65"/>
      <c r="WRQ641" s="65"/>
      <c r="WRR641" s="65"/>
      <c r="WRS641" s="65"/>
      <c r="WRT641" s="65"/>
      <c r="WRU641" s="65"/>
      <c r="WRV641" s="65"/>
      <c r="WRW641" s="65"/>
      <c r="WRX641" s="65"/>
      <c r="WRY641" s="65"/>
      <c r="WRZ641" s="65"/>
      <c r="WSA641" s="65"/>
      <c r="WSB641" s="65"/>
      <c r="WSC641" s="65"/>
      <c r="WSD641" s="65"/>
      <c r="WSE641" s="65"/>
      <c r="WSF641" s="65"/>
      <c r="WSG641" s="65"/>
      <c r="WSH641" s="65"/>
      <c r="WSI641" s="65"/>
      <c r="WSJ641" s="65"/>
      <c r="WSK641" s="65"/>
      <c r="WSL641" s="65"/>
      <c r="WSM641" s="65"/>
      <c r="WSN641" s="65"/>
      <c r="WSO641" s="65"/>
      <c r="WSP641" s="65"/>
      <c r="WSQ641" s="65"/>
      <c r="WSR641" s="65"/>
      <c r="WSS641" s="65"/>
      <c r="WST641" s="65"/>
      <c r="WSU641" s="65"/>
      <c r="WSV641" s="65"/>
      <c r="WSW641" s="65"/>
      <c r="WSX641" s="65"/>
      <c r="WSY641" s="65"/>
      <c r="WSZ641" s="65"/>
      <c r="WTA641" s="65"/>
      <c r="WTB641" s="65"/>
      <c r="WTC641" s="65"/>
      <c r="WTD641" s="65"/>
      <c r="WTE641" s="65"/>
      <c r="WTF641" s="65"/>
      <c r="WTG641" s="65"/>
      <c r="WTH641" s="65"/>
      <c r="WTI641" s="65"/>
      <c r="WTJ641" s="65"/>
      <c r="WTK641" s="65"/>
      <c r="WTL641" s="65"/>
      <c r="WTM641" s="65"/>
      <c r="WTN641" s="65"/>
      <c r="WTO641" s="65"/>
      <c r="WTP641" s="65"/>
      <c r="WTQ641" s="65"/>
      <c r="WTR641" s="65"/>
      <c r="WTS641" s="65"/>
      <c r="WTT641" s="65"/>
      <c r="WTU641" s="65"/>
      <c r="WTV641" s="65"/>
      <c r="WTW641" s="65"/>
      <c r="WTX641" s="65"/>
      <c r="WTY641" s="65"/>
      <c r="WTZ641" s="65"/>
      <c r="WUA641" s="65"/>
      <c r="WUB641" s="65"/>
      <c r="WUC641" s="65"/>
      <c r="WUD641" s="65"/>
      <c r="WUE641" s="65"/>
      <c r="WUF641" s="65"/>
      <c r="WUG641" s="65"/>
      <c r="WUH641" s="65"/>
      <c r="WUI641" s="65"/>
      <c r="WUJ641" s="65"/>
      <c r="WUK641" s="65"/>
      <c r="WUL641" s="65"/>
      <c r="WUM641" s="65"/>
      <c r="WUN641" s="65"/>
      <c r="WUO641" s="65"/>
      <c r="WUP641" s="65"/>
      <c r="WUQ641" s="65"/>
      <c r="WUR641" s="65"/>
      <c r="WUS641" s="65"/>
      <c r="WUT641" s="65"/>
      <c r="WUU641" s="65"/>
      <c r="WUV641" s="65"/>
      <c r="WUW641" s="65"/>
      <c r="WUX641" s="65"/>
      <c r="WUY641" s="65"/>
      <c r="WUZ641" s="65"/>
      <c r="WVA641" s="65"/>
      <c r="WVB641" s="65"/>
      <c r="WVC641" s="65"/>
      <c r="WVD641" s="65"/>
      <c r="WVE641" s="65"/>
      <c r="WVF641" s="65"/>
      <c r="WVG641" s="65"/>
      <c r="WVH641" s="65"/>
      <c r="WVI641" s="65"/>
      <c r="WVJ641" s="65"/>
      <c r="WVK641" s="65"/>
      <c r="WVL641" s="65"/>
      <c r="WVM641" s="65"/>
      <c r="WVN641" s="65"/>
      <c r="WVO641" s="65"/>
      <c r="WVP641" s="65"/>
      <c r="WVQ641" s="65"/>
      <c r="WVR641" s="65"/>
      <c r="WVS641" s="65"/>
      <c r="WVT641" s="65"/>
      <c r="WVU641" s="65"/>
      <c r="WVV641" s="65"/>
      <c r="WVW641" s="65"/>
      <c r="WVX641" s="65"/>
      <c r="WVY641" s="65"/>
      <c r="WVZ641" s="65"/>
      <c r="WWA641" s="65"/>
      <c r="WWB641" s="65"/>
      <c r="WWC641" s="65"/>
      <c r="WWD641" s="65"/>
      <c r="WWE641" s="65"/>
      <c r="WWF641" s="65"/>
      <c r="WWG641" s="65"/>
      <c r="WWH641" s="65"/>
      <c r="WWI641" s="65"/>
      <c r="WWJ641" s="65"/>
      <c r="WWK641" s="65"/>
      <c r="WWL641" s="65"/>
      <c r="WWM641" s="65"/>
      <c r="WWN641" s="65"/>
      <c r="WWO641" s="65"/>
      <c r="WWP641" s="65"/>
      <c r="WWQ641" s="65"/>
      <c r="WWR641" s="65"/>
      <c r="WWS641" s="65"/>
      <c r="WWT641" s="65"/>
      <c r="WWU641" s="65"/>
      <c r="WWV641" s="65"/>
      <c r="WWW641" s="65"/>
      <c r="WWX641" s="65"/>
      <c r="WWY641" s="65"/>
      <c r="WWZ641" s="65"/>
      <c r="WXA641" s="65"/>
      <c r="WXB641" s="65"/>
      <c r="WXC641" s="65"/>
      <c r="WXD641" s="65"/>
      <c r="WXE641" s="65"/>
      <c r="WXF641" s="65"/>
      <c r="WXG641" s="65"/>
      <c r="WXH641" s="65"/>
      <c r="WXI641" s="65"/>
      <c r="WXJ641" s="65"/>
      <c r="WXK641" s="65"/>
      <c r="WXL641" s="65"/>
      <c r="WXM641" s="65"/>
      <c r="WXN641" s="65"/>
      <c r="WXO641" s="65"/>
      <c r="WXP641" s="65"/>
      <c r="WXQ641" s="65"/>
      <c r="WXR641" s="65"/>
      <c r="WXS641" s="65"/>
      <c r="WXT641" s="65"/>
      <c r="WXU641" s="65"/>
      <c r="WXV641" s="65"/>
      <c r="WXW641" s="65"/>
      <c r="WXX641" s="65"/>
      <c r="WXY641" s="65"/>
      <c r="WXZ641" s="65"/>
      <c r="WYA641" s="65"/>
      <c r="WYB641" s="65"/>
      <c r="WYC641" s="65"/>
      <c r="WYD641" s="65"/>
      <c r="WYE641" s="65"/>
      <c r="WYF641" s="65"/>
      <c r="WYG641" s="65"/>
      <c r="WYH641" s="65"/>
      <c r="WYI641" s="65"/>
      <c r="WYJ641" s="65"/>
      <c r="WYK641" s="65"/>
      <c r="WYL641" s="65"/>
      <c r="WYM641" s="65"/>
      <c r="WYN641" s="65"/>
      <c r="WYO641" s="65"/>
      <c r="WYP641" s="65"/>
      <c r="WYQ641" s="65"/>
      <c r="WYR641" s="65"/>
      <c r="WYS641" s="65"/>
      <c r="WYT641" s="65"/>
      <c r="WYU641" s="65"/>
      <c r="WYV641" s="65"/>
      <c r="WYW641" s="65"/>
      <c r="WYX641" s="65"/>
      <c r="WYY641" s="65"/>
      <c r="WYZ641" s="65"/>
      <c r="WZA641" s="65"/>
      <c r="WZB641" s="65"/>
      <c r="WZC641" s="65"/>
      <c r="WZD641" s="65"/>
      <c r="WZE641" s="65"/>
      <c r="WZF641" s="65"/>
      <c r="WZG641" s="65"/>
      <c r="WZH641" s="65"/>
      <c r="WZI641" s="65"/>
      <c r="WZJ641" s="65"/>
      <c r="WZK641" s="65"/>
      <c r="WZL641" s="65"/>
      <c r="WZM641" s="65"/>
      <c r="WZN641" s="65"/>
      <c r="WZO641" s="65"/>
      <c r="WZP641" s="65"/>
      <c r="WZQ641" s="65"/>
      <c r="WZR641" s="65"/>
      <c r="WZS641" s="65"/>
      <c r="WZT641" s="65"/>
      <c r="WZU641" s="65"/>
      <c r="WZV641" s="65"/>
      <c r="WZW641" s="65"/>
      <c r="WZX641" s="65"/>
      <c r="WZY641" s="65"/>
      <c r="WZZ641" s="65"/>
      <c r="XAA641" s="65"/>
      <c r="XAB641" s="65"/>
      <c r="XAC641" s="65"/>
      <c r="XAD641" s="65"/>
      <c r="XAE641" s="65"/>
      <c r="XAF641" s="65"/>
      <c r="XAG641" s="65"/>
      <c r="XAH641" s="65"/>
      <c r="XAI641" s="65"/>
      <c r="XAJ641" s="65"/>
      <c r="XAK641" s="65"/>
      <c r="XAL641" s="65"/>
      <c r="XAM641" s="65"/>
      <c r="XAN641" s="65"/>
      <c r="XAO641" s="65"/>
      <c r="XAP641" s="65"/>
      <c r="XAQ641" s="65"/>
      <c r="XAR641" s="65"/>
      <c r="XAS641" s="65"/>
      <c r="XAT641" s="65"/>
      <c r="XAU641" s="65"/>
      <c r="XAV641" s="65"/>
      <c r="XAW641" s="65"/>
      <c r="XAX641" s="65"/>
      <c r="XAY641" s="65"/>
      <c r="XAZ641" s="65"/>
      <c r="XBA641" s="65"/>
      <c r="XBB641" s="65"/>
      <c r="XBC641" s="65"/>
      <c r="XBD641" s="65"/>
      <c r="XBE641" s="65"/>
      <c r="XBF641" s="65"/>
      <c r="XBG641" s="65"/>
      <c r="XBH641" s="65"/>
      <c r="XBI641" s="65"/>
      <c r="XBJ641" s="65"/>
      <c r="XBK641" s="65"/>
      <c r="XBL641" s="65"/>
      <c r="XBM641" s="65"/>
      <c r="XBN641" s="65"/>
      <c r="XBO641" s="65"/>
      <c r="XBP641" s="65"/>
      <c r="XBQ641" s="65"/>
      <c r="XBR641" s="65"/>
      <c r="XBS641" s="65"/>
      <c r="XBT641" s="65"/>
      <c r="XBU641" s="65"/>
      <c r="XBV641" s="65"/>
      <c r="XBW641" s="65"/>
      <c r="XBX641" s="65"/>
      <c r="XBY641" s="65"/>
      <c r="XBZ641" s="65"/>
      <c r="XCA641" s="65"/>
      <c r="XCB641" s="65"/>
      <c r="XCC641" s="65"/>
      <c r="XCD641" s="65"/>
      <c r="XCE641" s="65"/>
      <c r="XCF641" s="65"/>
      <c r="XCG641" s="65"/>
      <c r="XCH641" s="65"/>
      <c r="XCI641" s="65"/>
      <c r="XCJ641" s="65"/>
      <c r="XCK641" s="65"/>
      <c r="XCL641" s="65"/>
      <c r="XCM641" s="65"/>
      <c r="XCN641" s="65"/>
      <c r="XCO641" s="65"/>
      <c r="XCP641" s="65"/>
      <c r="XCQ641" s="65"/>
      <c r="XCR641" s="65"/>
      <c r="XCS641" s="65"/>
      <c r="XCT641" s="65"/>
      <c r="XCU641" s="65"/>
      <c r="XCV641" s="65"/>
      <c r="XCW641" s="65"/>
      <c r="XCX641" s="65"/>
      <c r="XCY641" s="65"/>
      <c r="XCZ641" s="65"/>
      <c r="XDA641" s="65"/>
      <c r="XDB641" s="65"/>
      <c r="XDC641" s="65"/>
      <c r="XDD641" s="65"/>
      <c r="XDE641" s="65"/>
      <c r="XDF641" s="65"/>
      <c r="XDG641" s="65"/>
      <c r="XDH641" s="65"/>
      <c r="XDI641" s="65"/>
      <c r="XDJ641" s="65"/>
      <c r="XDK641" s="65"/>
      <c r="XDL641" s="65"/>
      <c r="XDM641" s="65"/>
      <c r="XDN641" s="65"/>
      <c r="XDO641" s="65"/>
      <c r="XDP641" s="65"/>
      <c r="XDQ641" s="65"/>
      <c r="XDR641" s="65"/>
      <c r="XDS641" s="65"/>
      <c r="XDT641" s="65"/>
      <c r="XDU641" s="65"/>
      <c r="XDV641" s="65"/>
      <c r="XDW641" s="65"/>
      <c r="XDX641" s="65"/>
      <c r="XDY641" s="65"/>
      <c r="XDZ641" s="65"/>
      <c r="XEA641" s="65"/>
      <c r="XEB641" s="65"/>
      <c r="XEC641" s="65"/>
      <c r="XED641" s="65"/>
      <c r="XEE641" s="65"/>
      <c r="XEF641" s="65"/>
      <c r="XEG641" s="65"/>
      <c r="XEH641" s="65"/>
      <c r="XEI641" s="65"/>
      <c r="XEJ641" s="65"/>
      <c r="XEK641" s="65"/>
      <c r="XEL641" s="65"/>
      <c r="XEM641" s="65"/>
      <c r="XEN641" s="65"/>
    </row>
    <row r="642" ht="27" customHeight="1" spans="1:16368">
      <c r="A642" s="24">
        <v>473</v>
      </c>
      <c r="B642" s="24" t="s">
        <v>1478</v>
      </c>
      <c r="C642" s="24" t="s">
        <v>1479</v>
      </c>
      <c r="D642" s="24" t="s">
        <v>302</v>
      </c>
      <c r="E642" s="24" t="s">
        <v>519</v>
      </c>
      <c r="F642" s="24" t="s">
        <v>380</v>
      </c>
      <c r="G642" s="24" t="s">
        <v>254</v>
      </c>
      <c r="H642" s="24" t="s">
        <v>1480</v>
      </c>
      <c r="I642" s="18" t="s">
        <v>267</v>
      </c>
      <c r="J642" s="24" t="s">
        <v>1481</v>
      </c>
      <c r="K642" s="24" t="s">
        <v>258</v>
      </c>
      <c r="L642" s="63" t="s">
        <v>1050</v>
      </c>
      <c r="M642" s="24" t="s">
        <v>1051</v>
      </c>
      <c r="N642" s="24">
        <f t="shared" ref="N642:N673" si="67">O642+T642</f>
        <v>40.1855</v>
      </c>
      <c r="O642" s="24">
        <f t="shared" ref="O642:O673" si="68">SUM(P642:S642)</f>
        <v>0</v>
      </c>
      <c r="P642" s="18"/>
      <c r="Q642" s="18"/>
      <c r="R642" s="18"/>
      <c r="S642" s="18"/>
      <c r="T642" s="18">
        <f t="shared" ref="T642:T673" si="69">U642+V642+W642+X642</f>
        <v>40.1855</v>
      </c>
      <c r="U642" s="18">
        <v>40.1855</v>
      </c>
      <c r="V642" s="18"/>
      <c r="W642" s="18"/>
      <c r="X642" s="18"/>
      <c r="Y642" s="43">
        <f t="shared" si="66"/>
        <v>0</v>
      </c>
      <c r="Z642" s="24"/>
      <c r="AA642" s="24"/>
      <c r="AB642" s="24"/>
      <c r="AC642" s="24"/>
      <c r="AD642" s="24"/>
      <c r="AE642" s="24"/>
      <c r="AF642" s="24"/>
      <c r="AG642" s="24"/>
      <c r="AH642" s="24"/>
      <c r="AI642" s="24"/>
      <c r="AJ642" s="24"/>
      <c r="AK642" s="24"/>
      <c r="AL642" s="24"/>
      <c r="AM642" s="24"/>
      <c r="AN642" s="24"/>
      <c r="AO642" s="24"/>
      <c r="AP642" s="24"/>
      <c r="AQ642" s="24"/>
      <c r="AR642" s="24"/>
      <c r="AS642" s="24"/>
      <c r="AT642" s="24"/>
      <c r="AU642" s="24"/>
      <c r="AV642" s="24"/>
      <c r="AW642" s="24"/>
      <c r="AX642" s="24"/>
      <c r="AY642" s="24"/>
      <c r="AZ642" s="24"/>
      <c r="BA642" s="24"/>
      <c r="BB642" s="24"/>
      <c r="BC642" s="24"/>
      <c r="BD642" s="24"/>
      <c r="BE642" s="24"/>
      <c r="BF642" s="24"/>
      <c r="BG642" s="24"/>
      <c r="BH642" s="24"/>
      <c r="BI642" s="24"/>
      <c r="BJ642" s="24"/>
      <c r="BK642" s="24"/>
      <c r="BL642" s="24"/>
      <c r="BM642" s="24"/>
      <c r="BN642" s="24"/>
      <c r="BO642" s="24"/>
      <c r="BP642" s="24"/>
      <c r="BQ642" s="24"/>
      <c r="BR642" s="24"/>
      <c r="BS642" s="24"/>
      <c r="BT642" s="24"/>
      <c r="BU642" s="24"/>
      <c r="BV642" s="24"/>
      <c r="BW642" s="24"/>
      <c r="BX642" s="24"/>
      <c r="BY642" s="24"/>
      <c r="BZ642" s="24"/>
      <c r="CA642" s="24"/>
      <c r="CB642" s="24"/>
      <c r="CC642" s="24"/>
      <c r="CD642" s="24"/>
      <c r="CE642" s="24"/>
      <c r="CF642" s="24"/>
      <c r="CG642" s="24"/>
      <c r="CH642" s="24"/>
      <c r="CI642" s="24"/>
      <c r="CJ642" s="24"/>
      <c r="CK642" s="24"/>
      <c r="CL642" s="24"/>
      <c r="CM642" s="24"/>
      <c r="CN642" s="24"/>
      <c r="CO642" s="24"/>
      <c r="CP642" s="24"/>
      <c r="CQ642" s="24"/>
      <c r="CR642" s="24"/>
      <c r="CS642" s="24"/>
      <c r="CT642" s="24"/>
      <c r="CU642" s="24"/>
      <c r="CV642" s="24"/>
      <c r="CW642" s="24"/>
      <c r="CX642" s="24"/>
      <c r="CY642" s="24"/>
      <c r="CZ642" s="24"/>
      <c r="DA642" s="24"/>
      <c r="DB642" s="24"/>
      <c r="DC642" s="24"/>
      <c r="DD642" s="24"/>
      <c r="DE642" s="24"/>
      <c r="DF642" s="24"/>
      <c r="DG642" s="24"/>
      <c r="DH642" s="24"/>
      <c r="DI642" s="24"/>
      <c r="DJ642" s="24"/>
      <c r="DK642" s="24"/>
      <c r="DL642" s="24"/>
      <c r="DM642" s="24"/>
      <c r="DN642" s="24"/>
      <c r="DO642" s="24"/>
      <c r="DP642" s="24"/>
      <c r="DQ642" s="24"/>
      <c r="DR642" s="24"/>
      <c r="DS642" s="24"/>
      <c r="DT642" s="24"/>
      <c r="DU642" s="24"/>
      <c r="DV642" s="24"/>
      <c r="DW642" s="24"/>
      <c r="DX642" s="24"/>
      <c r="DY642" s="24"/>
      <c r="DZ642" s="24"/>
      <c r="EA642" s="24"/>
      <c r="EB642" s="24"/>
      <c r="EC642" s="24"/>
      <c r="ED642" s="24"/>
      <c r="EE642" s="24"/>
      <c r="EF642" s="24"/>
      <c r="EG642" s="24"/>
      <c r="EH642" s="24"/>
      <c r="EI642" s="24"/>
      <c r="EJ642" s="24"/>
      <c r="EK642" s="24"/>
      <c r="EL642" s="24"/>
      <c r="EM642" s="24"/>
      <c r="EN642" s="24"/>
      <c r="EO642" s="24"/>
      <c r="EP642" s="24"/>
      <c r="EQ642" s="24"/>
      <c r="ER642" s="24"/>
      <c r="ES642" s="24"/>
      <c r="ET642" s="24"/>
      <c r="EU642" s="24"/>
      <c r="EV642" s="24"/>
      <c r="EW642" s="24"/>
      <c r="EX642" s="24"/>
      <c r="EY642" s="24"/>
      <c r="EZ642" s="24"/>
      <c r="FA642" s="24"/>
      <c r="FB642" s="24"/>
      <c r="FC642" s="24"/>
      <c r="FD642" s="24"/>
      <c r="FE642" s="24"/>
      <c r="FF642" s="24"/>
      <c r="FG642" s="24"/>
      <c r="FH642" s="24"/>
      <c r="FI642" s="24"/>
      <c r="FJ642" s="24"/>
      <c r="FK642" s="24"/>
      <c r="FL642" s="24"/>
      <c r="FM642" s="24"/>
      <c r="FN642" s="24"/>
      <c r="FO642" s="24"/>
      <c r="FP642" s="24"/>
      <c r="FQ642" s="24"/>
      <c r="FR642" s="24"/>
      <c r="FS642" s="24"/>
      <c r="FT642" s="24"/>
      <c r="FU642" s="24"/>
      <c r="FV642" s="24"/>
      <c r="FW642" s="24"/>
      <c r="FX642" s="24"/>
      <c r="FY642" s="24"/>
      <c r="FZ642" s="24"/>
      <c r="GA642" s="24"/>
      <c r="GB642" s="24"/>
      <c r="GC642" s="24"/>
      <c r="GD642" s="24"/>
      <c r="GE642" s="24"/>
      <c r="GF642" s="24"/>
      <c r="GG642" s="24"/>
      <c r="GH642" s="24"/>
      <c r="GI642" s="24"/>
      <c r="GJ642" s="24"/>
      <c r="GK642" s="24"/>
      <c r="GL642" s="24"/>
      <c r="GM642" s="24"/>
      <c r="GN642" s="24"/>
      <c r="GO642" s="24"/>
      <c r="GP642" s="24"/>
      <c r="GQ642" s="24"/>
      <c r="GR642" s="24"/>
      <c r="GS642" s="24"/>
      <c r="GT642" s="24"/>
      <c r="GU642" s="24"/>
      <c r="GV642" s="24"/>
      <c r="GW642" s="24"/>
      <c r="GX642" s="24"/>
      <c r="GY642" s="24"/>
      <c r="GZ642" s="24"/>
      <c r="HA642" s="24"/>
      <c r="HB642" s="24"/>
      <c r="HC642" s="24"/>
      <c r="HD642" s="24"/>
      <c r="HE642" s="24"/>
      <c r="HF642" s="24"/>
      <c r="HG642" s="24"/>
      <c r="HH642" s="24"/>
      <c r="HI642" s="24"/>
      <c r="HJ642" s="24"/>
      <c r="HK642" s="24"/>
      <c r="HL642" s="24"/>
      <c r="HM642" s="24"/>
      <c r="HN642" s="24"/>
      <c r="HO642" s="24"/>
      <c r="HP642" s="24"/>
      <c r="HQ642" s="24"/>
      <c r="HR642" s="24"/>
      <c r="HS642" s="24"/>
      <c r="HT642" s="24"/>
      <c r="HU642" s="24"/>
      <c r="HV642" s="24"/>
      <c r="HW642" s="24"/>
      <c r="HX642" s="24"/>
      <c r="HY642" s="24"/>
      <c r="HZ642" s="24"/>
      <c r="IA642" s="24"/>
      <c r="IB642" s="24"/>
      <c r="IC642" s="24"/>
      <c r="ID642" s="24"/>
      <c r="IE642" s="24"/>
      <c r="IF642" s="24"/>
      <c r="IG642" s="24"/>
      <c r="IH642" s="24"/>
      <c r="II642" s="24"/>
      <c r="IJ642" s="24"/>
      <c r="IK642" s="24"/>
      <c r="IL642" s="24"/>
      <c r="IM642" s="24"/>
      <c r="IN642" s="24"/>
      <c r="IO642" s="24"/>
      <c r="IP642" s="24"/>
      <c r="IQ642" s="24"/>
      <c r="IR642" s="24"/>
      <c r="IS642" s="24"/>
      <c r="IT642" s="24"/>
      <c r="IU642" s="24"/>
      <c r="IV642" s="24"/>
      <c r="IW642" s="24"/>
      <c r="IX642" s="24"/>
      <c r="IY642" s="24"/>
      <c r="IZ642" s="24"/>
      <c r="JA642" s="24"/>
      <c r="JB642" s="24"/>
      <c r="JC642" s="24"/>
      <c r="JD642" s="24"/>
      <c r="JE642" s="24"/>
      <c r="JF642" s="24"/>
      <c r="JG642" s="24"/>
      <c r="JH642" s="24"/>
      <c r="JI642" s="24"/>
      <c r="JJ642" s="24"/>
      <c r="JK642" s="24"/>
      <c r="JL642" s="24"/>
      <c r="JM642" s="24"/>
      <c r="JN642" s="24"/>
      <c r="JO642" s="24"/>
      <c r="JP642" s="24"/>
      <c r="JQ642" s="24"/>
      <c r="JR642" s="24"/>
      <c r="JS642" s="24"/>
      <c r="JT642" s="24"/>
      <c r="JU642" s="24"/>
      <c r="JV642" s="24"/>
      <c r="JW642" s="24"/>
      <c r="JX642" s="24"/>
      <c r="JY642" s="24"/>
      <c r="JZ642" s="24"/>
      <c r="KA642" s="24"/>
      <c r="KB642" s="24"/>
      <c r="KC642" s="24"/>
      <c r="KD642" s="24"/>
      <c r="KE642" s="24"/>
      <c r="KF642" s="24"/>
      <c r="KG642" s="24"/>
      <c r="KH642" s="24"/>
      <c r="KI642" s="24"/>
      <c r="KJ642" s="24"/>
      <c r="KK642" s="24"/>
      <c r="KL642" s="24"/>
      <c r="KM642" s="24"/>
      <c r="KN642" s="24"/>
      <c r="KO642" s="24"/>
      <c r="KP642" s="24"/>
      <c r="KQ642" s="24"/>
      <c r="KR642" s="24"/>
      <c r="KS642" s="24"/>
      <c r="KT642" s="24"/>
      <c r="KU642" s="24"/>
      <c r="KV642" s="24"/>
      <c r="KW642" s="24"/>
      <c r="KX642" s="24"/>
      <c r="KY642" s="24"/>
      <c r="KZ642" s="24"/>
      <c r="LA642" s="24"/>
      <c r="LB642" s="24"/>
      <c r="LC642" s="24"/>
      <c r="LD642" s="24"/>
      <c r="LE642" s="24"/>
      <c r="LF642" s="24"/>
      <c r="LG642" s="24"/>
      <c r="LH642" s="24"/>
      <c r="LI642" s="24"/>
      <c r="LJ642" s="24"/>
      <c r="LK642" s="24"/>
      <c r="LL642" s="24"/>
      <c r="LM642" s="24"/>
      <c r="LN642" s="24"/>
      <c r="LO642" s="24"/>
      <c r="LP642" s="24"/>
      <c r="LQ642" s="24"/>
      <c r="LR642" s="24"/>
      <c r="LS642" s="24"/>
      <c r="LT642" s="24"/>
      <c r="LU642" s="24"/>
      <c r="LV642" s="24"/>
      <c r="LW642" s="24"/>
      <c r="LX642" s="24"/>
      <c r="LY642" s="24"/>
      <c r="LZ642" s="24"/>
      <c r="MA642" s="24"/>
      <c r="MB642" s="24"/>
      <c r="MC642" s="24"/>
      <c r="MD642" s="24"/>
      <c r="ME642" s="24"/>
      <c r="MF642" s="24"/>
      <c r="MG642" s="24"/>
      <c r="MH642" s="24"/>
      <c r="MI642" s="24"/>
      <c r="MJ642" s="24"/>
      <c r="MK642" s="24"/>
      <c r="ML642" s="24"/>
      <c r="MM642" s="24"/>
      <c r="MN642" s="24"/>
      <c r="MO642" s="24"/>
      <c r="MP642" s="24"/>
      <c r="MQ642" s="24"/>
      <c r="MR642" s="24"/>
      <c r="MS642" s="24"/>
      <c r="MT642" s="24"/>
      <c r="MU642" s="24"/>
      <c r="MV642" s="24"/>
      <c r="MW642" s="24"/>
      <c r="MX642" s="24"/>
      <c r="MY642" s="24"/>
      <c r="MZ642" s="24"/>
      <c r="NA642" s="24"/>
      <c r="NB642" s="24"/>
      <c r="NC642" s="24"/>
      <c r="ND642" s="24"/>
      <c r="NE642" s="24"/>
      <c r="NF642" s="24"/>
      <c r="NG642" s="24"/>
      <c r="NH642" s="24"/>
      <c r="NI642" s="24"/>
      <c r="NJ642" s="24"/>
      <c r="NK642" s="24"/>
      <c r="NL642" s="24"/>
      <c r="NM642" s="24"/>
      <c r="NN642" s="24"/>
      <c r="NO642" s="24"/>
      <c r="NP642" s="24"/>
      <c r="NQ642" s="24"/>
      <c r="NR642" s="24"/>
      <c r="NS642" s="24"/>
      <c r="NT642" s="24"/>
      <c r="NU642" s="24"/>
      <c r="NV642" s="24"/>
      <c r="NW642" s="24"/>
      <c r="NX642" s="24"/>
      <c r="NY642" s="24"/>
      <c r="NZ642" s="24"/>
      <c r="OA642" s="24"/>
      <c r="OB642" s="24"/>
      <c r="OC642" s="24"/>
      <c r="OD642" s="24"/>
      <c r="OE642" s="24"/>
      <c r="OF642" s="24"/>
      <c r="OG642" s="24"/>
      <c r="OH642" s="24"/>
      <c r="OI642" s="24"/>
      <c r="OJ642" s="24"/>
      <c r="OK642" s="24"/>
      <c r="OL642" s="24"/>
      <c r="OM642" s="24"/>
      <c r="ON642" s="24"/>
      <c r="OO642" s="24"/>
      <c r="OP642" s="24"/>
      <c r="OQ642" s="24"/>
      <c r="OR642" s="24"/>
      <c r="OS642" s="24"/>
      <c r="OT642" s="24"/>
      <c r="OU642" s="24"/>
      <c r="OV642" s="24"/>
      <c r="OW642" s="24"/>
      <c r="OX642" s="24"/>
      <c r="OY642" s="24"/>
      <c r="OZ642" s="24"/>
      <c r="PA642" s="24"/>
      <c r="PB642" s="24"/>
      <c r="PC642" s="24"/>
      <c r="PD642" s="24"/>
      <c r="PE642" s="24"/>
      <c r="PF642" s="24"/>
      <c r="PG642" s="24"/>
      <c r="PH642" s="24"/>
      <c r="PI642" s="24"/>
      <c r="PJ642" s="24"/>
      <c r="PK642" s="24"/>
      <c r="PL642" s="24"/>
      <c r="PM642" s="24"/>
      <c r="PN642" s="24"/>
      <c r="PO642" s="24"/>
      <c r="PP642" s="24"/>
      <c r="PQ642" s="24"/>
      <c r="PR642" s="24"/>
      <c r="PS642" s="24"/>
      <c r="PT642" s="24"/>
      <c r="PU642" s="24"/>
      <c r="PV642" s="24"/>
      <c r="PW642" s="24"/>
      <c r="PX642" s="24"/>
      <c r="PY642" s="24"/>
      <c r="PZ642" s="24"/>
      <c r="QA642" s="24"/>
      <c r="QB642" s="24"/>
      <c r="QC642" s="24"/>
      <c r="QD642" s="24"/>
      <c r="QE642" s="24"/>
      <c r="QF642" s="24"/>
      <c r="QG642" s="24"/>
      <c r="QH642" s="24"/>
      <c r="QI642" s="24"/>
      <c r="QJ642" s="24"/>
      <c r="QK642" s="24"/>
      <c r="QL642" s="24"/>
      <c r="QM642" s="24"/>
      <c r="QN642" s="24"/>
      <c r="QO642" s="24"/>
      <c r="QP642" s="24"/>
      <c r="QQ642" s="24"/>
      <c r="QR642" s="24"/>
      <c r="QS642" s="24"/>
      <c r="QT642" s="24"/>
      <c r="QU642" s="24"/>
      <c r="QV642" s="24"/>
      <c r="QW642" s="24"/>
      <c r="QX642" s="24"/>
      <c r="QY642" s="24"/>
      <c r="QZ642" s="24"/>
      <c r="RA642" s="24"/>
      <c r="RB642" s="24"/>
      <c r="RC642" s="24"/>
      <c r="RD642" s="24"/>
      <c r="RE642" s="24"/>
      <c r="RF642" s="24"/>
      <c r="RG642" s="24"/>
      <c r="RH642" s="24"/>
      <c r="RI642" s="24"/>
      <c r="RJ642" s="24"/>
      <c r="RK642" s="24"/>
      <c r="RL642" s="24"/>
      <c r="RM642" s="24"/>
      <c r="RN642" s="24"/>
      <c r="RO642" s="24"/>
      <c r="RP642" s="24"/>
      <c r="RQ642" s="24"/>
      <c r="RR642" s="24"/>
      <c r="RS642" s="24"/>
      <c r="RT642" s="24"/>
      <c r="RU642" s="24"/>
      <c r="RV642" s="24"/>
      <c r="RW642" s="24"/>
      <c r="RX642" s="24"/>
      <c r="RY642" s="24"/>
      <c r="RZ642" s="24"/>
      <c r="SA642" s="24"/>
      <c r="SB642" s="24"/>
      <c r="SC642" s="24"/>
      <c r="SD642" s="24"/>
      <c r="SE642" s="24"/>
      <c r="SF642" s="24"/>
      <c r="SG642" s="24"/>
      <c r="SH642" s="24"/>
      <c r="SI642" s="24"/>
      <c r="SJ642" s="24"/>
      <c r="SK642" s="24"/>
      <c r="SL642" s="24"/>
      <c r="SM642" s="24"/>
      <c r="SN642" s="24"/>
      <c r="SO642" s="24"/>
      <c r="SP642" s="24"/>
      <c r="SQ642" s="24"/>
      <c r="SR642" s="24"/>
      <c r="SS642" s="24"/>
      <c r="ST642" s="24"/>
      <c r="SU642" s="24"/>
      <c r="SV642" s="24"/>
      <c r="SW642" s="24"/>
      <c r="SX642" s="24"/>
      <c r="SY642" s="24"/>
      <c r="SZ642" s="24"/>
      <c r="TA642" s="24"/>
      <c r="TB642" s="24"/>
      <c r="TC642" s="24"/>
      <c r="TD642" s="24"/>
      <c r="TE642" s="24"/>
      <c r="TF642" s="24"/>
      <c r="TG642" s="24"/>
      <c r="TH642" s="24"/>
      <c r="TI642" s="24"/>
      <c r="TJ642" s="24"/>
      <c r="TK642" s="24"/>
      <c r="TL642" s="24"/>
      <c r="TM642" s="24"/>
      <c r="TN642" s="24"/>
      <c r="TO642" s="24"/>
      <c r="TP642" s="24"/>
      <c r="TQ642" s="24"/>
      <c r="TR642" s="24"/>
      <c r="TS642" s="24"/>
      <c r="TT642" s="24"/>
      <c r="TU642" s="24"/>
      <c r="TV642" s="24"/>
      <c r="TW642" s="24"/>
      <c r="TX642" s="24"/>
      <c r="TY642" s="24"/>
      <c r="TZ642" s="24"/>
      <c r="UA642" s="24"/>
      <c r="UB642" s="24"/>
      <c r="UC642" s="24"/>
      <c r="UD642" s="24"/>
      <c r="UE642" s="24"/>
      <c r="UF642" s="24"/>
      <c r="UG642" s="24"/>
      <c r="UH642" s="24"/>
      <c r="UI642" s="24"/>
      <c r="UJ642" s="24"/>
      <c r="UK642" s="24"/>
      <c r="UL642" s="24"/>
      <c r="UM642" s="24"/>
      <c r="UN642" s="24"/>
      <c r="UO642" s="24"/>
      <c r="UP642" s="24"/>
      <c r="UQ642" s="24"/>
      <c r="UR642" s="24"/>
      <c r="US642" s="24"/>
      <c r="UT642" s="24"/>
      <c r="UU642" s="24"/>
      <c r="UV642" s="24"/>
      <c r="UW642" s="24"/>
      <c r="UX642" s="24"/>
      <c r="UY642" s="24"/>
      <c r="UZ642" s="24"/>
      <c r="VA642" s="24"/>
      <c r="VB642" s="24"/>
      <c r="VC642" s="24"/>
      <c r="VD642" s="24"/>
      <c r="VE642" s="24"/>
      <c r="VF642" s="24"/>
      <c r="VG642" s="24"/>
      <c r="VH642" s="24"/>
      <c r="VI642" s="24"/>
      <c r="VJ642" s="24"/>
      <c r="VK642" s="24"/>
      <c r="VL642" s="24"/>
      <c r="VM642" s="24"/>
      <c r="VN642" s="24"/>
      <c r="VO642" s="24"/>
      <c r="VP642" s="24"/>
      <c r="VQ642" s="24"/>
      <c r="VR642" s="24"/>
      <c r="VS642" s="24"/>
      <c r="VT642" s="24"/>
      <c r="VU642" s="24"/>
      <c r="VV642" s="24"/>
      <c r="VW642" s="24"/>
      <c r="VX642" s="24"/>
      <c r="VY642" s="24"/>
      <c r="VZ642" s="24"/>
      <c r="WA642" s="24"/>
      <c r="WB642" s="24"/>
      <c r="WC642" s="24"/>
      <c r="WD642" s="24"/>
      <c r="WE642" s="24"/>
      <c r="WF642" s="24"/>
      <c r="WG642" s="24"/>
      <c r="WH642" s="24"/>
      <c r="WI642" s="24"/>
      <c r="WJ642" s="24"/>
      <c r="WK642" s="24"/>
      <c r="WL642" s="24"/>
      <c r="WM642" s="24"/>
      <c r="WN642" s="24"/>
      <c r="WO642" s="24"/>
      <c r="WP642" s="24"/>
      <c r="WQ642" s="24"/>
      <c r="WR642" s="24"/>
      <c r="WS642" s="24"/>
      <c r="WT642" s="24"/>
      <c r="WU642" s="24"/>
      <c r="WV642" s="24"/>
      <c r="WW642" s="24"/>
      <c r="WX642" s="24"/>
      <c r="WY642" s="24"/>
      <c r="WZ642" s="24"/>
      <c r="XA642" s="24"/>
      <c r="XB642" s="24"/>
      <c r="XC642" s="24"/>
      <c r="XD642" s="24"/>
      <c r="XE642" s="24"/>
      <c r="XF642" s="24"/>
      <c r="XG642" s="24"/>
      <c r="XH642" s="24"/>
      <c r="XI642" s="24"/>
      <c r="XJ642" s="24"/>
      <c r="XK642" s="24"/>
      <c r="XL642" s="24"/>
      <c r="XM642" s="24"/>
      <c r="XN642" s="24"/>
      <c r="XO642" s="24"/>
      <c r="XP642" s="24"/>
      <c r="XQ642" s="24"/>
      <c r="XR642" s="24"/>
      <c r="XS642" s="24"/>
      <c r="XT642" s="24"/>
      <c r="XU642" s="24"/>
      <c r="XV642" s="24"/>
      <c r="XW642" s="24"/>
      <c r="XX642" s="24"/>
      <c r="XY642" s="24"/>
      <c r="XZ642" s="24"/>
      <c r="YA642" s="24"/>
      <c r="YB642" s="24"/>
      <c r="YC642" s="24"/>
      <c r="YD642" s="24"/>
      <c r="YE642" s="24"/>
      <c r="YF642" s="24"/>
      <c r="YG642" s="24"/>
      <c r="YH642" s="24"/>
      <c r="YI642" s="24"/>
      <c r="YJ642" s="24"/>
      <c r="YK642" s="24"/>
      <c r="YL642" s="24"/>
      <c r="YM642" s="24"/>
      <c r="YN642" s="24"/>
      <c r="YO642" s="24"/>
      <c r="YP642" s="24"/>
      <c r="YQ642" s="24"/>
      <c r="YR642" s="24"/>
      <c r="YS642" s="24"/>
      <c r="YT642" s="24"/>
      <c r="YU642" s="24"/>
      <c r="YV642" s="24"/>
      <c r="YW642" s="24"/>
      <c r="YX642" s="24"/>
      <c r="YY642" s="24"/>
      <c r="YZ642" s="24"/>
      <c r="ZA642" s="24"/>
      <c r="ZB642" s="24"/>
      <c r="ZC642" s="24"/>
      <c r="ZD642" s="24"/>
      <c r="ZE642" s="24"/>
      <c r="ZF642" s="24"/>
      <c r="ZG642" s="24"/>
      <c r="ZH642" s="24"/>
      <c r="ZI642" s="24"/>
      <c r="ZJ642" s="24"/>
      <c r="ZK642" s="24"/>
      <c r="ZL642" s="24"/>
      <c r="ZM642" s="24"/>
      <c r="ZN642" s="24"/>
      <c r="ZO642" s="24"/>
      <c r="ZP642" s="24"/>
      <c r="ZQ642" s="24"/>
      <c r="ZR642" s="24"/>
      <c r="ZS642" s="24"/>
      <c r="ZT642" s="24"/>
      <c r="ZU642" s="24"/>
      <c r="ZV642" s="24"/>
      <c r="ZW642" s="24"/>
      <c r="ZX642" s="24"/>
      <c r="ZY642" s="24"/>
      <c r="ZZ642" s="24"/>
      <c r="AAA642" s="24"/>
      <c r="AAB642" s="24"/>
      <c r="AAC642" s="24"/>
      <c r="AAD642" s="24"/>
      <c r="AAE642" s="24"/>
      <c r="AAF642" s="24"/>
      <c r="AAG642" s="24"/>
      <c r="AAH642" s="24"/>
      <c r="AAI642" s="24"/>
      <c r="AAJ642" s="24"/>
      <c r="AAK642" s="24"/>
      <c r="AAL642" s="24"/>
      <c r="AAM642" s="24"/>
      <c r="AAN642" s="24"/>
      <c r="AAO642" s="24"/>
      <c r="AAP642" s="24"/>
      <c r="AAQ642" s="24"/>
      <c r="AAR642" s="24"/>
      <c r="AAS642" s="24"/>
      <c r="AAT642" s="24"/>
      <c r="AAU642" s="24"/>
      <c r="AAV642" s="24"/>
      <c r="AAW642" s="24"/>
      <c r="AAX642" s="24"/>
      <c r="AAY642" s="24"/>
      <c r="AAZ642" s="24"/>
      <c r="ABA642" s="24"/>
      <c r="ABB642" s="24"/>
      <c r="ABC642" s="24"/>
      <c r="ABD642" s="24"/>
      <c r="ABE642" s="24"/>
      <c r="ABF642" s="24"/>
      <c r="ABG642" s="24"/>
      <c r="ABH642" s="24"/>
      <c r="ABI642" s="24"/>
      <c r="ABJ642" s="24"/>
      <c r="ABK642" s="24"/>
      <c r="ABL642" s="24"/>
      <c r="ABM642" s="24"/>
      <c r="ABN642" s="24"/>
      <c r="ABO642" s="24"/>
      <c r="ABP642" s="24"/>
      <c r="ABQ642" s="24"/>
      <c r="ABR642" s="24"/>
      <c r="ABS642" s="24"/>
      <c r="ABT642" s="24"/>
      <c r="ABU642" s="24"/>
      <c r="ABV642" s="24"/>
      <c r="ABW642" s="24"/>
      <c r="ABX642" s="24"/>
      <c r="ABY642" s="24"/>
      <c r="ABZ642" s="24"/>
      <c r="ACA642" s="24"/>
      <c r="ACB642" s="24"/>
      <c r="ACC642" s="24"/>
      <c r="ACD642" s="24"/>
      <c r="ACE642" s="24"/>
      <c r="ACF642" s="24"/>
      <c r="ACG642" s="24"/>
      <c r="ACH642" s="24"/>
      <c r="ACI642" s="24"/>
      <c r="ACJ642" s="24"/>
      <c r="ACK642" s="24"/>
      <c r="ACL642" s="24"/>
      <c r="ACM642" s="24"/>
      <c r="ACN642" s="24"/>
      <c r="ACO642" s="24"/>
      <c r="ACP642" s="24"/>
      <c r="ACQ642" s="24"/>
      <c r="ACR642" s="24"/>
      <c r="ACS642" s="24"/>
      <c r="ACT642" s="24"/>
      <c r="ACU642" s="24"/>
      <c r="ACV642" s="24"/>
      <c r="ACW642" s="24"/>
      <c r="ACX642" s="24"/>
      <c r="ACY642" s="24"/>
      <c r="ACZ642" s="24"/>
      <c r="ADA642" s="24"/>
      <c r="ADB642" s="24"/>
      <c r="ADC642" s="24"/>
      <c r="ADD642" s="24"/>
      <c r="ADE642" s="24"/>
      <c r="ADF642" s="24"/>
      <c r="ADG642" s="24"/>
      <c r="ADH642" s="24"/>
      <c r="ADI642" s="24"/>
      <c r="ADJ642" s="24"/>
      <c r="ADK642" s="24"/>
      <c r="ADL642" s="24"/>
      <c r="ADM642" s="24"/>
      <c r="ADN642" s="24"/>
      <c r="ADO642" s="24"/>
      <c r="ADP642" s="24"/>
      <c r="ADQ642" s="24"/>
      <c r="ADR642" s="24"/>
      <c r="ADS642" s="24"/>
      <c r="ADT642" s="24"/>
      <c r="ADU642" s="24"/>
      <c r="ADV642" s="24"/>
      <c r="ADW642" s="24"/>
      <c r="ADX642" s="24"/>
      <c r="ADY642" s="24"/>
      <c r="ADZ642" s="24"/>
      <c r="AEA642" s="24"/>
      <c r="AEB642" s="24"/>
      <c r="AEC642" s="24"/>
      <c r="AED642" s="24"/>
      <c r="AEE642" s="24"/>
      <c r="AEF642" s="24"/>
      <c r="AEG642" s="24"/>
      <c r="AEH642" s="24"/>
      <c r="AEI642" s="24"/>
      <c r="AEJ642" s="24"/>
      <c r="AEK642" s="24"/>
      <c r="AEL642" s="24"/>
      <c r="AEM642" s="24"/>
      <c r="AEN642" s="24"/>
      <c r="AEO642" s="24"/>
      <c r="AEP642" s="24"/>
      <c r="AEQ642" s="24"/>
      <c r="AER642" s="24"/>
      <c r="AES642" s="24"/>
      <c r="AET642" s="24"/>
      <c r="AEU642" s="24"/>
      <c r="AEV642" s="24"/>
      <c r="AEW642" s="24"/>
      <c r="AEX642" s="24"/>
      <c r="AEY642" s="24"/>
      <c r="AEZ642" s="24"/>
      <c r="AFA642" s="24"/>
      <c r="AFB642" s="24"/>
      <c r="AFC642" s="24"/>
      <c r="AFD642" s="24"/>
      <c r="AFE642" s="24"/>
      <c r="AFF642" s="24"/>
      <c r="AFG642" s="24"/>
      <c r="AFH642" s="24"/>
      <c r="AFI642" s="24"/>
      <c r="AFJ642" s="24"/>
      <c r="AFK642" s="24"/>
      <c r="AFL642" s="24"/>
      <c r="AFM642" s="24"/>
      <c r="AFN642" s="24"/>
      <c r="AFO642" s="24"/>
      <c r="AFP642" s="24"/>
      <c r="AFQ642" s="24"/>
      <c r="AFR642" s="24"/>
      <c r="AFS642" s="24"/>
      <c r="AFT642" s="24"/>
      <c r="AFU642" s="24"/>
      <c r="AFV642" s="24"/>
      <c r="AFW642" s="24"/>
      <c r="AFX642" s="24"/>
      <c r="AFY642" s="24"/>
      <c r="AFZ642" s="24"/>
      <c r="AGA642" s="24"/>
      <c r="AGB642" s="24"/>
      <c r="AGC642" s="24"/>
      <c r="AGD642" s="24"/>
      <c r="AGE642" s="24"/>
      <c r="AGF642" s="24"/>
      <c r="AGG642" s="24"/>
      <c r="AGH642" s="24"/>
      <c r="AGI642" s="24"/>
      <c r="AGJ642" s="24"/>
      <c r="AGK642" s="24"/>
      <c r="AGL642" s="24"/>
      <c r="AGM642" s="24"/>
      <c r="AGN642" s="24"/>
      <c r="AGO642" s="24"/>
      <c r="AGP642" s="24"/>
      <c r="AGQ642" s="24"/>
      <c r="AGR642" s="24"/>
      <c r="AGS642" s="24"/>
      <c r="AGT642" s="24"/>
      <c r="AGU642" s="24"/>
      <c r="AGV642" s="24"/>
      <c r="AGW642" s="24"/>
      <c r="AGX642" s="24"/>
      <c r="AGY642" s="24"/>
      <c r="AGZ642" s="24"/>
      <c r="AHA642" s="24"/>
      <c r="AHB642" s="24"/>
      <c r="AHC642" s="24"/>
      <c r="AHD642" s="24"/>
      <c r="AHE642" s="24"/>
      <c r="AHF642" s="24"/>
      <c r="AHG642" s="24"/>
      <c r="AHH642" s="24"/>
      <c r="AHI642" s="24"/>
      <c r="AHJ642" s="24"/>
      <c r="AHK642" s="24"/>
      <c r="AHL642" s="24"/>
      <c r="AHM642" s="24"/>
      <c r="AHN642" s="24"/>
      <c r="AHO642" s="24"/>
      <c r="AHP642" s="24"/>
      <c r="AHQ642" s="24"/>
      <c r="AHR642" s="24"/>
      <c r="AHS642" s="24"/>
      <c r="AHT642" s="24"/>
      <c r="AHU642" s="24"/>
      <c r="AHV642" s="24"/>
      <c r="AHW642" s="24"/>
      <c r="AHX642" s="24"/>
      <c r="AHY642" s="24"/>
      <c r="AHZ642" s="24"/>
      <c r="AIA642" s="24"/>
      <c r="AIB642" s="24"/>
      <c r="AIC642" s="24"/>
      <c r="AID642" s="24"/>
      <c r="AIE642" s="24"/>
      <c r="AIF642" s="24"/>
      <c r="AIG642" s="24"/>
      <c r="AIH642" s="24"/>
      <c r="AII642" s="24"/>
      <c r="AIJ642" s="24"/>
      <c r="AIK642" s="24"/>
      <c r="AIL642" s="24"/>
      <c r="AIM642" s="24"/>
      <c r="AIN642" s="24"/>
      <c r="AIO642" s="24"/>
      <c r="AIP642" s="24"/>
      <c r="AIQ642" s="24"/>
      <c r="AIR642" s="24"/>
      <c r="AIS642" s="24"/>
      <c r="AIT642" s="24"/>
      <c r="AIU642" s="24"/>
      <c r="AIV642" s="24"/>
      <c r="AIW642" s="24"/>
      <c r="AIX642" s="24"/>
      <c r="AIY642" s="24"/>
      <c r="AIZ642" s="24"/>
      <c r="AJA642" s="24"/>
      <c r="AJB642" s="24"/>
      <c r="AJC642" s="24"/>
      <c r="AJD642" s="24"/>
      <c r="AJE642" s="24"/>
      <c r="AJF642" s="24"/>
      <c r="AJG642" s="24"/>
      <c r="AJH642" s="24"/>
      <c r="AJI642" s="24"/>
      <c r="AJJ642" s="24"/>
      <c r="AJK642" s="24"/>
      <c r="AJL642" s="24"/>
      <c r="AJM642" s="24"/>
      <c r="AJN642" s="24"/>
      <c r="AJO642" s="24"/>
      <c r="AJP642" s="24"/>
      <c r="AJQ642" s="24"/>
      <c r="AJR642" s="24"/>
      <c r="AJS642" s="24"/>
      <c r="AJT642" s="24"/>
      <c r="AJU642" s="24"/>
      <c r="AJV642" s="24"/>
      <c r="AJW642" s="24"/>
      <c r="AJX642" s="24"/>
      <c r="AJY642" s="24"/>
      <c r="AJZ642" s="24"/>
      <c r="AKA642" s="24"/>
      <c r="AKB642" s="24"/>
      <c r="AKC642" s="24"/>
      <c r="AKD642" s="24"/>
      <c r="AKE642" s="24"/>
      <c r="AKF642" s="24"/>
      <c r="AKG642" s="24"/>
      <c r="AKH642" s="24"/>
      <c r="AKI642" s="24"/>
      <c r="AKJ642" s="24"/>
      <c r="AKK642" s="24"/>
      <c r="AKL642" s="24"/>
      <c r="AKM642" s="24"/>
      <c r="AKN642" s="24"/>
      <c r="AKO642" s="24"/>
      <c r="AKP642" s="24"/>
      <c r="AKQ642" s="24"/>
      <c r="AKR642" s="24"/>
      <c r="AKS642" s="24"/>
      <c r="AKT642" s="24"/>
      <c r="AKU642" s="24"/>
      <c r="AKV642" s="24"/>
      <c r="AKW642" s="24"/>
      <c r="AKX642" s="24"/>
      <c r="AKY642" s="24"/>
      <c r="AKZ642" s="24"/>
      <c r="ALA642" s="24"/>
      <c r="ALB642" s="24"/>
      <c r="ALC642" s="24"/>
      <c r="ALD642" s="24"/>
      <c r="ALE642" s="24"/>
      <c r="ALF642" s="24"/>
      <c r="ALG642" s="24"/>
      <c r="ALH642" s="24"/>
      <c r="ALI642" s="24"/>
      <c r="ALJ642" s="24"/>
      <c r="ALK642" s="24"/>
      <c r="ALL642" s="24"/>
      <c r="ALM642" s="24"/>
      <c r="ALN642" s="24"/>
      <c r="ALO642" s="24"/>
      <c r="ALP642" s="24"/>
      <c r="ALQ642" s="24"/>
      <c r="ALR642" s="24"/>
      <c r="ALS642" s="24"/>
      <c r="ALT642" s="24"/>
      <c r="ALU642" s="24"/>
      <c r="ALV642" s="24"/>
      <c r="ALW642" s="24"/>
      <c r="ALX642" s="24"/>
      <c r="ALY642" s="24"/>
      <c r="ALZ642" s="24"/>
      <c r="AMA642" s="24"/>
      <c r="AMB642" s="24"/>
      <c r="AMC642" s="24"/>
      <c r="AMD642" s="24"/>
      <c r="AME642" s="24"/>
      <c r="AMF642" s="24"/>
      <c r="AMG642" s="24"/>
      <c r="AMH642" s="24"/>
      <c r="AMI642" s="24"/>
      <c r="AMJ642" s="24"/>
      <c r="AMK642" s="24"/>
      <c r="AML642" s="24"/>
      <c r="AMM642" s="24"/>
      <c r="AMN642" s="24"/>
      <c r="AMO642" s="24"/>
      <c r="AMP642" s="24"/>
      <c r="AMQ642" s="24"/>
      <c r="AMR642" s="24"/>
      <c r="AMS642" s="24"/>
      <c r="AMT642" s="24"/>
      <c r="AMU642" s="24"/>
      <c r="AMV642" s="24"/>
      <c r="AMW642" s="24"/>
      <c r="AMX642" s="24"/>
      <c r="AMY642" s="24"/>
      <c r="AMZ642" s="24"/>
      <c r="ANA642" s="24"/>
      <c r="ANB642" s="24"/>
      <c r="ANC642" s="24"/>
      <c r="AND642" s="24"/>
      <c r="ANE642" s="24"/>
      <c r="ANF642" s="24"/>
      <c r="ANG642" s="24"/>
      <c r="ANH642" s="24"/>
      <c r="ANI642" s="24"/>
      <c r="ANJ642" s="24"/>
      <c r="ANK642" s="24"/>
      <c r="ANL642" s="24"/>
      <c r="ANM642" s="24"/>
      <c r="ANN642" s="24"/>
      <c r="ANO642" s="24"/>
      <c r="ANP642" s="24"/>
      <c r="ANQ642" s="24"/>
      <c r="ANR642" s="24"/>
      <c r="ANS642" s="24"/>
      <c r="ANT642" s="24"/>
      <c r="ANU642" s="24"/>
      <c r="ANV642" s="24"/>
      <c r="ANW642" s="24"/>
      <c r="ANX642" s="24"/>
      <c r="ANY642" s="24"/>
      <c r="ANZ642" s="24"/>
      <c r="AOA642" s="24"/>
      <c r="AOB642" s="24"/>
      <c r="AOC642" s="24"/>
      <c r="AOD642" s="24"/>
      <c r="AOE642" s="24"/>
      <c r="AOF642" s="24"/>
      <c r="AOG642" s="24"/>
      <c r="AOH642" s="24"/>
      <c r="AOI642" s="24"/>
      <c r="AOJ642" s="24"/>
      <c r="AOK642" s="24"/>
      <c r="AOL642" s="24"/>
      <c r="AOM642" s="24"/>
      <c r="AON642" s="24"/>
      <c r="AOO642" s="24"/>
      <c r="AOP642" s="24"/>
      <c r="AOQ642" s="24"/>
      <c r="AOR642" s="24"/>
      <c r="AOS642" s="24"/>
      <c r="AOT642" s="24"/>
      <c r="AOU642" s="24"/>
      <c r="AOV642" s="24"/>
      <c r="AOW642" s="24"/>
      <c r="AOX642" s="24"/>
      <c r="AOY642" s="24"/>
      <c r="AOZ642" s="24"/>
      <c r="APA642" s="24"/>
      <c r="APB642" s="24"/>
      <c r="APC642" s="24"/>
      <c r="APD642" s="24"/>
      <c r="APE642" s="24"/>
      <c r="APF642" s="24"/>
      <c r="APG642" s="24"/>
      <c r="APH642" s="24"/>
      <c r="API642" s="24"/>
      <c r="APJ642" s="24"/>
      <c r="APK642" s="24"/>
      <c r="APL642" s="24"/>
      <c r="APM642" s="24"/>
      <c r="APN642" s="24"/>
      <c r="APO642" s="24"/>
      <c r="APP642" s="24"/>
      <c r="APQ642" s="24"/>
      <c r="APR642" s="24"/>
      <c r="APS642" s="24"/>
      <c r="APT642" s="24"/>
      <c r="APU642" s="24"/>
      <c r="APV642" s="24"/>
      <c r="APW642" s="24"/>
      <c r="APX642" s="24"/>
      <c r="APY642" s="24"/>
      <c r="APZ642" s="24"/>
      <c r="AQA642" s="24"/>
      <c r="AQB642" s="24"/>
      <c r="AQC642" s="24"/>
      <c r="AQD642" s="24"/>
      <c r="AQE642" s="24"/>
      <c r="AQF642" s="24"/>
      <c r="AQG642" s="24"/>
      <c r="AQH642" s="24"/>
      <c r="AQI642" s="24"/>
      <c r="AQJ642" s="24"/>
      <c r="AQK642" s="24"/>
      <c r="AQL642" s="24"/>
      <c r="AQM642" s="24"/>
      <c r="AQN642" s="24"/>
      <c r="AQO642" s="24"/>
      <c r="AQP642" s="24"/>
      <c r="AQQ642" s="24"/>
      <c r="AQR642" s="24"/>
      <c r="AQS642" s="24"/>
      <c r="AQT642" s="24"/>
      <c r="AQU642" s="24"/>
      <c r="AQV642" s="24"/>
      <c r="AQW642" s="24"/>
      <c r="AQX642" s="24"/>
      <c r="AQY642" s="24"/>
      <c r="AQZ642" s="24"/>
      <c r="ARA642" s="24"/>
      <c r="ARB642" s="24"/>
      <c r="ARC642" s="24"/>
      <c r="ARD642" s="24"/>
      <c r="ARE642" s="24"/>
      <c r="ARF642" s="24"/>
      <c r="ARG642" s="24"/>
      <c r="ARH642" s="24"/>
      <c r="ARI642" s="24"/>
      <c r="ARJ642" s="24"/>
      <c r="ARK642" s="24"/>
      <c r="ARL642" s="24"/>
      <c r="ARM642" s="24"/>
      <c r="ARN642" s="24"/>
      <c r="ARO642" s="24"/>
      <c r="ARP642" s="24"/>
      <c r="ARQ642" s="24"/>
      <c r="ARR642" s="24"/>
      <c r="ARS642" s="24"/>
      <c r="ART642" s="24"/>
      <c r="ARU642" s="24"/>
      <c r="ARV642" s="24"/>
      <c r="ARW642" s="24"/>
      <c r="ARX642" s="24"/>
      <c r="ARY642" s="24"/>
      <c r="ARZ642" s="24"/>
      <c r="ASA642" s="24"/>
      <c r="ASB642" s="24"/>
      <c r="ASC642" s="24"/>
      <c r="ASD642" s="24"/>
      <c r="ASE642" s="24"/>
      <c r="ASF642" s="24"/>
      <c r="ASG642" s="24"/>
      <c r="ASH642" s="24"/>
      <c r="ASI642" s="24"/>
      <c r="ASJ642" s="24"/>
      <c r="ASK642" s="24"/>
      <c r="ASL642" s="24"/>
      <c r="ASM642" s="24"/>
      <c r="ASN642" s="24"/>
      <c r="ASO642" s="24"/>
      <c r="ASP642" s="24"/>
      <c r="ASQ642" s="24"/>
      <c r="ASR642" s="24"/>
      <c r="ASS642" s="24"/>
      <c r="AST642" s="24"/>
      <c r="ASU642" s="24"/>
      <c r="ASV642" s="24"/>
      <c r="ASW642" s="24"/>
      <c r="ASX642" s="24"/>
      <c r="ASY642" s="24"/>
      <c r="ASZ642" s="24"/>
      <c r="ATA642" s="24"/>
      <c r="ATB642" s="24"/>
      <c r="ATC642" s="24"/>
      <c r="ATD642" s="24"/>
      <c r="ATE642" s="24"/>
      <c r="ATF642" s="24"/>
      <c r="ATG642" s="24"/>
      <c r="ATH642" s="24"/>
      <c r="ATI642" s="24"/>
      <c r="ATJ642" s="24"/>
      <c r="ATK642" s="24"/>
      <c r="ATL642" s="24"/>
      <c r="ATM642" s="24"/>
      <c r="ATN642" s="24"/>
      <c r="ATO642" s="24"/>
      <c r="ATP642" s="24"/>
      <c r="ATQ642" s="24"/>
      <c r="ATR642" s="24"/>
      <c r="ATS642" s="24"/>
      <c r="ATT642" s="24"/>
      <c r="ATU642" s="24"/>
      <c r="ATV642" s="24"/>
      <c r="ATW642" s="24"/>
      <c r="ATX642" s="24"/>
      <c r="ATY642" s="24"/>
      <c r="ATZ642" s="24"/>
      <c r="AUA642" s="24"/>
      <c r="AUB642" s="24"/>
      <c r="AUC642" s="24"/>
      <c r="AUD642" s="24"/>
      <c r="AUE642" s="24"/>
      <c r="AUF642" s="24"/>
      <c r="AUG642" s="24"/>
      <c r="AUH642" s="24"/>
      <c r="AUI642" s="24"/>
      <c r="AUJ642" s="24"/>
      <c r="AUK642" s="24"/>
      <c r="AUL642" s="24"/>
      <c r="AUM642" s="24"/>
      <c r="AUN642" s="24"/>
      <c r="AUO642" s="24"/>
      <c r="AUP642" s="24"/>
      <c r="AUQ642" s="24"/>
      <c r="AUR642" s="24"/>
      <c r="AUS642" s="24"/>
      <c r="AUT642" s="24"/>
      <c r="AUU642" s="24"/>
      <c r="AUV642" s="24"/>
      <c r="AUW642" s="24"/>
      <c r="AUX642" s="24"/>
      <c r="AUY642" s="24"/>
      <c r="AUZ642" s="24"/>
      <c r="AVA642" s="24"/>
      <c r="AVB642" s="24"/>
      <c r="AVC642" s="24"/>
      <c r="AVD642" s="24"/>
      <c r="AVE642" s="24"/>
      <c r="AVF642" s="24"/>
      <c r="AVG642" s="24"/>
      <c r="AVH642" s="24"/>
      <c r="AVI642" s="24"/>
      <c r="AVJ642" s="24"/>
      <c r="AVK642" s="24"/>
      <c r="AVL642" s="24"/>
      <c r="AVM642" s="24"/>
      <c r="AVN642" s="24"/>
      <c r="AVO642" s="24"/>
      <c r="AVP642" s="24"/>
      <c r="AVQ642" s="24"/>
      <c r="AVR642" s="24"/>
      <c r="AVS642" s="24"/>
      <c r="AVT642" s="24"/>
      <c r="AVU642" s="24"/>
      <c r="AVV642" s="24"/>
      <c r="AVW642" s="24"/>
      <c r="AVX642" s="24"/>
      <c r="AVY642" s="24"/>
      <c r="AVZ642" s="24"/>
      <c r="AWA642" s="24"/>
      <c r="AWB642" s="24"/>
      <c r="AWC642" s="24"/>
      <c r="AWD642" s="24"/>
      <c r="AWE642" s="24"/>
      <c r="AWF642" s="24"/>
      <c r="AWG642" s="24"/>
      <c r="AWH642" s="24"/>
      <c r="AWI642" s="24"/>
      <c r="AWJ642" s="24"/>
      <c r="AWK642" s="24"/>
      <c r="AWL642" s="24"/>
      <c r="AWM642" s="24"/>
      <c r="AWN642" s="24"/>
      <c r="AWO642" s="24"/>
      <c r="AWP642" s="24"/>
      <c r="AWQ642" s="24"/>
      <c r="AWR642" s="24"/>
      <c r="AWS642" s="24"/>
      <c r="AWT642" s="24"/>
      <c r="AWU642" s="24"/>
      <c r="AWV642" s="24"/>
      <c r="AWW642" s="24"/>
      <c r="AWX642" s="24"/>
      <c r="AWY642" s="24"/>
      <c r="AWZ642" s="24"/>
      <c r="AXA642" s="24"/>
      <c r="AXB642" s="24"/>
      <c r="AXC642" s="24"/>
      <c r="AXD642" s="24"/>
      <c r="AXE642" s="24"/>
      <c r="AXF642" s="24"/>
      <c r="AXG642" s="24"/>
      <c r="AXH642" s="24"/>
      <c r="AXI642" s="24"/>
      <c r="AXJ642" s="24"/>
      <c r="AXK642" s="24"/>
      <c r="AXL642" s="24"/>
      <c r="AXM642" s="24"/>
      <c r="AXN642" s="24"/>
      <c r="AXO642" s="24"/>
      <c r="AXP642" s="24"/>
      <c r="AXQ642" s="24"/>
      <c r="AXR642" s="24"/>
      <c r="AXS642" s="24"/>
      <c r="AXT642" s="24"/>
      <c r="AXU642" s="24"/>
      <c r="AXV642" s="24"/>
      <c r="AXW642" s="24"/>
      <c r="AXX642" s="24"/>
      <c r="AXY642" s="24"/>
      <c r="AXZ642" s="24"/>
      <c r="AYA642" s="24"/>
      <c r="AYB642" s="24"/>
      <c r="AYC642" s="24"/>
      <c r="AYD642" s="24"/>
      <c r="AYE642" s="24"/>
      <c r="AYF642" s="24"/>
      <c r="AYG642" s="24"/>
      <c r="AYH642" s="24"/>
      <c r="AYI642" s="24"/>
      <c r="AYJ642" s="24"/>
      <c r="AYK642" s="24"/>
      <c r="AYL642" s="24"/>
      <c r="AYM642" s="24"/>
      <c r="AYN642" s="24"/>
      <c r="AYO642" s="24"/>
      <c r="AYP642" s="24"/>
      <c r="AYQ642" s="24"/>
      <c r="AYR642" s="24"/>
      <c r="AYS642" s="24"/>
      <c r="AYT642" s="24"/>
      <c r="AYU642" s="24"/>
      <c r="AYV642" s="24"/>
      <c r="AYW642" s="24"/>
      <c r="AYX642" s="24"/>
      <c r="AYY642" s="24"/>
      <c r="AYZ642" s="24"/>
      <c r="AZA642" s="24"/>
      <c r="AZB642" s="24"/>
      <c r="AZC642" s="24"/>
      <c r="AZD642" s="24"/>
      <c r="AZE642" s="24"/>
      <c r="AZF642" s="24"/>
      <c r="AZG642" s="24"/>
      <c r="AZH642" s="24"/>
      <c r="AZI642" s="24"/>
      <c r="AZJ642" s="24"/>
      <c r="AZK642" s="24"/>
      <c r="AZL642" s="24"/>
      <c r="AZM642" s="24"/>
      <c r="AZN642" s="24"/>
      <c r="AZO642" s="24"/>
      <c r="AZP642" s="24"/>
      <c r="AZQ642" s="24"/>
      <c r="AZR642" s="24"/>
      <c r="AZS642" s="24"/>
      <c r="AZT642" s="24"/>
      <c r="AZU642" s="24"/>
      <c r="AZV642" s="24"/>
      <c r="AZW642" s="24"/>
      <c r="AZX642" s="24"/>
      <c r="AZY642" s="24"/>
      <c r="AZZ642" s="24"/>
      <c r="BAA642" s="24"/>
      <c r="BAB642" s="24"/>
      <c r="BAC642" s="24"/>
      <c r="BAD642" s="24"/>
      <c r="BAE642" s="24"/>
      <c r="BAF642" s="24"/>
      <c r="BAG642" s="24"/>
      <c r="BAH642" s="24"/>
      <c r="BAI642" s="24"/>
      <c r="BAJ642" s="24"/>
      <c r="BAK642" s="24"/>
      <c r="BAL642" s="24"/>
      <c r="BAM642" s="24"/>
      <c r="BAN642" s="24"/>
      <c r="BAO642" s="24"/>
      <c r="BAP642" s="24"/>
      <c r="BAQ642" s="24"/>
      <c r="BAR642" s="24"/>
      <c r="BAS642" s="24"/>
      <c r="BAT642" s="24"/>
      <c r="BAU642" s="24"/>
      <c r="BAV642" s="24"/>
      <c r="BAW642" s="24"/>
      <c r="BAX642" s="24"/>
      <c r="BAY642" s="24"/>
      <c r="BAZ642" s="24"/>
      <c r="BBA642" s="24"/>
      <c r="BBB642" s="24"/>
      <c r="BBC642" s="24"/>
      <c r="BBD642" s="24"/>
      <c r="BBE642" s="24"/>
      <c r="BBF642" s="24"/>
      <c r="BBG642" s="24"/>
      <c r="BBH642" s="24"/>
      <c r="BBI642" s="24"/>
      <c r="BBJ642" s="24"/>
      <c r="BBK642" s="24"/>
      <c r="BBL642" s="24"/>
      <c r="BBM642" s="24"/>
      <c r="BBN642" s="24"/>
      <c r="BBO642" s="24"/>
      <c r="BBP642" s="24"/>
      <c r="BBQ642" s="24"/>
      <c r="BBR642" s="24"/>
      <c r="BBS642" s="24"/>
      <c r="BBT642" s="24"/>
      <c r="BBU642" s="24"/>
      <c r="BBV642" s="24"/>
      <c r="BBW642" s="24"/>
      <c r="BBX642" s="24"/>
      <c r="BBY642" s="24"/>
      <c r="BBZ642" s="24"/>
      <c r="BCA642" s="24"/>
      <c r="BCB642" s="24"/>
      <c r="BCC642" s="24"/>
      <c r="BCD642" s="24"/>
      <c r="BCE642" s="24"/>
      <c r="BCF642" s="24"/>
      <c r="BCG642" s="24"/>
      <c r="BCH642" s="24"/>
      <c r="BCI642" s="24"/>
      <c r="BCJ642" s="24"/>
      <c r="BCK642" s="24"/>
      <c r="BCL642" s="24"/>
      <c r="BCM642" s="24"/>
      <c r="BCN642" s="24"/>
      <c r="BCO642" s="24"/>
      <c r="BCP642" s="24"/>
      <c r="BCQ642" s="24"/>
      <c r="BCR642" s="24"/>
      <c r="BCS642" s="24"/>
      <c r="BCT642" s="24"/>
      <c r="BCU642" s="24"/>
      <c r="BCV642" s="24"/>
      <c r="BCW642" s="24"/>
      <c r="BCX642" s="24"/>
      <c r="BCY642" s="24"/>
      <c r="BCZ642" s="24"/>
      <c r="BDA642" s="24"/>
      <c r="BDB642" s="24"/>
      <c r="BDC642" s="24"/>
      <c r="BDD642" s="24"/>
      <c r="BDE642" s="24"/>
      <c r="BDF642" s="24"/>
      <c r="BDG642" s="24"/>
      <c r="BDH642" s="24"/>
      <c r="BDI642" s="24"/>
      <c r="BDJ642" s="24"/>
      <c r="BDK642" s="24"/>
      <c r="BDL642" s="24"/>
      <c r="BDM642" s="24"/>
      <c r="BDN642" s="24"/>
      <c r="BDO642" s="24"/>
      <c r="BDP642" s="24"/>
      <c r="BDQ642" s="24"/>
      <c r="BDR642" s="24"/>
      <c r="BDS642" s="24"/>
      <c r="BDT642" s="24"/>
      <c r="BDU642" s="24"/>
      <c r="BDV642" s="24"/>
      <c r="BDW642" s="24"/>
      <c r="BDX642" s="24"/>
      <c r="BDY642" s="24"/>
      <c r="BDZ642" s="24"/>
      <c r="BEA642" s="24"/>
      <c r="BEB642" s="24"/>
      <c r="BEC642" s="24"/>
      <c r="BED642" s="24"/>
      <c r="BEE642" s="24"/>
      <c r="BEF642" s="24"/>
      <c r="BEG642" s="24"/>
      <c r="BEH642" s="24"/>
      <c r="BEI642" s="24"/>
      <c r="BEJ642" s="24"/>
      <c r="BEK642" s="24"/>
      <c r="BEL642" s="24"/>
      <c r="BEM642" s="24"/>
      <c r="BEN642" s="24"/>
      <c r="BEO642" s="24"/>
      <c r="BEP642" s="24"/>
      <c r="BEQ642" s="24"/>
      <c r="BER642" s="24"/>
      <c r="BES642" s="24"/>
      <c r="BET642" s="24"/>
      <c r="BEU642" s="24"/>
      <c r="BEV642" s="24"/>
      <c r="BEW642" s="24"/>
      <c r="BEX642" s="24"/>
      <c r="BEY642" s="24"/>
      <c r="BEZ642" s="24"/>
      <c r="BFA642" s="24"/>
      <c r="BFB642" s="24"/>
      <c r="BFC642" s="24"/>
      <c r="BFD642" s="24"/>
      <c r="BFE642" s="24"/>
      <c r="BFF642" s="24"/>
      <c r="BFG642" s="24"/>
      <c r="BFH642" s="24"/>
      <c r="BFI642" s="24"/>
      <c r="BFJ642" s="24"/>
      <c r="BFK642" s="24"/>
      <c r="BFL642" s="24"/>
      <c r="BFM642" s="24"/>
      <c r="BFN642" s="24"/>
      <c r="BFO642" s="24"/>
      <c r="BFP642" s="24"/>
      <c r="BFQ642" s="24"/>
      <c r="BFR642" s="24"/>
      <c r="BFS642" s="24"/>
      <c r="BFT642" s="24"/>
      <c r="BFU642" s="24"/>
      <c r="BFV642" s="24"/>
      <c r="BFW642" s="24"/>
      <c r="BFX642" s="24"/>
      <c r="BFY642" s="24"/>
      <c r="BFZ642" s="24"/>
      <c r="BGA642" s="24"/>
      <c r="BGB642" s="24"/>
      <c r="BGC642" s="24"/>
      <c r="BGD642" s="24"/>
      <c r="BGE642" s="24"/>
      <c r="BGF642" s="24"/>
      <c r="BGG642" s="24"/>
      <c r="BGH642" s="24"/>
      <c r="BGI642" s="24"/>
      <c r="BGJ642" s="24"/>
      <c r="BGK642" s="24"/>
      <c r="BGL642" s="24"/>
      <c r="BGM642" s="24"/>
      <c r="BGN642" s="24"/>
      <c r="BGO642" s="24"/>
      <c r="BGP642" s="24"/>
      <c r="BGQ642" s="24"/>
      <c r="BGR642" s="24"/>
      <c r="BGS642" s="24"/>
      <c r="BGT642" s="24"/>
      <c r="BGU642" s="24"/>
      <c r="BGV642" s="24"/>
      <c r="BGW642" s="24"/>
      <c r="BGX642" s="24"/>
      <c r="BGY642" s="24"/>
      <c r="BGZ642" s="24"/>
      <c r="BHA642" s="24"/>
      <c r="BHB642" s="24"/>
      <c r="BHC642" s="24"/>
      <c r="BHD642" s="24"/>
      <c r="BHE642" s="24"/>
      <c r="BHF642" s="24"/>
      <c r="BHG642" s="24"/>
      <c r="BHH642" s="24"/>
      <c r="BHI642" s="24"/>
      <c r="BHJ642" s="24"/>
      <c r="BHK642" s="24"/>
      <c r="BHL642" s="24"/>
      <c r="BHM642" s="24"/>
      <c r="BHN642" s="24"/>
      <c r="BHO642" s="24"/>
      <c r="BHP642" s="24"/>
      <c r="BHQ642" s="24"/>
      <c r="BHR642" s="24"/>
      <c r="BHS642" s="24"/>
      <c r="BHT642" s="24"/>
      <c r="BHU642" s="24"/>
      <c r="BHV642" s="24"/>
      <c r="BHW642" s="24"/>
      <c r="BHX642" s="24"/>
      <c r="BHY642" s="24"/>
      <c r="BHZ642" s="24"/>
      <c r="BIA642" s="24"/>
      <c r="BIB642" s="24"/>
      <c r="BIC642" s="24"/>
      <c r="BID642" s="24"/>
      <c r="BIE642" s="24"/>
      <c r="BIF642" s="24"/>
      <c r="BIG642" s="24"/>
      <c r="BIH642" s="24"/>
      <c r="BII642" s="24"/>
      <c r="BIJ642" s="24"/>
      <c r="BIK642" s="24"/>
      <c r="BIL642" s="24"/>
      <c r="BIM642" s="24"/>
      <c r="BIN642" s="24"/>
      <c r="BIO642" s="24"/>
      <c r="BIP642" s="24"/>
      <c r="BIQ642" s="24"/>
      <c r="BIR642" s="24"/>
      <c r="BIS642" s="24"/>
      <c r="BIT642" s="24"/>
      <c r="BIU642" s="24"/>
      <c r="BIV642" s="24"/>
      <c r="BIW642" s="24"/>
      <c r="BIX642" s="24"/>
      <c r="BIY642" s="24"/>
      <c r="BIZ642" s="24"/>
      <c r="BJA642" s="24"/>
      <c r="BJB642" s="24"/>
      <c r="BJC642" s="24"/>
      <c r="BJD642" s="24"/>
      <c r="BJE642" s="24"/>
      <c r="BJF642" s="24"/>
      <c r="BJG642" s="24"/>
      <c r="BJH642" s="24"/>
      <c r="BJI642" s="24"/>
      <c r="BJJ642" s="24"/>
      <c r="BJK642" s="24"/>
      <c r="BJL642" s="24"/>
      <c r="BJM642" s="24"/>
      <c r="BJN642" s="24"/>
      <c r="BJO642" s="24"/>
      <c r="BJP642" s="24"/>
      <c r="BJQ642" s="24"/>
      <c r="BJR642" s="24"/>
      <c r="BJS642" s="24"/>
      <c r="BJT642" s="24"/>
      <c r="BJU642" s="24"/>
      <c r="BJV642" s="24"/>
      <c r="BJW642" s="24"/>
      <c r="BJX642" s="24"/>
      <c r="BJY642" s="24"/>
      <c r="BJZ642" s="24"/>
      <c r="BKA642" s="24"/>
      <c r="BKB642" s="24"/>
      <c r="BKC642" s="24"/>
      <c r="BKD642" s="24"/>
      <c r="BKE642" s="24"/>
      <c r="BKF642" s="24"/>
      <c r="BKG642" s="24"/>
      <c r="BKH642" s="24"/>
      <c r="BKI642" s="24"/>
      <c r="BKJ642" s="24"/>
      <c r="BKK642" s="24"/>
      <c r="BKL642" s="24"/>
      <c r="BKM642" s="24"/>
      <c r="BKN642" s="24"/>
      <c r="BKO642" s="24"/>
      <c r="BKP642" s="24"/>
      <c r="BKQ642" s="24"/>
      <c r="BKR642" s="24"/>
      <c r="BKS642" s="24"/>
      <c r="BKT642" s="24"/>
      <c r="BKU642" s="24"/>
      <c r="BKV642" s="24"/>
      <c r="BKW642" s="24"/>
      <c r="BKX642" s="24"/>
      <c r="BKY642" s="24"/>
      <c r="BKZ642" s="24"/>
      <c r="BLA642" s="24"/>
      <c r="BLB642" s="24"/>
      <c r="BLC642" s="24"/>
      <c r="BLD642" s="24"/>
      <c r="BLE642" s="24"/>
      <c r="BLF642" s="24"/>
      <c r="BLG642" s="24"/>
      <c r="BLH642" s="24"/>
      <c r="BLI642" s="24"/>
      <c r="BLJ642" s="24"/>
      <c r="BLK642" s="24"/>
      <c r="BLL642" s="24"/>
      <c r="BLM642" s="24"/>
      <c r="BLN642" s="24"/>
      <c r="BLO642" s="24"/>
      <c r="BLP642" s="24"/>
      <c r="BLQ642" s="24"/>
      <c r="BLR642" s="24"/>
      <c r="BLS642" s="24"/>
      <c r="BLT642" s="24"/>
      <c r="BLU642" s="24"/>
      <c r="BLV642" s="24"/>
      <c r="BLW642" s="24"/>
      <c r="BLX642" s="24"/>
      <c r="BLY642" s="24"/>
      <c r="BLZ642" s="24"/>
      <c r="BMA642" s="24"/>
      <c r="BMB642" s="24"/>
      <c r="BMC642" s="24"/>
      <c r="BMD642" s="24"/>
      <c r="BME642" s="24"/>
      <c r="BMF642" s="24"/>
      <c r="BMG642" s="24"/>
      <c r="BMH642" s="24"/>
      <c r="BMI642" s="24"/>
      <c r="BMJ642" s="24"/>
      <c r="BMK642" s="24"/>
      <c r="BML642" s="24"/>
      <c r="BMM642" s="24"/>
      <c r="BMN642" s="24"/>
      <c r="BMO642" s="24"/>
      <c r="BMP642" s="24"/>
      <c r="BMQ642" s="24"/>
      <c r="BMR642" s="24"/>
      <c r="BMS642" s="24"/>
      <c r="BMT642" s="24"/>
      <c r="BMU642" s="24"/>
      <c r="BMV642" s="24"/>
      <c r="BMW642" s="24"/>
      <c r="BMX642" s="24"/>
      <c r="BMY642" s="24"/>
      <c r="BMZ642" s="24"/>
      <c r="BNA642" s="24"/>
      <c r="BNB642" s="24"/>
      <c r="BNC642" s="24"/>
      <c r="BND642" s="24"/>
      <c r="BNE642" s="24"/>
      <c r="BNF642" s="24"/>
      <c r="BNG642" s="24"/>
      <c r="BNH642" s="24"/>
      <c r="BNI642" s="24"/>
      <c r="BNJ642" s="24"/>
      <c r="BNK642" s="24"/>
      <c r="BNL642" s="24"/>
      <c r="BNM642" s="24"/>
      <c r="BNN642" s="24"/>
      <c r="BNO642" s="24"/>
      <c r="BNP642" s="24"/>
      <c r="BNQ642" s="24"/>
      <c r="BNR642" s="24"/>
      <c r="BNS642" s="24"/>
      <c r="BNT642" s="24"/>
      <c r="BNU642" s="24"/>
      <c r="BNV642" s="24"/>
      <c r="BNW642" s="24"/>
      <c r="BNX642" s="24"/>
      <c r="BNY642" s="24"/>
      <c r="BNZ642" s="24"/>
      <c r="BOA642" s="24"/>
      <c r="BOB642" s="24"/>
      <c r="BOC642" s="24"/>
      <c r="BOD642" s="24"/>
      <c r="BOE642" s="24"/>
      <c r="BOF642" s="24"/>
      <c r="BOG642" s="24"/>
      <c r="BOH642" s="24"/>
      <c r="BOI642" s="24"/>
      <c r="BOJ642" s="24"/>
      <c r="BOK642" s="24"/>
      <c r="BOL642" s="24"/>
      <c r="BOM642" s="24"/>
      <c r="BON642" s="24"/>
      <c r="BOO642" s="24"/>
      <c r="BOP642" s="24"/>
      <c r="BOQ642" s="24"/>
      <c r="BOR642" s="24"/>
      <c r="BOS642" s="24"/>
      <c r="BOT642" s="24"/>
      <c r="BOU642" s="24"/>
      <c r="BOV642" s="24"/>
      <c r="BOW642" s="24"/>
      <c r="BOX642" s="24"/>
      <c r="BOY642" s="24"/>
      <c r="BOZ642" s="24"/>
      <c r="BPA642" s="24"/>
      <c r="BPB642" s="24"/>
      <c r="BPC642" s="24"/>
      <c r="BPD642" s="24"/>
      <c r="BPE642" s="24"/>
      <c r="BPF642" s="24"/>
      <c r="BPG642" s="24"/>
      <c r="BPH642" s="24"/>
      <c r="BPI642" s="24"/>
      <c r="BPJ642" s="24"/>
      <c r="BPK642" s="24"/>
      <c r="BPL642" s="24"/>
      <c r="BPM642" s="24"/>
      <c r="BPN642" s="24"/>
      <c r="BPO642" s="24"/>
      <c r="BPP642" s="24"/>
      <c r="BPQ642" s="24"/>
      <c r="BPR642" s="24"/>
      <c r="BPS642" s="24"/>
      <c r="BPT642" s="24"/>
      <c r="BPU642" s="24"/>
      <c r="BPV642" s="24"/>
      <c r="BPW642" s="24"/>
      <c r="BPX642" s="24"/>
      <c r="BPY642" s="24"/>
      <c r="BPZ642" s="24"/>
      <c r="BQA642" s="24"/>
      <c r="BQB642" s="24"/>
      <c r="BQC642" s="24"/>
      <c r="BQD642" s="24"/>
      <c r="BQE642" s="24"/>
      <c r="BQF642" s="24"/>
      <c r="BQG642" s="24"/>
      <c r="BQH642" s="24"/>
      <c r="BQI642" s="24"/>
      <c r="BQJ642" s="24"/>
      <c r="BQK642" s="24"/>
      <c r="BQL642" s="24"/>
      <c r="BQM642" s="24"/>
      <c r="BQN642" s="24"/>
      <c r="BQO642" s="24"/>
      <c r="BQP642" s="24"/>
      <c r="BQQ642" s="24"/>
      <c r="BQR642" s="24"/>
      <c r="BQS642" s="24"/>
      <c r="BQT642" s="24"/>
      <c r="BQU642" s="24"/>
      <c r="BQV642" s="24"/>
      <c r="BQW642" s="24"/>
      <c r="BQX642" s="24"/>
      <c r="BQY642" s="24"/>
      <c r="BQZ642" s="24"/>
      <c r="BRA642" s="24"/>
      <c r="BRB642" s="24"/>
      <c r="BRC642" s="24"/>
      <c r="BRD642" s="24"/>
      <c r="BRE642" s="24"/>
      <c r="BRF642" s="24"/>
      <c r="BRG642" s="24"/>
      <c r="BRH642" s="24"/>
      <c r="BRI642" s="24"/>
      <c r="BRJ642" s="24"/>
      <c r="BRK642" s="24"/>
      <c r="BRL642" s="24"/>
      <c r="BRM642" s="24"/>
      <c r="BRN642" s="24"/>
      <c r="BRO642" s="24"/>
      <c r="BRP642" s="24"/>
      <c r="BRQ642" s="24"/>
      <c r="BRR642" s="24"/>
      <c r="BRS642" s="24"/>
      <c r="BRT642" s="24"/>
      <c r="BRU642" s="24"/>
      <c r="BRV642" s="24"/>
      <c r="BRW642" s="24"/>
      <c r="BRX642" s="24"/>
      <c r="BRY642" s="24"/>
      <c r="BRZ642" s="24"/>
      <c r="BSA642" s="24"/>
      <c r="BSB642" s="24"/>
      <c r="BSC642" s="24"/>
      <c r="BSD642" s="24"/>
      <c r="BSE642" s="24"/>
      <c r="BSF642" s="24"/>
      <c r="BSG642" s="24"/>
      <c r="BSH642" s="24"/>
      <c r="BSI642" s="24"/>
      <c r="BSJ642" s="24"/>
      <c r="BSK642" s="24"/>
      <c r="BSL642" s="24"/>
      <c r="BSM642" s="24"/>
      <c r="BSN642" s="24"/>
      <c r="BSO642" s="24"/>
      <c r="BSP642" s="24"/>
      <c r="BSQ642" s="24"/>
      <c r="BSR642" s="24"/>
      <c r="BSS642" s="24"/>
      <c r="BST642" s="24"/>
      <c r="BSU642" s="24"/>
      <c r="BSV642" s="24"/>
      <c r="BSW642" s="24"/>
      <c r="BSX642" s="24"/>
      <c r="BSY642" s="24"/>
      <c r="BSZ642" s="24"/>
      <c r="BTA642" s="24"/>
      <c r="BTB642" s="24"/>
      <c r="BTC642" s="24"/>
      <c r="BTD642" s="24"/>
      <c r="BTE642" s="24"/>
      <c r="BTF642" s="24"/>
      <c r="BTG642" s="24"/>
      <c r="BTH642" s="24"/>
      <c r="BTI642" s="24"/>
      <c r="BTJ642" s="24"/>
      <c r="BTK642" s="24"/>
      <c r="BTL642" s="24"/>
      <c r="BTM642" s="24"/>
      <c r="BTN642" s="24"/>
      <c r="BTO642" s="24"/>
      <c r="BTP642" s="24"/>
      <c r="BTQ642" s="24"/>
      <c r="BTR642" s="24"/>
      <c r="BTS642" s="24"/>
      <c r="BTT642" s="24"/>
      <c r="BTU642" s="24"/>
      <c r="BTV642" s="24"/>
      <c r="BTW642" s="24"/>
      <c r="BTX642" s="24"/>
      <c r="BTY642" s="24"/>
      <c r="BTZ642" s="24"/>
      <c r="BUA642" s="24"/>
      <c r="BUB642" s="24"/>
      <c r="BUC642" s="24"/>
      <c r="BUD642" s="24"/>
      <c r="BUE642" s="24"/>
      <c r="BUF642" s="24"/>
      <c r="BUG642" s="24"/>
      <c r="BUH642" s="24"/>
      <c r="BUI642" s="24"/>
      <c r="BUJ642" s="24"/>
      <c r="BUK642" s="24"/>
      <c r="BUL642" s="24"/>
      <c r="BUM642" s="24"/>
      <c r="BUN642" s="24"/>
      <c r="BUO642" s="24"/>
      <c r="BUP642" s="24"/>
      <c r="BUQ642" s="24"/>
      <c r="BUR642" s="24"/>
      <c r="BUS642" s="24"/>
      <c r="BUT642" s="24"/>
      <c r="BUU642" s="24"/>
      <c r="BUV642" s="24"/>
      <c r="BUW642" s="24"/>
      <c r="BUX642" s="24"/>
      <c r="BUY642" s="24"/>
      <c r="BUZ642" s="24"/>
      <c r="BVA642" s="24"/>
      <c r="BVB642" s="24"/>
      <c r="BVC642" s="24"/>
      <c r="BVD642" s="24"/>
      <c r="BVE642" s="24"/>
      <c r="BVF642" s="24"/>
      <c r="BVG642" s="24"/>
      <c r="BVH642" s="24"/>
      <c r="BVI642" s="24"/>
      <c r="BVJ642" s="24"/>
      <c r="BVK642" s="24"/>
      <c r="BVL642" s="24"/>
      <c r="BVM642" s="24"/>
      <c r="BVN642" s="24"/>
      <c r="BVO642" s="24"/>
      <c r="BVP642" s="24"/>
      <c r="BVQ642" s="24"/>
      <c r="BVR642" s="24"/>
      <c r="BVS642" s="24"/>
      <c r="BVT642" s="24"/>
      <c r="BVU642" s="24"/>
      <c r="BVV642" s="24"/>
      <c r="BVW642" s="24"/>
      <c r="BVX642" s="24"/>
      <c r="BVY642" s="24"/>
      <c r="BVZ642" s="24"/>
      <c r="BWA642" s="24"/>
      <c r="BWB642" s="24"/>
      <c r="BWC642" s="24"/>
      <c r="BWD642" s="24"/>
      <c r="BWE642" s="24"/>
      <c r="BWF642" s="24"/>
      <c r="BWG642" s="24"/>
      <c r="BWH642" s="24"/>
      <c r="BWI642" s="24"/>
      <c r="BWJ642" s="24"/>
      <c r="BWK642" s="24"/>
      <c r="BWL642" s="24"/>
      <c r="BWM642" s="24"/>
      <c r="BWN642" s="24"/>
      <c r="BWO642" s="24"/>
      <c r="BWP642" s="24"/>
      <c r="BWQ642" s="24"/>
      <c r="BWR642" s="24"/>
      <c r="BWS642" s="24"/>
      <c r="BWT642" s="24"/>
      <c r="BWU642" s="24"/>
      <c r="BWV642" s="24"/>
      <c r="BWW642" s="24"/>
      <c r="BWX642" s="24"/>
      <c r="BWY642" s="24"/>
      <c r="BWZ642" s="24"/>
      <c r="BXA642" s="24"/>
      <c r="BXB642" s="24"/>
      <c r="BXC642" s="24"/>
      <c r="BXD642" s="24"/>
      <c r="BXE642" s="24"/>
      <c r="BXF642" s="24"/>
      <c r="BXG642" s="24"/>
      <c r="BXH642" s="24"/>
      <c r="BXI642" s="24"/>
      <c r="BXJ642" s="24"/>
      <c r="BXK642" s="24"/>
      <c r="BXL642" s="24"/>
      <c r="BXM642" s="24"/>
      <c r="BXN642" s="24"/>
      <c r="BXO642" s="24"/>
      <c r="BXP642" s="24"/>
      <c r="BXQ642" s="24"/>
      <c r="BXR642" s="24"/>
      <c r="BXS642" s="24"/>
      <c r="BXT642" s="24"/>
      <c r="BXU642" s="24"/>
      <c r="BXV642" s="24"/>
      <c r="BXW642" s="24"/>
      <c r="BXX642" s="24"/>
      <c r="BXY642" s="24"/>
      <c r="BXZ642" s="24"/>
      <c r="BYA642" s="24"/>
      <c r="BYB642" s="24"/>
      <c r="BYC642" s="24"/>
      <c r="BYD642" s="24"/>
      <c r="BYE642" s="24"/>
      <c r="BYF642" s="24"/>
      <c r="BYG642" s="24"/>
      <c r="BYH642" s="24"/>
      <c r="BYI642" s="24"/>
      <c r="BYJ642" s="24"/>
      <c r="BYK642" s="24"/>
      <c r="BYL642" s="24"/>
      <c r="BYM642" s="24"/>
      <c r="BYN642" s="24"/>
      <c r="BYO642" s="24"/>
      <c r="BYP642" s="24"/>
      <c r="BYQ642" s="24"/>
      <c r="BYR642" s="24"/>
      <c r="BYS642" s="24"/>
      <c r="BYT642" s="24"/>
      <c r="BYU642" s="24"/>
      <c r="BYV642" s="24"/>
      <c r="BYW642" s="24"/>
      <c r="BYX642" s="24"/>
      <c r="BYY642" s="24"/>
      <c r="BYZ642" s="24"/>
      <c r="BZA642" s="24"/>
      <c r="BZB642" s="24"/>
      <c r="BZC642" s="24"/>
      <c r="BZD642" s="24"/>
      <c r="BZE642" s="24"/>
      <c r="BZF642" s="24"/>
      <c r="BZG642" s="24"/>
      <c r="BZH642" s="24"/>
      <c r="BZI642" s="24"/>
      <c r="BZJ642" s="24"/>
      <c r="BZK642" s="24"/>
      <c r="BZL642" s="24"/>
      <c r="BZM642" s="24"/>
      <c r="BZN642" s="24"/>
      <c r="BZO642" s="24"/>
      <c r="BZP642" s="24"/>
      <c r="BZQ642" s="24"/>
      <c r="BZR642" s="24"/>
      <c r="BZS642" s="24"/>
      <c r="BZT642" s="24"/>
      <c r="BZU642" s="24"/>
      <c r="BZV642" s="24"/>
      <c r="BZW642" s="24"/>
      <c r="BZX642" s="24"/>
      <c r="BZY642" s="24"/>
      <c r="BZZ642" s="24"/>
      <c r="CAA642" s="24"/>
      <c r="CAB642" s="24"/>
      <c r="CAC642" s="24"/>
      <c r="CAD642" s="24"/>
      <c r="CAE642" s="24"/>
      <c r="CAF642" s="24"/>
      <c r="CAG642" s="24"/>
      <c r="CAH642" s="24"/>
      <c r="CAI642" s="24"/>
      <c r="CAJ642" s="24"/>
      <c r="CAK642" s="24"/>
      <c r="CAL642" s="24"/>
      <c r="CAM642" s="24"/>
      <c r="CAN642" s="24"/>
      <c r="CAO642" s="24"/>
      <c r="CAP642" s="24"/>
      <c r="CAQ642" s="24"/>
      <c r="CAR642" s="24"/>
      <c r="CAS642" s="24"/>
      <c r="CAT642" s="24"/>
      <c r="CAU642" s="24"/>
      <c r="CAV642" s="24"/>
      <c r="CAW642" s="24"/>
      <c r="CAX642" s="24"/>
      <c r="CAY642" s="24"/>
      <c r="CAZ642" s="24"/>
      <c r="CBA642" s="24"/>
      <c r="CBB642" s="24"/>
      <c r="CBC642" s="24"/>
      <c r="CBD642" s="24"/>
      <c r="CBE642" s="24"/>
      <c r="CBF642" s="24"/>
      <c r="CBG642" s="24"/>
      <c r="CBH642" s="24"/>
      <c r="CBI642" s="24"/>
      <c r="CBJ642" s="24"/>
      <c r="CBK642" s="24"/>
      <c r="CBL642" s="24"/>
      <c r="CBM642" s="24"/>
      <c r="CBN642" s="24"/>
      <c r="CBO642" s="24"/>
      <c r="CBP642" s="24"/>
      <c r="CBQ642" s="24"/>
      <c r="CBR642" s="24"/>
      <c r="CBS642" s="24"/>
      <c r="CBT642" s="24"/>
      <c r="CBU642" s="24"/>
      <c r="CBV642" s="24"/>
      <c r="CBW642" s="24"/>
      <c r="CBX642" s="24"/>
      <c r="CBY642" s="24"/>
      <c r="CBZ642" s="24"/>
      <c r="CCA642" s="24"/>
      <c r="CCB642" s="24"/>
      <c r="CCC642" s="24"/>
      <c r="CCD642" s="24"/>
      <c r="CCE642" s="24"/>
      <c r="CCF642" s="24"/>
      <c r="CCG642" s="24"/>
      <c r="CCH642" s="24"/>
      <c r="CCI642" s="24"/>
      <c r="CCJ642" s="24"/>
      <c r="CCK642" s="24"/>
      <c r="CCL642" s="24"/>
      <c r="CCM642" s="24"/>
      <c r="CCN642" s="24"/>
      <c r="CCO642" s="24"/>
      <c r="CCP642" s="24"/>
      <c r="CCQ642" s="24"/>
      <c r="CCR642" s="24"/>
      <c r="CCS642" s="24"/>
      <c r="CCT642" s="24"/>
      <c r="CCU642" s="24"/>
      <c r="CCV642" s="24"/>
      <c r="CCW642" s="24"/>
      <c r="CCX642" s="24"/>
      <c r="CCY642" s="24"/>
      <c r="CCZ642" s="24"/>
      <c r="CDA642" s="24"/>
      <c r="CDB642" s="24"/>
      <c r="CDC642" s="24"/>
      <c r="CDD642" s="24"/>
      <c r="CDE642" s="24"/>
      <c r="CDF642" s="24"/>
      <c r="CDG642" s="24"/>
      <c r="CDH642" s="24"/>
      <c r="CDI642" s="24"/>
      <c r="CDJ642" s="24"/>
      <c r="CDK642" s="24"/>
      <c r="CDL642" s="24"/>
      <c r="CDM642" s="24"/>
      <c r="CDN642" s="24"/>
      <c r="CDO642" s="24"/>
      <c r="CDP642" s="24"/>
      <c r="CDQ642" s="24"/>
      <c r="CDR642" s="24"/>
      <c r="CDS642" s="24"/>
      <c r="CDT642" s="24"/>
      <c r="CDU642" s="24"/>
      <c r="CDV642" s="24"/>
      <c r="CDW642" s="24"/>
      <c r="CDX642" s="24"/>
      <c r="CDY642" s="24"/>
      <c r="CDZ642" s="24"/>
      <c r="CEA642" s="24"/>
      <c r="CEB642" s="24"/>
      <c r="CEC642" s="24"/>
      <c r="CED642" s="24"/>
      <c r="CEE642" s="24"/>
      <c r="CEF642" s="24"/>
      <c r="CEG642" s="24"/>
      <c r="CEH642" s="24"/>
      <c r="CEI642" s="24"/>
      <c r="CEJ642" s="24"/>
      <c r="CEK642" s="24"/>
      <c r="CEL642" s="24"/>
      <c r="CEM642" s="24"/>
      <c r="CEN642" s="24"/>
      <c r="CEO642" s="24"/>
      <c r="CEP642" s="24"/>
      <c r="CEQ642" s="24"/>
      <c r="CER642" s="24"/>
      <c r="CES642" s="24"/>
      <c r="CET642" s="24"/>
      <c r="CEU642" s="24"/>
      <c r="CEV642" s="24"/>
      <c r="CEW642" s="24"/>
      <c r="CEX642" s="24"/>
      <c r="CEY642" s="24"/>
      <c r="CEZ642" s="24"/>
      <c r="CFA642" s="24"/>
      <c r="CFB642" s="24"/>
      <c r="CFC642" s="24"/>
      <c r="CFD642" s="24"/>
      <c r="CFE642" s="24"/>
      <c r="CFF642" s="24"/>
      <c r="CFG642" s="24"/>
      <c r="CFH642" s="24"/>
      <c r="CFI642" s="24"/>
      <c r="CFJ642" s="24"/>
      <c r="CFK642" s="24"/>
      <c r="CFL642" s="24"/>
      <c r="CFM642" s="24"/>
      <c r="CFN642" s="24"/>
      <c r="CFO642" s="24"/>
      <c r="CFP642" s="24"/>
      <c r="CFQ642" s="24"/>
      <c r="CFR642" s="24"/>
      <c r="CFS642" s="24"/>
      <c r="CFT642" s="24"/>
      <c r="CFU642" s="24"/>
      <c r="CFV642" s="24"/>
      <c r="CFW642" s="24"/>
      <c r="CFX642" s="24"/>
      <c r="CFY642" s="24"/>
      <c r="CFZ642" s="24"/>
      <c r="CGA642" s="24"/>
      <c r="CGB642" s="24"/>
      <c r="CGC642" s="24"/>
      <c r="CGD642" s="24"/>
      <c r="CGE642" s="24"/>
      <c r="CGF642" s="24"/>
      <c r="CGG642" s="24"/>
      <c r="CGH642" s="24"/>
      <c r="CGI642" s="24"/>
      <c r="CGJ642" s="24"/>
      <c r="CGK642" s="24"/>
      <c r="CGL642" s="24"/>
      <c r="CGM642" s="24"/>
      <c r="CGN642" s="24"/>
      <c r="CGO642" s="24"/>
      <c r="CGP642" s="24"/>
      <c r="CGQ642" s="24"/>
      <c r="CGR642" s="24"/>
      <c r="CGS642" s="24"/>
      <c r="CGT642" s="24"/>
      <c r="CGU642" s="24"/>
      <c r="CGV642" s="24"/>
      <c r="CGW642" s="24"/>
      <c r="CGX642" s="24"/>
      <c r="CGY642" s="24"/>
      <c r="CGZ642" s="24"/>
      <c r="CHA642" s="24"/>
      <c r="CHB642" s="24"/>
      <c r="CHC642" s="24"/>
      <c r="CHD642" s="24"/>
      <c r="CHE642" s="24"/>
      <c r="CHF642" s="24"/>
      <c r="CHG642" s="24"/>
      <c r="CHH642" s="24"/>
      <c r="CHI642" s="24"/>
      <c r="CHJ642" s="24"/>
      <c r="CHK642" s="24"/>
      <c r="CHL642" s="24"/>
      <c r="CHM642" s="24"/>
      <c r="CHN642" s="24"/>
      <c r="CHO642" s="24"/>
      <c r="CHP642" s="24"/>
      <c r="CHQ642" s="24"/>
      <c r="CHR642" s="24"/>
      <c r="CHS642" s="24"/>
      <c r="CHT642" s="24"/>
      <c r="CHU642" s="24"/>
      <c r="CHV642" s="24"/>
      <c r="CHW642" s="24"/>
      <c r="CHX642" s="24"/>
      <c r="CHY642" s="24"/>
      <c r="CHZ642" s="24"/>
      <c r="CIA642" s="24"/>
      <c r="CIB642" s="24"/>
      <c r="CIC642" s="24"/>
      <c r="CID642" s="24"/>
      <c r="CIE642" s="24"/>
      <c r="CIF642" s="24"/>
      <c r="CIG642" s="24"/>
      <c r="CIH642" s="24"/>
      <c r="CII642" s="24"/>
      <c r="CIJ642" s="24"/>
      <c r="CIK642" s="24"/>
      <c r="CIL642" s="24"/>
      <c r="CIM642" s="24"/>
      <c r="CIN642" s="24"/>
      <c r="CIO642" s="24"/>
      <c r="CIP642" s="24"/>
      <c r="CIQ642" s="24"/>
      <c r="CIR642" s="24"/>
      <c r="CIS642" s="24"/>
      <c r="CIT642" s="24"/>
      <c r="CIU642" s="24"/>
      <c r="CIV642" s="24"/>
      <c r="CIW642" s="24"/>
      <c r="CIX642" s="24"/>
      <c r="CIY642" s="24"/>
      <c r="CIZ642" s="24"/>
      <c r="CJA642" s="24"/>
      <c r="CJB642" s="24"/>
      <c r="CJC642" s="24"/>
      <c r="CJD642" s="24"/>
      <c r="CJE642" s="24"/>
      <c r="CJF642" s="24"/>
      <c r="CJG642" s="24"/>
      <c r="CJH642" s="24"/>
      <c r="CJI642" s="24"/>
      <c r="CJJ642" s="24"/>
      <c r="CJK642" s="24"/>
      <c r="CJL642" s="24"/>
      <c r="CJM642" s="24"/>
      <c r="CJN642" s="24"/>
      <c r="CJO642" s="24"/>
      <c r="CJP642" s="24"/>
      <c r="CJQ642" s="24"/>
      <c r="CJR642" s="24"/>
      <c r="CJS642" s="24"/>
      <c r="CJT642" s="24"/>
      <c r="CJU642" s="24"/>
      <c r="CJV642" s="24"/>
      <c r="CJW642" s="24"/>
      <c r="CJX642" s="24"/>
      <c r="CJY642" s="24"/>
      <c r="CJZ642" s="24"/>
      <c r="CKA642" s="24"/>
      <c r="CKB642" s="24"/>
      <c r="CKC642" s="24"/>
      <c r="CKD642" s="24"/>
      <c r="CKE642" s="24"/>
      <c r="CKF642" s="24"/>
      <c r="CKG642" s="24"/>
      <c r="CKH642" s="24"/>
      <c r="CKI642" s="24"/>
      <c r="CKJ642" s="24"/>
      <c r="CKK642" s="24"/>
      <c r="CKL642" s="24"/>
      <c r="CKM642" s="24"/>
      <c r="CKN642" s="24"/>
      <c r="CKO642" s="24"/>
      <c r="CKP642" s="24"/>
      <c r="CKQ642" s="24"/>
      <c r="CKR642" s="24"/>
      <c r="CKS642" s="24"/>
      <c r="CKT642" s="24"/>
      <c r="CKU642" s="24"/>
      <c r="CKV642" s="24"/>
      <c r="CKW642" s="24"/>
      <c r="CKX642" s="24"/>
      <c r="CKY642" s="24"/>
      <c r="CKZ642" s="24"/>
      <c r="CLA642" s="24"/>
      <c r="CLB642" s="24"/>
      <c r="CLC642" s="24"/>
      <c r="CLD642" s="24"/>
      <c r="CLE642" s="24"/>
      <c r="CLF642" s="24"/>
      <c r="CLG642" s="24"/>
      <c r="CLH642" s="24"/>
      <c r="CLI642" s="24"/>
      <c r="CLJ642" s="24"/>
      <c r="CLK642" s="24"/>
      <c r="CLL642" s="24"/>
      <c r="CLM642" s="24"/>
      <c r="CLN642" s="24"/>
      <c r="CLO642" s="24"/>
      <c r="CLP642" s="24"/>
      <c r="CLQ642" s="24"/>
      <c r="CLR642" s="24"/>
      <c r="CLS642" s="24"/>
      <c r="CLT642" s="24"/>
      <c r="CLU642" s="24"/>
      <c r="CLV642" s="24"/>
      <c r="CLW642" s="24"/>
      <c r="CLX642" s="24"/>
      <c r="CLY642" s="24"/>
      <c r="CLZ642" s="24"/>
      <c r="CMA642" s="24"/>
      <c r="CMB642" s="24"/>
      <c r="CMC642" s="24"/>
      <c r="CMD642" s="24"/>
      <c r="CME642" s="24"/>
      <c r="CMF642" s="24"/>
      <c r="CMG642" s="24"/>
      <c r="CMH642" s="24"/>
      <c r="CMI642" s="24"/>
      <c r="CMJ642" s="24"/>
      <c r="CMK642" s="24"/>
      <c r="CML642" s="24"/>
      <c r="CMM642" s="24"/>
      <c r="CMN642" s="24"/>
      <c r="CMO642" s="24"/>
      <c r="CMP642" s="24"/>
      <c r="CMQ642" s="24"/>
      <c r="CMR642" s="24"/>
      <c r="CMS642" s="24"/>
      <c r="CMT642" s="24"/>
      <c r="CMU642" s="24"/>
      <c r="CMV642" s="24"/>
      <c r="CMW642" s="24"/>
      <c r="CMX642" s="24"/>
      <c r="CMY642" s="24"/>
      <c r="CMZ642" s="24"/>
      <c r="CNA642" s="24"/>
      <c r="CNB642" s="24"/>
      <c r="CNC642" s="24"/>
      <c r="CND642" s="24"/>
      <c r="CNE642" s="24"/>
      <c r="CNF642" s="24"/>
      <c r="CNG642" s="24"/>
      <c r="CNH642" s="24"/>
      <c r="CNI642" s="24"/>
      <c r="CNJ642" s="24"/>
      <c r="CNK642" s="24"/>
      <c r="CNL642" s="24"/>
      <c r="CNM642" s="24"/>
      <c r="CNN642" s="24"/>
      <c r="CNO642" s="24"/>
      <c r="CNP642" s="24"/>
      <c r="CNQ642" s="24"/>
      <c r="CNR642" s="24"/>
      <c r="CNS642" s="24"/>
      <c r="CNT642" s="24"/>
      <c r="CNU642" s="24"/>
      <c r="CNV642" s="24"/>
      <c r="CNW642" s="24"/>
      <c r="CNX642" s="24"/>
      <c r="CNY642" s="24"/>
      <c r="CNZ642" s="24"/>
      <c r="COA642" s="24"/>
      <c r="COB642" s="24"/>
      <c r="COC642" s="24"/>
      <c r="COD642" s="24"/>
      <c r="COE642" s="24"/>
      <c r="COF642" s="24"/>
      <c r="COG642" s="24"/>
      <c r="COH642" s="24"/>
      <c r="COI642" s="24"/>
      <c r="COJ642" s="24"/>
      <c r="COK642" s="24"/>
      <c r="COL642" s="24"/>
      <c r="COM642" s="24"/>
      <c r="CON642" s="24"/>
      <c r="COO642" s="24"/>
      <c r="COP642" s="24"/>
      <c r="COQ642" s="24"/>
      <c r="COR642" s="24"/>
      <c r="COS642" s="24"/>
      <c r="COT642" s="24"/>
      <c r="COU642" s="24"/>
      <c r="COV642" s="24"/>
      <c r="COW642" s="24"/>
      <c r="COX642" s="24"/>
      <c r="COY642" s="24"/>
      <c r="COZ642" s="24"/>
      <c r="CPA642" s="24"/>
      <c r="CPB642" s="24"/>
      <c r="CPC642" s="24"/>
      <c r="CPD642" s="24"/>
      <c r="CPE642" s="24"/>
      <c r="CPF642" s="24"/>
      <c r="CPG642" s="24"/>
      <c r="CPH642" s="24"/>
      <c r="CPI642" s="24"/>
      <c r="CPJ642" s="24"/>
      <c r="CPK642" s="24"/>
      <c r="CPL642" s="24"/>
      <c r="CPM642" s="24"/>
      <c r="CPN642" s="24"/>
      <c r="CPO642" s="24"/>
      <c r="CPP642" s="24"/>
      <c r="CPQ642" s="24"/>
      <c r="CPR642" s="24"/>
      <c r="CPS642" s="24"/>
      <c r="CPT642" s="24"/>
      <c r="CPU642" s="24"/>
      <c r="CPV642" s="24"/>
      <c r="CPW642" s="24"/>
      <c r="CPX642" s="24"/>
      <c r="CPY642" s="24"/>
      <c r="CPZ642" s="24"/>
      <c r="CQA642" s="24"/>
      <c r="CQB642" s="24"/>
      <c r="CQC642" s="24"/>
      <c r="CQD642" s="24"/>
      <c r="CQE642" s="24"/>
      <c r="CQF642" s="24"/>
      <c r="CQG642" s="24"/>
      <c r="CQH642" s="24"/>
      <c r="CQI642" s="24"/>
      <c r="CQJ642" s="24"/>
      <c r="CQK642" s="24"/>
      <c r="CQL642" s="24"/>
      <c r="CQM642" s="24"/>
      <c r="CQN642" s="24"/>
      <c r="CQO642" s="24"/>
      <c r="CQP642" s="24"/>
      <c r="CQQ642" s="24"/>
      <c r="CQR642" s="24"/>
      <c r="CQS642" s="24"/>
      <c r="CQT642" s="24"/>
      <c r="CQU642" s="24"/>
      <c r="CQV642" s="24"/>
      <c r="CQW642" s="24"/>
      <c r="CQX642" s="24"/>
      <c r="CQY642" s="24"/>
      <c r="CQZ642" s="24"/>
      <c r="CRA642" s="24"/>
      <c r="CRB642" s="24"/>
      <c r="CRC642" s="24"/>
      <c r="CRD642" s="24"/>
      <c r="CRE642" s="24"/>
      <c r="CRF642" s="24"/>
      <c r="CRG642" s="24"/>
      <c r="CRH642" s="24"/>
      <c r="CRI642" s="24"/>
      <c r="CRJ642" s="24"/>
      <c r="CRK642" s="24"/>
      <c r="CRL642" s="24"/>
      <c r="CRM642" s="24"/>
      <c r="CRN642" s="24"/>
      <c r="CRO642" s="24"/>
      <c r="CRP642" s="24"/>
      <c r="CRQ642" s="24"/>
      <c r="CRR642" s="24"/>
      <c r="CRS642" s="24"/>
      <c r="CRT642" s="24"/>
      <c r="CRU642" s="24"/>
      <c r="CRV642" s="24"/>
      <c r="CRW642" s="24"/>
      <c r="CRX642" s="24"/>
      <c r="CRY642" s="24"/>
      <c r="CRZ642" s="24"/>
      <c r="CSA642" s="24"/>
      <c r="CSB642" s="24"/>
      <c r="CSC642" s="24"/>
      <c r="CSD642" s="24"/>
      <c r="CSE642" s="24"/>
      <c r="CSF642" s="24"/>
      <c r="CSG642" s="24"/>
      <c r="CSH642" s="24"/>
      <c r="CSI642" s="24"/>
      <c r="CSJ642" s="24"/>
      <c r="CSK642" s="24"/>
      <c r="CSL642" s="24"/>
      <c r="CSM642" s="24"/>
      <c r="CSN642" s="24"/>
      <c r="CSO642" s="24"/>
      <c r="CSP642" s="24"/>
      <c r="CSQ642" s="24"/>
      <c r="CSR642" s="24"/>
      <c r="CSS642" s="24"/>
      <c r="CST642" s="24"/>
      <c r="CSU642" s="24"/>
      <c r="CSV642" s="24"/>
      <c r="CSW642" s="24"/>
      <c r="CSX642" s="24"/>
      <c r="CSY642" s="24"/>
      <c r="CSZ642" s="24"/>
      <c r="CTA642" s="24"/>
      <c r="CTB642" s="24"/>
      <c r="CTC642" s="24"/>
      <c r="CTD642" s="24"/>
      <c r="CTE642" s="24"/>
      <c r="CTF642" s="24"/>
      <c r="CTG642" s="24"/>
      <c r="CTH642" s="24"/>
      <c r="CTI642" s="24"/>
      <c r="CTJ642" s="24"/>
      <c r="CTK642" s="24"/>
      <c r="CTL642" s="24"/>
      <c r="CTM642" s="24"/>
      <c r="CTN642" s="24"/>
      <c r="CTO642" s="24"/>
      <c r="CTP642" s="24"/>
      <c r="CTQ642" s="24"/>
      <c r="CTR642" s="24"/>
      <c r="CTS642" s="24"/>
      <c r="CTT642" s="24"/>
      <c r="CTU642" s="24"/>
      <c r="CTV642" s="24"/>
      <c r="CTW642" s="24"/>
      <c r="CTX642" s="24"/>
      <c r="CTY642" s="24"/>
      <c r="CTZ642" s="24"/>
      <c r="CUA642" s="24"/>
      <c r="CUB642" s="24"/>
      <c r="CUC642" s="24"/>
      <c r="CUD642" s="24"/>
      <c r="CUE642" s="24"/>
      <c r="CUF642" s="24"/>
      <c r="CUG642" s="24"/>
      <c r="CUH642" s="24"/>
      <c r="CUI642" s="24"/>
      <c r="CUJ642" s="24"/>
      <c r="CUK642" s="24"/>
      <c r="CUL642" s="24"/>
      <c r="CUM642" s="24"/>
      <c r="CUN642" s="24"/>
      <c r="CUO642" s="24"/>
      <c r="CUP642" s="24"/>
      <c r="CUQ642" s="24"/>
      <c r="CUR642" s="24"/>
      <c r="CUS642" s="24"/>
      <c r="CUT642" s="24"/>
      <c r="CUU642" s="24"/>
      <c r="CUV642" s="24"/>
      <c r="CUW642" s="24"/>
      <c r="CUX642" s="24"/>
      <c r="CUY642" s="24"/>
      <c r="CUZ642" s="24"/>
      <c r="CVA642" s="24"/>
      <c r="CVB642" s="24"/>
      <c r="CVC642" s="24"/>
      <c r="CVD642" s="24"/>
      <c r="CVE642" s="24"/>
      <c r="CVF642" s="24"/>
      <c r="CVG642" s="24"/>
      <c r="CVH642" s="24"/>
      <c r="CVI642" s="24"/>
      <c r="CVJ642" s="24"/>
      <c r="CVK642" s="24"/>
      <c r="CVL642" s="24"/>
      <c r="CVM642" s="24"/>
      <c r="CVN642" s="24"/>
      <c r="CVO642" s="24"/>
      <c r="CVP642" s="24"/>
      <c r="CVQ642" s="24"/>
      <c r="CVR642" s="24"/>
      <c r="CVS642" s="24"/>
      <c r="CVT642" s="24"/>
      <c r="CVU642" s="24"/>
      <c r="CVV642" s="24"/>
      <c r="CVW642" s="24"/>
      <c r="CVX642" s="24"/>
      <c r="CVY642" s="24"/>
      <c r="CVZ642" s="24"/>
      <c r="CWA642" s="24"/>
      <c r="CWB642" s="24"/>
      <c r="CWC642" s="24"/>
      <c r="CWD642" s="24"/>
      <c r="CWE642" s="24"/>
      <c r="CWF642" s="24"/>
      <c r="CWG642" s="24"/>
      <c r="CWH642" s="24"/>
      <c r="CWI642" s="24"/>
      <c r="CWJ642" s="24"/>
      <c r="CWK642" s="24"/>
      <c r="CWL642" s="24"/>
      <c r="CWM642" s="24"/>
      <c r="CWN642" s="24"/>
      <c r="CWO642" s="24"/>
      <c r="CWP642" s="24"/>
      <c r="CWQ642" s="24"/>
      <c r="CWR642" s="24"/>
      <c r="CWS642" s="24"/>
      <c r="CWT642" s="24"/>
      <c r="CWU642" s="24"/>
      <c r="CWV642" s="24"/>
      <c r="CWW642" s="24"/>
      <c r="CWX642" s="24"/>
      <c r="CWY642" s="24"/>
      <c r="CWZ642" s="24"/>
      <c r="CXA642" s="24"/>
      <c r="CXB642" s="24"/>
      <c r="CXC642" s="24"/>
      <c r="CXD642" s="24"/>
      <c r="CXE642" s="24"/>
      <c r="CXF642" s="24"/>
      <c r="CXG642" s="24"/>
      <c r="CXH642" s="24"/>
      <c r="CXI642" s="24"/>
      <c r="CXJ642" s="24"/>
      <c r="CXK642" s="24"/>
      <c r="CXL642" s="24"/>
      <c r="CXM642" s="24"/>
      <c r="CXN642" s="24"/>
      <c r="CXO642" s="24"/>
      <c r="CXP642" s="24"/>
      <c r="CXQ642" s="24"/>
      <c r="CXR642" s="24"/>
      <c r="CXS642" s="24"/>
      <c r="CXT642" s="24"/>
      <c r="CXU642" s="24"/>
      <c r="CXV642" s="24"/>
      <c r="CXW642" s="24"/>
      <c r="CXX642" s="24"/>
      <c r="CXY642" s="24"/>
      <c r="CXZ642" s="24"/>
      <c r="CYA642" s="24"/>
      <c r="CYB642" s="24"/>
      <c r="CYC642" s="24"/>
      <c r="CYD642" s="24"/>
      <c r="CYE642" s="24"/>
      <c r="CYF642" s="24"/>
      <c r="CYG642" s="24"/>
      <c r="CYH642" s="24"/>
      <c r="CYI642" s="24"/>
      <c r="CYJ642" s="24"/>
      <c r="CYK642" s="24"/>
      <c r="CYL642" s="24"/>
      <c r="CYM642" s="24"/>
      <c r="CYN642" s="24"/>
      <c r="CYO642" s="24"/>
      <c r="CYP642" s="24"/>
      <c r="CYQ642" s="24"/>
      <c r="CYR642" s="24"/>
      <c r="CYS642" s="24"/>
      <c r="CYT642" s="24"/>
      <c r="CYU642" s="24"/>
      <c r="CYV642" s="24"/>
      <c r="CYW642" s="24"/>
      <c r="CYX642" s="24"/>
      <c r="CYY642" s="24"/>
      <c r="CYZ642" s="24"/>
      <c r="CZA642" s="24"/>
      <c r="CZB642" s="24"/>
      <c r="CZC642" s="24"/>
      <c r="CZD642" s="24"/>
      <c r="CZE642" s="24"/>
      <c r="CZF642" s="24"/>
      <c r="CZG642" s="24"/>
      <c r="CZH642" s="24"/>
      <c r="CZI642" s="24"/>
      <c r="CZJ642" s="24"/>
      <c r="CZK642" s="24"/>
      <c r="CZL642" s="24"/>
      <c r="CZM642" s="24"/>
      <c r="CZN642" s="24"/>
      <c r="CZO642" s="24"/>
      <c r="CZP642" s="24"/>
      <c r="CZQ642" s="24"/>
      <c r="CZR642" s="24"/>
      <c r="CZS642" s="24"/>
      <c r="CZT642" s="24"/>
      <c r="CZU642" s="24"/>
      <c r="CZV642" s="24"/>
      <c r="CZW642" s="24"/>
      <c r="CZX642" s="24"/>
      <c r="CZY642" s="24"/>
      <c r="CZZ642" s="24"/>
      <c r="DAA642" s="24"/>
      <c r="DAB642" s="24"/>
      <c r="DAC642" s="24"/>
      <c r="DAD642" s="24"/>
      <c r="DAE642" s="24"/>
      <c r="DAF642" s="24"/>
      <c r="DAG642" s="24"/>
      <c r="DAH642" s="24"/>
      <c r="DAI642" s="24"/>
      <c r="DAJ642" s="24"/>
      <c r="DAK642" s="24"/>
      <c r="DAL642" s="24"/>
      <c r="DAM642" s="24"/>
      <c r="DAN642" s="24"/>
      <c r="DAO642" s="24"/>
      <c r="DAP642" s="24"/>
      <c r="DAQ642" s="24"/>
      <c r="DAR642" s="24"/>
      <c r="DAS642" s="24"/>
      <c r="DAT642" s="24"/>
      <c r="DAU642" s="24"/>
      <c r="DAV642" s="24"/>
      <c r="DAW642" s="24"/>
      <c r="DAX642" s="24"/>
      <c r="DAY642" s="24"/>
      <c r="DAZ642" s="24"/>
      <c r="DBA642" s="24"/>
      <c r="DBB642" s="24"/>
      <c r="DBC642" s="24"/>
      <c r="DBD642" s="24"/>
      <c r="DBE642" s="24"/>
      <c r="DBF642" s="24"/>
      <c r="DBG642" s="24"/>
      <c r="DBH642" s="24"/>
      <c r="DBI642" s="24"/>
      <c r="DBJ642" s="24"/>
      <c r="DBK642" s="24"/>
      <c r="DBL642" s="24"/>
      <c r="DBM642" s="24"/>
      <c r="DBN642" s="24"/>
      <c r="DBO642" s="24"/>
      <c r="DBP642" s="24"/>
      <c r="DBQ642" s="24"/>
      <c r="DBR642" s="24"/>
      <c r="DBS642" s="24"/>
      <c r="DBT642" s="24"/>
      <c r="DBU642" s="24"/>
      <c r="DBV642" s="24"/>
      <c r="DBW642" s="24"/>
      <c r="DBX642" s="24"/>
      <c r="DBY642" s="24"/>
      <c r="DBZ642" s="24"/>
      <c r="DCA642" s="24"/>
      <c r="DCB642" s="24"/>
      <c r="DCC642" s="24"/>
      <c r="DCD642" s="24"/>
      <c r="DCE642" s="24"/>
      <c r="DCF642" s="24"/>
      <c r="DCG642" s="24"/>
      <c r="DCH642" s="24"/>
      <c r="DCI642" s="24"/>
      <c r="DCJ642" s="24"/>
      <c r="DCK642" s="24"/>
      <c r="DCL642" s="24"/>
      <c r="DCM642" s="24"/>
      <c r="DCN642" s="24"/>
      <c r="DCO642" s="24"/>
      <c r="DCP642" s="24"/>
      <c r="DCQ642" s="24"/>
      <c r="DCR642" s="24"/>
      <c r="DCS642" s="24"/>
      <c r="DCT642" s="24"/>
      <c r="DCU642" s="24"/>
      <c r="DCV642" s="24"/>
      <c r="DCW642" s="24"/>
      <c r="DCX642" s="24"/>
      <c r="DCY642" s="24"/>
      <c r="DCZ642" s="24"/>
      <c r="DDA642" s="24"/>
      <c r="DDB642" s="24"/>
      <c r="DDC642" s="24"/>
      <c r="DDD642" s="24"/>
      <c r="DDE642" s="24"/>
      <c r="DDF642" s="24"/>
      <c r="DDG642" s="24"/>
      <c r="DDH642" s="24"/>
      <c r="DDI642" s="24"/>
      <c r="DDJ642" s="24"/>
      <c r="DDK642" s="24"/>
      <c r="DDL642" s="24"/>
      <c r="DDM642" s="24"/>
      <c r="DDN642" s="24"/>
      <c r="DDO642" s="24"/>
      <c r="DDP642" s="24"/>
      <c r="DDQ642" s="24"/>
      <c r="DDR642" s="24"/>
      <c r="DDS642" s="24"/>
      <c r="DDT642" s="24"/>
      <c r="DDU642" s="24"/>
      <c r="DDV642" s="24"/>
      <c r="DDW642" s="24"/>
      <c r="DDX642" s="24"/>
      <c r="DDY642" s="24"/>
      <c r="DDZ642" s="24"/>
      <c r="DEA642" s="24"/>
      <c r="DEB642" s="24"/>
      <c r="DEC642" s="24"/>
      <c r="DED642" s="24"/>
      <c r="DEE642" s="24"/>
      <c r="DEF642" s="24"/>
      <c r="DEG642" s="24"/>
      <c r="DEH642" s="24"/>
      <c r="DEI642" s="24"/>
      <c r="DEJ642" s="24"/>
      <c r="DEK642" s="24"/>
      <c r="DEL642" s="24"/>
      <c r="DEM642" s="24"/>
      <c r="DEN642" s="24"/>
      <c r="DEO642" s="24"/>
      <c r="DEP642" s="24"/>
      <c r="DEQ642" s="24"/>
      <c r="DER642" s="24"/>
      <c r="DES642" s="24"/>
      <c r="DET642" s="24"/>
      <c r="DEU642" s="24"/>
      <c r="DEV642" s="24"/>
      <c r="DEW642" s="24"/>
      <c r="DEX642" s="24"/>
      <c r="DEY642" s="24"/>
      <c r="DEZ642" s="24"/>
      <c r="DFA642" s="24"/>
      <c r="DFB642" s="24"/>
      <c r="DFC642" s="24"/>
      <c r="DFD642" s="24"/>
      <c r="DFE642" s="24"/>
      <c r="DFF642" s="24"/>
      <c r="DFG642" s="24"/>
      <c r="DFH642" s="24"/>
      <c r="DFI642" s="24"/>
      <c r="DFJ642" s="24"/>
      <c r="DFK642" s="24"/>
      <c r="DFL642" s="24"/>
      <c r="DFM642" s="24"/>
      <c r="DFN642" s="24"/>
      <c r="DFO642" s="24"/>
      <c r="DFP642" s="24"/>
      <c r="DFQ642" s="24"/>
      <c r="DFR642" s="24"/>
      <c r="DFS642" s="24"/>
      <c r="DFT642" s="24"/>
      <c r="DFU642" s="24"/>
      <c r="DFV642" s="24"/>
      <c r="DFW642" s="24"/>
      <c r="DFX642" s="24"/>
      <c r="DFY642" s="24"/>
      <c r="DFZ642" s="24"/>
      <c r="DGA642" s="24"/>
      <c r="DGB642" s="24"/>
      <c r="DGC642" s="24"/>
      <c r="DGD642" s="24"/>
      <c r="DGE642" s="24"/>
      <c r="DGF642" s="24"/>
      <c r="DGG642" s="24"/>
      <c r="DGH642" s="24"/>
      <c r="DGI642" s="24"/>
      <c r="DGJ642" s="24"/>
      <c r="DGK642" s="24"/>
      <c r="DGL642" s="24"/>
      <c r="DGM642" s="24"/>
      <c r="DGN642" s="24"/>
      <c r="DGO642" s="24"/>
      <c r="DGP642" s="24"/>
      <c r="DGQ642" s="24"/>
      <c r="DGR642" s="24"/>
      <c r="DGS642" s="24"/>
      <c r="DGT642" s="24"/>
      <c r="DGU642" s="24"/>
      <c r="DGV642" s="24"/>
      <c r="DGW642" s="24"/>
      <c r="DGX642" s="24"/>
      <c r="DGY642" s="24"/>
      <c r="DGZ642" s="24"/>
      <c r="DHA642" s="24"/>
      <c r="DHB642" s="24"/>
      <c r="DHC642" s="24"/>
      <c r="DHD642" s="24"/>
      <c r="DHE642" s="24"/>
      <c r="DHF642" s="24"/>
      <c r="DHG642" s="24"/>
      <c r="DHH642" s="24"/>
      <c r="DHI642" s="24"/>
      <c r="DHJ642" s="24"/>
      <c r="DHK642" s="24"/>
      <c r="DHL642" s="24"/>
      <c r="DHM642" s="24"/>
      <c r="DHN642" s="24"/>
      <c r="DHO642" s="24"/>
      <c r="DHP642" s="24"/>
      <c r="DHQ642" s="24"/>
      <c r="DHR642" s="24"/>
      <c r="DHS642" s="24"/>
      <c r="DHT642" s="24"/>
      <c r="DHU642" s="24"/>
      <c r="DHV642" s="24"/>
      <c r="DHW642" s="24"/>
      <c r="DHX642" s="24"/>
      <c r="DHY642" s="24"/>
      <c r="DHZ642" s="24"/>
      <c r="DIA642" s="24"/>
      <c r="DIB642" s="24"/>
      <c r="DIC642" s="24"/>
      <c r="DID642" s="24"/>
      <c r="DIE642" s="24"/>
      <c r="DIF642" s="24"/>
      <c r="DIG642" s="24"/>
      <c r="DIH642" s="24"/>
      <c r="DII642" s="24"/>
      <c r="DIJ642" s="24"/>
      <c r="DIK642" s="24"/>
      <c r="DIL642" s="24"/>
      <c r="DIM642" s="24"/>
      <c r="DIN642" s="24"/>
      <c r="DIO642" s="24"/>
      <c r="DIP642" s="24"/>
      <c r="DIQ642" s="24"/>
      <c r="DIR642" s="24"/>
      <c r="DIS642" s="24"/>
      <c r="DIT642" s="24"/>
      <c r="DIU642" s="24"/>
      <c r="DIV642" s="24"/>
      <c r="DIW642" s="24"/>
      <c r="DIX642" s="24"/>
      <c r="DIY642" s="24"/>
      <c r="DIZ642" s="24"/>
      <c r="DJA642" s="24"/>
      <c r="DJB642" s="24"/>
      <c r="DJC642" s="24"/>
      <c r="DJD642" s="24"/>
      <c r="DJE642" s="24"/>
      <c r="DJF642" s="24"/>
      <c r="DJG642" s="24"/>
      <c r="DJH642" s="24"/>
      <c r="DJI642" s="24"/>
      <c r="DJJ642" s="24"/>
      <c r="DJK642" s="24"/>
      <c r="DJL642" s="24"/>
      <c r="DJM642" s="24"/>
      <c r="DJN642" s="24"/>
      <c r="DJO642" s="24"/>
      <c r="DJP642" s="24"/>
      <c r="DJQ642" s="24"/>
      <c r="DJR642" s="24"/>
      <c r="DJS642" s="24"/>
      <c r="DJT642" s="24"/>
      <c r="DJU642" s="24"/>
      <c r="DJV642" s="24"/>
      <c r="DJW642" s="24"/>
      <c r="DJX642" s="24"/>
      <c r="DJY642" s="24"/>
      <c r="DJZ642" s="24"/>
      <c r="DKA642" s="24"/>
      <c r="DKB642" s="24"/>
      <c r="DKC642" s="24"/>
      <c r="DKD642" s="24"/>
      <c r="DKE642" s="24"/>
      <c r="DKF642" s="24"/>
      <c r="DKG642" s="24"/>
      <c r="DKH642" s="24"/>
      <c r="DKI642" s="24"/>
      <c r="DKJ642" s="24"/>
      <c r="DKK642" s="24"/>
      <c r="DKL642" s="24"/>
      <c r="DKM642" s="24"/>
      <c r="DKN642" s="24"/>
      <c r="DKO642" s="24"/>
      <c r="DKP642" s="24"/>
      <c r="DKQ642" s="24"/>
      <c r="DKR642" s="24"/>
      <c r="DKS642" s="24"/>
      <c r="DKT642" s="24"/>
      <c r="DKU642" s="24"/>
      <c r="DKV642" s="24"/>
      <c r="DKW642" s="24"/>
      <c r="DKX642" s="24"/>
      <c r="DKY642" s="24"/>
      <c r="DKZ642" s="24"/>
      <c r="DLA642" s="24"/>
      <c r="DLB642" s="24"/>
      <c r="DLC642" s="24"/>
      <c r="DLD642" s="24"/>
      <c r="DLE642" s="24"/>
      <c r="DLF642" s="24"/>
      <c r="DLG642" s="24"/>
      <c r="DLH642" s="24"/>
      <c r="DLI642" s="24"/>
      <c r="DLJ642" s="24"/>
      <c r="DLK642" s="24"/>
      <c r="DLL642" s="24"/>
      <c r="DLM642" s="24"/>
      <c r="DLN642" s="24"/>
      <c r="DLO642" s="24"/>
      <c r="DLP642" s="24"/>
      <c r="DLQ642" s="24"/>
      <c r="DLR642" s="24"/>
      <c r="DLS642" s="24"/>
      <c r="DLT642" s="24"/>
      <c r="DLU642" s="24"/>
      <c r="DLV642" s="24"/>
      <c r="DLW642" s="24"/>
      <c r="DLX642" s="24"/>
      <c r="DLY642" s="24"/>
      <c r="DLZ642" s="24"/>
      <c r="DMA642" s="24"/>
      <c r="DMB642" s="24"/>
      <c r="DMC642" s="24"/>
      <c r="DMD642" s="24"/>
      <c r="DME642" s="24"/>
      <c r="DMF642" s="24"/>
      <c r="DMG642" s="24"/>
      <c r="DMH642" s="24"/>
      <c r="DMI642" s="24"/>
      <c r="DMJ642" s="24"/>
      <c r="DMK642" s="24"/>
      <c r="DML642" s="24"/>
      <c r="DMM642" s="24"/>
      <c r="DMN642" s="24"/>
      <c r="DMO642" s="24"/>
      <c r="DMP642" s="24"/>
      <c r="DMQ642" s="24"/>
      <c r="DMR642" s="24"/>
      <c r="DMS642" s="24"/>
      <c r="DMT642" s="24"/>
      <c r="DMU642" s="24"/>
      <c r="DMV642" s="24"/>
      <c r="DMW642" s="24"/>
      <c r="DMX642" s="24"/>
      <c r="DMY642" s="24"/>
      <c r="DMZ642" s="24"/>
      <c r="DNA642" s="24"/>
      <c r="DNB642" s="24"/>
      <c r="DNC642" s="24"/>
      <c r="DND642" s="24"/>
      <c r="DNE642" s="24"/>
      <c r="DNF642" s="24"/>
      <c r="DNG642" s="24"/>
      <c r="DNH642" s="24"/>
      <c r="DNI642" s="24"/>
      <c r="DNJ642" s="24"/>
      <c r="DNK642" s="24"/>
      <c r="DNL642" s="24"/>
      <c r="DNM642" s="24"/>
      <c r="DNN642" s="24"/>
      <c r="DNO642" s="24"/>
      <c r="DNP642" s="24"/>
      <c r="DNQ642" s="24"/>
      <c r="DNR642" s="24"/>
      <c r="DNS642" s="24"/>
      <c r="DNT642" s="24"/>
      <c r="DNU642" s="24"/>
      <c r="DNV642" s="24"/>
      <c r="DNW642" s="24"/>
      <c r="DNX642" s="24"/>
      <c r="DNY642" s="24"/>
      <c r="DNZ642" s="24"/>
      <c r="DOA642" s="24"/>
      <c r="DOB642" s="24"/>
      <c r="DOC642" s="24"/>
      <c r="DOD642" s="24"/>
      <c r="DOE642" s="24"/>
      <c r="DOF642" s="24"/>
      <c r="DOG642" s="24"/>
      <c r="DOH642" s="24"/>
      <c r="DOI642" s="24"/>
      <c r="DOJ642" s="24"/>
      <c r="DOK642" s="24"/>
      <c r="DOL642" s="24"/>
      <c r="DOM642" s="24"/>
      <c r="DON642" s="24"/>
      <c r="DOO642" s="24"/>
      <c r="DOP642" s="24"/>
      <c r="DOQ642" s="24"/>
      <c r="DOR642" s="24"/>
      <c r="DOS642" s="24"/>
      <c r="DOT642" s="24"/>
      <c r="DOU642" s="24"/>
      <c r="DOV642" s="24"/>
      <c r="DOW642" s="24"/>
      <c r="DOX642" s="24"/>
      <c r="DOY642" s="24"/>
      <c r="DOZ642" s="24"/>
      <c r="DPA642" s="24"/>
      <c r="DPB642" s="24"/>
      <c r="DPC642" s="24"/>
      <c r="DPD642" s="24"/>
      <c r="DPE642" s="24"/>
      <c r="DPF642" s="24"/>
      <c r="DPG642" s="24"/>
      <c r="DPH642" s="24"/>
      <c r="DPI642" s="24"/>
      <c r="DPJ642" s="24"/>
      <c r="DPK642" s="24"/>
      <c r="DPL642" s="24"/>
      <c r="DPM642" s="24"/>
      <c r="DPN642" s="24"/>
      <c r="DPO642" s="24"/>
      <c r="DPP642" s="24"/>
      <c r="DPQ642" s="24"/>
      <c r="DPR642" s="24"/>
      <c r="DPS642" s="24"/>
      <c r="DPT642" s="24"/>
      <c r="DPU642" s="24"/>
      <c r="DPV642" s="24"/>
      <c r="DPW642" s="24"/>
      <c r="DPX642" s="24"/>
      <c r="DPY642" s="24"/>
      <c r="DPZ642" s="24"/>
      <c r="DQA642" s="24"/>
      <c r="DQB642" s="24"/>
      <c r="DQC642" s="24"/>
      <c r="DQD642" s="24"/>
      <c r="DQE642" s="24"/>
      <c r="DQF642" s="24"/>
      <c r="DQG642" s="24"/>
      <c r="DQH642" s="24"/>
      <c r="DQI642" s="24"/>
      <c r="DQJ642" s="24"/>
      <c r="DQK642" s="24"/>
      <c r="DQL642" s="24"/>
      <c r="DQM642" s="24"/>
      <c r="DQN642" s="24"/>
      <c r="DQO642" s="24"/>
      <c r="DQP642" s="24"/>
      <c r="DQQ642" s="24"/>
      <c r="DQR642" s="24"/>
      <c r="DQS642" s="24"/>
      <c r="DQT642" s="24"/>
      <c r="DQU642" s="24"/>
      <c r="DQV642" s="24"/>
      <c r="DQW642" s="24"/>
      <c r="DQX642" s="24"/>
      <c r="DQY642" s="24"/>
      <c r="DQZ642" s="24"/>
      <c r="DRA642" s="24"/>
      <c r="DRB642" s="24"/>
      <c r="DRC642" s="24"/>
      <c r="DRD642" s="24"/>
      <c r="DRE642" s="24"/>
      <c r="DRF642" s="24"/>
      <c r="DRG642" s="24"/>
      <c r="DRH642" s="24"/>
      <c r="DRI642" s="24"/>
      <c r="DRJ642" s="24"/>
      <c r="DRK642" s="24"/>
      <c r="DRL642" s="24"/>
      <c r="DRM642" s="24"/>
      <c r="DRN642" s="24"/>
      <c r="DRO642" s="24"/>
      <c r="DRP642" s="24"/>
      <c r="DRQ642" s="24"/>
      <c r="DRR642" s="24"/>
      <c r="DRS642" s="24"/>
      <c r="DRT642" s="24"/>
      <c r="DRU642" s="24"/>
      <c r="DRV642" s="24"/>
      <c r="DRW642" s="24"/>
      <c r="DRX642" s="24"/>
      <c r="DRY642" s="24"/>
      <c r="DRZ642" s="24"/>
      <c r="DSA642" s="24"/>
      <c r="DSB642" s="24"/>
      <c r="DSC642" s="24"/>
      <c r="DSD642" s="24"/>
      <c r="DSE642" s="24"/>
      <c r="DSF642" s="24"/>
      <c r="DSG642" s="24"/>
      <c r="DSH642" s="24"/>
      <c r="DSI642" s="24"/>
      <c r="DSJ642" s="24"/>
      <c r="DSK642" s="24"/>
      <c r="DSL642" s="24"/>
      <c r="DSM642" s="24"/>
      <c r="DSN642" s="24"/>
      <c r="DSO642" s="24"/>
      <c r="DSP642" s="24"/>
      <c r="DSQ642" s="24"/>
      <c r="DSR642" s="24"/>
      <c r="DSS642" s="24"/>
      <c r="DST642" s="24"/>
      <c r="DSU642" s="24"/>
      <c r="DSV642" s="24"/>
      <c r="DSW642" s="24"/>
      <c r="DSX642" s="24"/>
      <c r="DSY642" s="24"/>
      <c r="DSZ642" s="24"/>
      <c r="DTA642" s="24"/>
      <c r="DTB642" s="24"/>
      <c r="DTC642" s="24"/>
      <c r="DTD642" s="24"/>
      <c r="DTE642" s="24"/>
      <c r="DTF642" s="24"/>
      <c r="DTG642" s="24"/>
      <c r="DTH642" s="24"/>
      <c r="DTI642" s="24"/>
      <c r="DTJ642" s="24"/>
      <c r="DTK642" s="24"/>
      <c r="DTL642" s="24"/>
      <c r="DTM642" s="24"/>
      <c r="DTN642" s="24"/>
      <c r="DTO642" s="24"/>
      <c r="DTP642" s="24"/>
      <c r="DTQ642" s="24"/>
      <c r="DTR642" s="24"/>
      <c r="DTS642" s="24"/>
      <c r="DTT642" s="24"/>
      <c r="DTU642" s="24"/>
      <c r="DTV642" s="24"/>
      <c r="DTW642" s="24"/>
      <c r="DTX642" s="24"/>
      <c r="DTY642" s="24"/>
      <c r="DTZ642" s="24"/>
      <c r="DUA642" s="24"/>
      <c r="DUB642" s="24"/>
      <c r="DUC642" s="24"/>
      <c r="DUD642" s="24"/>
      <c r="DUE642" s="24"/>
      <c r="DUF642" s="24"/>
      <c r="DUG642" s="24"/>
      <c r="DUH642" s="24"/>
      <c r="DUI642" s="24"/>
      <c r="DUJ642" s="24"/>
      <c r="DUK642" s="24"/>
      <c r="DUL642" s="24"/>
      <c r="DUM642" s="24"/>
      <c r="DUN642" s="24"/>
      <c r="DUO642" s="24"/>
      <c r="DUP642" s="24"/>
      <c r="DUQ642" s="24"/>
      <c r="DUR642" s="24"/>
      <c r="DUS642" s="24"/>
      <c r="DUT642" s="24"/>
      <c r="DUU642" s="24"/>
      <c r="DUV642" s="24"/>
      <c r="DUW642" s="24"/>
      <c r="DUX642" s="24"/>
      <c r="DUY642" s="24"/>
      <c r="DUZ642" s="24"/>
      <c r="DVA642" s="24"/>
      <c r="DVB642" s="24"/>
      <c r="DVC642" s="24"/>
      <c r="DVD642" s="24"/>
      <c r="DVE642" s="24"/>
      <c r="DVF642" s="24"/>
      <c r="DVG642" s="24"/>
      <c r="DVH642" s="24"/>
      <c r="DVI642" s="24"/>
      <c r="DVJ642" s="24"/>
      <c r="DVK642" s="24"/>
      <c r="DVL642" s="24"/>
      <c r="DVM642" s="24"/>
      <c r="DVN642" s="24"/>
      <c r="DVO642" s="24"/>
      <c r="DVP642" s="24"/>
      <c r="DVQ642" s="24"/>
      <c r="DVR642" s="24"/>
      <c r="DVS642" s="24"/>
      <c r="DVT642" s="24"/>
      <c r="DVU642" s="24"/>
      <c r="DVV642" s="24"/>
      <c r="DVW642" s="24"/>
      <c r="DVX642" s="24"/>
      <c r="DVY642" s="24"/>
      <c r="DVZ642" s="24"/>
      <c r="DWA642" s="24"/>
      <c r="DWB642" s="24"/>
      <c r="DWC642" s="24"/>
      <c r="DWD642" s="24"/>
      <c r="DWE642" s="24"/>
      <c r="DWF642" s="24"/>
      <c r="DWG642" s="24"/>
      <c r="DWH642" s="24"/>
      <c r="DWI642" s="24"/>
      <c r="DWJ642" s="24"/>
      <c r="DWK642" s="24"/>
      <c r="DWL642" s="24"/>
      <c r="DWM642" s="24"/>
      <c r="DWN642" s="24"/>
      <c r="DWO642" s="24"/>
      <c r="DWP642" s="24"/>
      <c r="DWQ642" s="24"/>
      <c r="DWR642" s="24"/>
      <c r="DWS642" s="24"/>
      <c r="DWT642" s="24"/>
      <c r="DWU642" s="24"/>
      <c r="DWV642" s="24"/>
      <c r="DWW642" s="24"/>
      <c r="DWX642" s="24"/>
      <c r="DWY642" s="24"/>
      <c r="DWZ642" s="24"/>
      <c r="DXA642" s="24"/>
      <c r="DXB642" s="24"/>
      <c r="DXC642" s="24"/>
      <c r="DXD642" s="24"/>
      <c r="DXE642" s="24"/>
      <c r="DXF642" s="24"/>
      <c r="DXG642" s="24"/>
      <c r="DXH642" s="24"/>
      <c r="DXI642" s="24"/>
      <c r="DXJ642" s="24"/>
      <c r="DXK642" s="24"/>
      <c r="DXL642" s="24"/>
      <c r="DXM642" s="24"/>
      <c r="DXN642" s="24"/>
      <c r="DXO642" s="24"/>
      <c r="DXP642" s="24"/>
      <c r="DXQ642" s="24"/>
      <c r="DXR642" s="24"/>
      <c r="DXS642" s="24"/>
      <c r="DXT642" s="24"/>
      <c r="DXU642" s="24"/>
      <c r="DXV642" s="24"/>
      <c r="DXW642" s="24"/>
      <c r="DXX642" s="24"/>
      <c r="DXY642" s="24"/>
      <c r="DXZ642" s="24"/>
      <c r="DYA642" s="24"/>
      <c r="DYB642" s="24"/>
      <c r="DYC642" s="24"/>
      <c r="DYD642" s="24"/>
      <c r="DYE642" s="24"/>
      <c r="DYF642" s="24"/>
      <c r="DYG642" s="24"/>
      <c r="DYH642" s="24"/>
      <c r="DYI642" s="24"/>
      <c r="DYJ642" s="24"/>
      <c r="DYK642" s="24"/>
      <c r="DYL642" s="24"/>
      <c r="DYM642" s="24"/>
      <c r="DYN642" s="24"/>
      <c r="DYO642" s="24"/>
      <c r="DYP642" s="24"/>
      <c r="DYQ642" s="24"/>
      <c r="DYR642" s="24"/>
      <c r="DYS642" s="24"/>
      <c r="DYT642" s="24"/>
      <c r="DYU642" s="24"/>
      <c r="DYV642" s="24"/>
      <c r="DYW642" s="24"/>
      <c r="DYX642" s="24"/>
      <c r="DYY642" s="24"/>
      <c r="DYZ642" s="24"/>
      <c r="DZA642" s="24"/>
      <c r="DZB642" s="24"/>
      <c r="DZC642" s="24"/>
      <c r="DZD642" s="24"/>
      <c r="DZE642" s="24"/>
      <c r="DZF642" s="24"/>
      <c r="DZG642" s="24"/>
      <c r="DZH642" s="24"/>
      <c r="DZI642" s="24"/>
      <c r="DZJ642" s="24"/>
      <c r="DZK642" s="24"/>
      <c r="DZL642" s="24"/>
      <c r="DZM642" s="24"/>
      <c r="DZN642" s="24"/>
      <c r="DZO642" s="24"/>
      <c r="DZP642" s="24"/>
      <c r="DZQ642" s="24"/>
      <c r="DZR642" s="24"/>
      <c r="DZS642" s="24"/>
      <c r="DZT642" s="24"/>
      <c r="DZU642" s="24"/>
      <c r="DZV642" s="24"/>
      <c r="DZW642" s="24"/>
      <c r="DZX642" s="24"/>
      <c r="DZY642" s="24"/>
      <c r="DZZ642" s="24"/>
      <c r="EAA642" s="24"/>
      <c r="EAB642" s="24"/>
      <c r="EAC642" s="24"/>
      <c r="EAD642" s="24"/>
      <c r="EAE642" s="24"/>
      <c r="EAF642" s="24"/>
      <c r="EAG642" s="24"/>
      <c r="EAH642" s="24"/>
      <c r="EAI642" s="24"/>
      <c r="EAJ642" s="24"/>
      <c r="EAK642" s="24"/>
      <c r="EAL642" s="24"/>
      <c r="EAM642" s="24"/>
      <c r="EAN642" s="24"/>
      <c r="EAO642" s="24"/>
      <c r="EAP642" s="24"/>
      <c r="EAQ642" s="24"/>
      <c r="EAR642" s="24"/>
      <c r="EAS642" s="24"/>
      <c r="EAT642" s="24"/>
      <c r="EAU642" s="24"/>
      <c r="EAV642" s="24"/>
      <c r="EAW642" s="24"/>
      <c r="EAX642" s="24"/>
      <c r="EAY642" s="24"/>
      <c r="EAZ642" s="24"/>
      <c r="EBA642" s="24"/>
      <c r="EBB642" s="24"/>
      <c r="EBC642" s="24"/>
      <c r="EBD642" s="24"/>
      <c r="EBE642" s="24"/>
      <c r="EBF642" s="24"/>
      <c r="EBG642" s="24"/>
      <c r="EBH642" s="24"/>
      <c r="EBI642" s="24"/>
      <c r="EBJ642" s="24"/>
      <c r="EBK642" s="24"/>
      <c r="EBL642" s="24"/>
      <c r="EBM642" s="24"/>
      <c r="EBN642" s="24"/>
      <c r="EBO642" s="24"/>
      <c r="EBP642" s="24"/>
      <c r="EBQ642" s="24"/>
      <c r="EBR642" s="24"/>
      <c r="EBS642" s="24"/>
      <c r="EBT642" s="24"/>
      <c r="EBU642" s="24"/>
      <c r="EBV642" s="24"/>
      <c r="EBW642" s="24"/>
      <c r="EBX642" s="24"/>
      <c r="EBY642" s="24"/>
      <c r="EBZ642" s="24"/>
      <c r="ECA642" s="24"/>
      <c r="ECB642" s="24"/>
      <c r="ECC642" s="24"/>
      <c r="ECD642" s="24"/>
      <c r="ECE642" s="24"/>
      <c r="ECF642" s="24"/>
      <c r="ECG642" s="24"/>
      <c r="ECH642" s="24"/>
      <c r="ECI642" s="24"/>
      <c r="ECJ642" s="24"/>
      <c r="ECK642" s="24"/>
      <c r="ECL642" s="24"/>
      <c r="ECM642" s="24"/>
      <c r="ECN642" s="24"/>
      <c r="ECO642" s="24"/>
      <c r="ECP642" s="24"/>
      <c r="ECQ642" s="24"/>
      <c r="ECR642" s="24"/>
      <c r="ECS642" s="24"/>
      <c r="ECT642" s="24"/>
      <c r="ECU642" s="24"/>
      <c r="ECV642" s="24"/>
      <c r="ECW642" s="24"/>
      <c r="ECX642" s="24"/>
      <c r="ECY642" s="24"/>
      <c r="ECZ642" s="24"/>
      <c r="EDA642" s="24"/>
      <c r="EDB642" s="24"/>
      <c r="EDC642" s="24"/>
      <c r="EDD642" s="24"/>
      <c r="EDE642" s="24"/>
      <c r="EDF642" s="24"/>
      <c r="EDG642" s="24"/>
      <c r="EDH642" s="24"/>
      <c r="EDI642" s="24"/>
      <c r="EDJ642" s="24"/>
      <c r="EDK642" s="24"/>
      <c r="EDL642" s="24"/>
      <c r="EDM642" s="24"/>
      <c r="EDN642" s="24"/>
      <c r="EDO642" s="24"/>
      <c r="EDP642" s="24"/>
      <c r="EDQ642" s="24"/>
      <c r="EDR642" s="24"/>
      <c r="EDS642" s="24"/>
      <c r="EDT642" s="24"/>
      <c r="EDU642" s="24"/>
      <c r="EDV642" s="24"/>
      <c r="EDW642" s="24"/>
      <c r="EDX642" s="24"/>
      <c r="EDY642" s="24"/>
      <c r="EDZ642" s="24"/>
      <c r="EEA642" s="24"/>
      <c r="EEB642" s="24"/>
      <c r="EEC642" s="24"/>
      <c r="EED642" s="24"/>
      <c r="EEE642" s="24"/>
      <c r="EEF642" s="24"/>
      <c r="EEG642" s="24"/>
      <c r="EEH642" s="24"/>
      <c r="EEI642" s="24"/>
      <c r="EEJ642" s="24"/>
      <c r="EEK642" s="24"/>
      <c r="EEL642" s="24"/>
      <c r="EEM642" s="24"/>
      <c r="EEN642" s="24"/>
      <c r="EEO642" s="24"/>
      <c r="EEP642" s="24"/>
      <c r="EEQ642" s="24"/>
      <c r="EER642" s="24"/>
      <c r="EES642" s="24"/>
      <c r="EET642" s="24"/>
      <c r="EEU642" s="24"/>
      <c r="EEV642" s="24"/>
      <c r="EEW642" s="24"/>
      <c r="EEX642" s="24"/>
      <c r="EEY642" s="24"/>
      <c r="EEZ642" s="24"/>
      <c r="EFA642" s="24"/>
      <c r="EFB642" s="24"/>
      <c r="EFC642" s="24"/>
      <c r="EFD642" s="24"/>
      <c r="EFE642" s="24"/>
      <c r="EFF642" s="24"/>
      <c r="EFG642" s="24"/>
      <c r="EFH642" s="24"/>
      <c r="EFI642" s="24"/>
      <c r="EFJ642" s="24"/>
      <c r="EFK642" s="24"/>
      <c r="EFL642" s="24"/>
      <c r="EFM642" s="24"/>
      <c r="EFN642" s="24"/>
      <c r="EFO642" s="24"/>
      <c r="EFP642" s="24"/>
      <c r="EFQ642" s="24"/>
      <c r="EFR642" s="24"/>
      <c r="EFS642" s="24"/>
      <c r="EFT642" s="24"/>
      <c r="EFU642" s="24"/>
      <c r="EFV642" s="24"/>
      <c r="EFW642" s="24"/>
      <c r="EFX642" s="24"/>
      <c r="EFY642" s="24"/>
      <c r="EFZ642" s="24"/>
      <c r="EGA642" s="24"/>
      <c r="EGB642" s="24"/>
      <c r="EGC642" s="24"/>
      <c r="EGD642" s="24"/>
      <c r="EGE642" s="24"/>
      <c r="EGF642" s="24"/>
      <c r="EGG642" s="24"/>
      <c r="EGH642" s="24"/>
      <c r="EGI642" s="24"/>
      <c r="EGJ642" s="24"/>
      <c r="EGK642" s="24"/>
      <c r="EGL642" s="24"/>
      <c r="EGM642" s="24"/>
      <c r="EGN642" s="24"/>
      <c r="EGO642" s="24"/>
      <c r="EGP642" s="24"/>
      <c r="EGQ642" s="24"/>
      <c r="EGR642" s="24"/>
      <c r="EGS642" s="24"/>
      <c r="EGT642" s="24"/>
      <c r="EGU642" s="24"/>
      <c r="EGV642" s="24"/>
      <c r="EGW642" s="24"/>
      <c r="EGX642" s="24"/>
      <c r="EGY642" s="24"/>
      <c r="EGZ642" s="24"/>
      <c r="EHA642" s="24"/>
      <c r="EHB642" s="24"/>
      <c r="EHC642" s="24"/>
      <c r="EHD642" s="24"/>
      <c r="EHE642" s="24"/>
      <c r="EHF642" s="24"/>
      <c r="EHG642" s="24"/>
      <c r="EHH642" s="24"/>
      <c r="EHI642" s="24"/>
      <c r="EHJ642" s="24"/>
      <c r="EHK642" s="24"/>
      <c r="EHL642" s="24"/>
      <c r="EHM642" s="24"/>
      <c r="EHN642" s="24"/>
      <c r="EHO642" s="24"/>
      <c r="EHP642" s="24"/>
      <c r="EHQ642" s="24"/>
      <c r="EHR642" s="24"/>
      <c r="EHS642" s="24"/>
      <c r="EHT642" s="24"/>
      <c r="EHU642" s="24"/>
      <c r="EHV642" s="24"/>
      <c r="EHW642" s="24"/>
      <c r="EHX642" s="24"/>
      <c r="EHY642" s="24"/>
      <c r="EHZ642" s="24"/>
      <c r="EIA642" s="24"/>
      <c r="EIB642" s="24"/>
      <c r="EIC642" s="24"/>
      <c r="EID642" s="24"/>
      <c r="EIE642" s="24"/>
      <c r="EIF642" s="24"/>
      <c r="EIG642" s="24"/>
      <c r="EIH642" s="24"/>
      <c r="EII642" s="24"/>
      <c r="EIJ642" s="24"/>
      <c r="EIK642" s="24"/>
      <c r="EIL642" s="24"/>
      <c r="EIM642" s="24"/>
      <c r="EIN642" s="24"/>
      <c r="EIO642" s="24"/>
      <c r="EIP642" s="24"/>
      <c r="EIQ642" s="24"/>
      <c r="EIR642" s="24"/>
      <c r="EIS642" s="24"/>
      <c r="EIT642" s="24"/>
      <c r="EIU642" s="24"/>
      <c r="EIV642" s="24"/>
      <c r="EIW642" s="24"/>
      <c r="EIX642" s="24"/>
      <c r="EIY642" s="24"/>
      <c r="EIZ642" s="24"/>
      <c r="EJA642" s="24"/>
      <c r="EJB642" s="24"/>
      <c r="EJC642" s="24"/>
      <c r="EJD642" s="24"/>
      <c r="EJE642" s="24"/>
      <c r="EJF642" s="24"/>
      <c r="EJG642" s="24"/>
      <c r="EJH642" s="24"/>
      <c r="EJI642" s="24"/>
      <c r="EJJ642" s="24"/>
      <c r="EJK642" s="24"/>
      <c r="EJL642" s="24"/>
      <c r="EJM642" s="24"/>
      <c r="EJN642" s="24"/>
      <c r="EJO642" s="24"/>
      <c r="EJP642" s="24"/>
      <c r="EJQ642" s="24"/>
      <c r="EJR642" s="24"/>
      <c r="EJS642" s="24"/>
      <c r="EJT642" s="24"/>
      <c r="EJU642" s="24"/>
      <c r="EJV642" s="24"/>
      <c r="EJW642" s="24"/>
      <c r="EJX642" s="24"/>
      <c r="EJY642" s="24"/>
      <c r="EJZ642" s="24"/>
      <c r="EKA642" s="24"/>
      <c r="EKB642" s="24"/>
      <c r="EKC642" s="24"/>
      <c r="EKD642" s="24"/>
      <c r="EKE642" s="24"/>
      <c r="EKF642" s="24"/>
      <c r="EKG642" s="24"/>
      <c r="EKH642" s="24"/>
      <c r="EKI642" s="24"/>
      <c r="EKJ642" s="24"/>
      <c r="EKK642" s="24"/>
      <c r="EKL642" s="24"/>
      <c r="EKM642" s="24"/>
      <c r="EKN642" s="24"/>
      <c r="EKO642" s="24"/>
      <c r="EKP642" s="24"/>
      <c r="EKQ642" s="24"/>
      <c r="EKR642" s="24"/>
      <c r="EKS642" s="24"/>
      <c r="EKT642" s="24"/>
      <c r="EKU642" s="24"/>
      <c r="EKV642" s="24"/>
      <c r="EKW642" s="24"/>
      <c r="EKX642" s="24"/>
      <c r="EKY642" s="24"/>
      <c r="EKZ642" s="24"/>
      <c r="ELA642" s="24"/>
      <c r="ELB642" s="24"/>
      <c r="ELC642" s="24"/>
      <c r="ELD642" s="24"/>
      <c r="ELE642" s="24"/>
      <c r="ELF642" s="24"/>
      <c r="ELG642" s="24"/>
      <c r="ELH642" s="24"/>
      <c r="ELI642" s="24"/>
      <c r="ELJ642" s="24"/>
      <c r="ELK642" s="24"/>
      <c r="ELL642" s="24"/>
      <c r="ELM642" s="24"/>
      <c r="ELN642" s="24"/>
      <c r="ELO642" s="24"/>
      <c r="ELP642" s="24"/>
      <c r="ELQ642" s="24"/>
      <c r="ELR642" s="24"/>
      <c r="ELS642" s="24"/>
      <c r="ELT642" s="24"/>
      <c r="ELU642" s="24"/>
      <c r="ELV642" s="24"/>
      <c r="ELW642" s="24"/>
      <c r="ELX642" s="24"/>
      <c r="ELY642" s="24"/>
      <c r="ELZ642" s="24"/>
      <c r="EMA642" s="24"/>
      <c r="EMB642" s="24"/>
      <c r="EMC642" s="24"/>
      <c r="EMD642" s="24"/>
      <c r="EME642" s="24"/>
      <c r="EMF642" s="24"/>
      <c r="EMG642" s="24"/>
      <c r="EMH642" s="24"/>
      <c r="EMI642" s="24"/>
      <c r="EMJ642" s="24"/>
      <c r="EMK642" s="24"/>
      <c r="EML642" s="24"/>
      <c r="EMM642" s="24"/>
      <c r="EMN642" s="24"/>
      <c r="EMO642" s="24"/>
      <c r="EMP642" s="24"/>
      <c r="EMQ642" s="24"/>
      <c r="EMR642" s="24"/>
      <c r="EMS642" s="24"/>
      <c r="EMT642" s="24"/>
      <c r="EMU642" s="24"/>
      <c r="EMV642" s="24"/>
      <c r="EMW642" s="24"/>
      <c r="EMX642" s="24"/>
      <c r="EMY642" s="24"/>
      <c r="EMZ642" s="24"/>
      <c r="ENA642" s="24"/>
      <c r="ENB642" s="24"/>
      <c r="ENC642" s="24"/>
      <c r="END642" s="24"/>
      <c r="ENE642" s="24"/>
      <c r="ENF642" s="24"/>
      <c r="ENG642" s="24"/>
      <c r="ENH642" s="24"/>
      <c r="ENI642" s="24"/>
      <c r="ENJ642" s="24"/>
      <c r="ENK642" s="24"/>
      <c r="ENL642" s="24"/>
      <c r="ENM642" s="24"/>
      <c r="ENN642" s="24"/>
      <c r="ENO642" s="24"/>
      <c r="ENP642" s="24"/>
      <c r="ENQ642" s="24"/>
      <c r="ENR642" s="24"/>
      <c r="ENS642" s="24"/>
      <c r="ENT642" s="24"/>
      <c r="ENU642" s="24"/>
      <c r="ENV642" s="24"/>
      <c r="ENW642" s="24"/>
      <c r="ENX642" s="24"/>
      <c r="ENY642" s="24"/>
      <c r="ENZ642" s="24"/>
      <c r="EOA642" s="24"/>
      <c r="EOB642" s="24"/>
      <c r="EOC642" s="24"/>
      <c r="EOD642" s="24"/>
      <c r="EOE642" s="24"/>
      <c r="EOF642" s="24"/>
      <c r="EOG642" s="24"/>
      <c r="EOH642" s="24"/>
      <c r="EOI642" s="24"/>
      <c r="EOJ642" s="24"/>
      <c r="EOK642" s="24"/>
      <c r="EOL642" s="24"/>
      <c r="EOM642" s="24"/>
      <c r="EON642" s="24"/>
      <c r="EOO642" s="24"/>
      <c r="EOP642" s="24"/>
      <c r="EOQ642" s="24"/>
      <c r="EOR642" s="24"/>
      <c r="EOS642" s="24"/>
      <c r="EOT642" s="24"/>
      <c r="EOU642" s="24"/>
      <c r="EOV642" s="24"/>
      <c r="EOW642" s="24"/>
      <c r="EOX642" s="24"/>
      <c r="EOY642" s="24"/>
      <c r="EOZ642" s="24"/>
      <c r="EPA642" s="24"/>
      <c r="EPB642" s="24"/>
      <c r="EPC642" s="24"/>
      <c r="EPD642" s="24"/>
      <c r="EPE642" s="24"/>
      <c r="EPF642" s="24"/>
      <c r="EPG642" s="24"/>
      <c r="EPH642" s="24"/>
      <c r="EPI642" s="24"/>
      <c r="EPJ642" s="24"/>
      <c r="EPK642" s="24"/>
      <c r="EPL642" s="24"/>
      <c r="EPM642" s="24"/>
      <c r="EPN642" s="24"/>
      <c r="EPO642" s="24"/>
      <c r="EPP642" s="24"/>
      <c r="EPQ642" s="24"/>
      <c r="EPR642" s="24"/>
      <c r="EPS642" s="24"/>
      <c r="EPT642" s="24"/>
      <c r="EPU642" s="24"/>
      <c r="EPV642" s="24"/>
      <c r="EPW642" s="24"/>
      <c r="EPX642" s="24"/>
      <c r="EPY642" s="24"/>
      <c r="EPZ642" s="24"/>
      <c r="EQA642" s="24"/>
      <c r="EQB642" s="24"/>
      <c r="EQC642" s="24"/>
      <c r="EQD642" s="24"/>
      <c r="EQE642" s="24"/>
      <c r="EQF642" s="24"/>
      <c r="EQG642" s="24"/>
      <c r="EQH642" s="24"/>
      <c r="EQI642" s="24"/>
      <c r="EQJ642" s="24"/>
      <c r="EQK642" s="24"/>
      <c r="EQL642" s="24"/>
      <c r="EQM642" s="24"/>
      <c r="EQN642" s="24"/>
      <c r="EQO642" s="24"/>
      <c r="EQP642" s="24"/>
      <c r="EQQ642" s="24"/>
      <c r="EQR642" s="24"/>
      <c r="EQS642" s="24"/>
      <c r="EQT642" s="24"/>
      <c r="EQU642" s="24"/>
      <c r="EQV642" s="24"/>
      <c r="EQW642" s="24"/>
      <c r="EQX642" s="24"/>
      <c r="EQY642" s="24"/>
      <c r="EQZ642" s="24"/>
      <c r="ERA642" s="24"/>
      <c r="ERB642" s="24"/>
      <c r="ERC642" s="24"/>
      <c r="ERD642" s="24"/>
      <c r="ERE642" s="24"/>
      <c r="ERF642" s="24"/>
      <c r="ERG642" s="24"/>
      <c r="ERH642" s="24"/>
      <c r="ERI642" s="24"/>
      <c r="ERJ642" s="24"/>
      <c r="ERK642" s="24"/>
      <c r="ERL642" s="24"/>
      <c r="ERM642" s="24"/>
      <c r="ERN642" s="24"/>
      <c r="ERO642" s="24"/>
      <c r="ERP642" s="24"/>
      <c r="ERQ642" s="24"/>
      <c r="ERR642" s="24"/>
      <c r="ERS642" s="24"/>
      <c r="ERT642" s="24"/>
      <c r="ERU642" s="24"/>
      <c r="ERV642" s="24"/>
      <c r="ERW642" s="24"/>
      <c r="ERX642" s="24"/>
      <c r="ERY642" s="24"/>
      <c r="ERZ642" s="24"/>
      <c r="ESA642" s="24"/>
      <c r="ESB642" s="24"/>
      <c r="ESC642" s="24"/>
      <c r="ESD642" s="24"/>
      <c r="ESE642" s="24"/>
      <c r="ESF642" s="24"/>
      <c r="ESG642" s="24"/>
      <c r="ESH642" s="24"/>
      <c r="ESI642" s="24"/>
      <c r="ESJ642" s="24"/>
      <c r="ESK642" s="24"/>
      <c r="ESL642" s="24"/>
      <c r="ESM642" s="24"/>
      <c r="ESN642" s="24"/>
      <c r="ESO642" s="24"/>
      <c r="ESP642" s="24"/>
      <c r="ESQ642" s="24"/>
      <c r="ESR642" s="24"/>
      <c r="ESS642" s="24"/>
      <c r="EST642" s="24"/>
      <c r="ESU642" s="24"/>
      <c r="ESV642" s="24"/>
      <c r="ESW642" s="24"/>
      <c r="ESX642" s="24"/>
      <c r="ESY642" s="24"/>
      <c r="ESZ642" s="24"/>
      <c r="ETA642" s="24"/>
      <c r="ETB642" s="24"/>
      <c r="ETC642" s="24"/>
      <c r="ETD642" s="24"/>
      <c r="ETE642" s="24"/>
      <c r="ETF642" s="24"/>
      <c r="ETG642" s="24"/>
      <c r="ETH642" s="24"/>
      <c r="ETI642" s="24"/>
      <c r="ETJ642" s="24"/>
      <c r="ETK642" s="24"/>
      <c r="ETL642" s="24"/>
      <c r="ETM642" s="24"/>
      <c r="ETN642" s="24"/>
      <c r="ETO642" s="24"/>
      <c r="ETP642" s="24"/>
      <c r="ETQ642" s="24"/>
      <c r="ETR642" s="24"/>
      <c r="ETS642" s="24"/>
      <c r="ETT642" s="24"/>
      <c r="ETU642" s="24"/>
      <c r="ETV642" s="24"/>
      <c r="ETW642" s="24"/>
      <c r="ETX642" s="24"/>
      <c r="ETY642" s="24"/>
      <c r="ETZ642" s="24"/>
      <c r="EUA642" s="24"/>
      <c r="EUB642" s="24"/>
      <c r="EUC642" s="24"/>
      <c r="EUD642" s="24"/>
      <c r="EUE642" s="24"/>
      <c r="EUF642" s="24"/>
      <c r="EUG642" s="24"/>
      <c r="EUH642" s="24"/>
      <c r="EUI642" s="24"/>
      <c r="EUJ642" s="24"/>
      <c r="EUK642" s="24"/>
      <c r="EUL642" s="24"/>
      <c r="EUM642" s="24"/>
      <c r="EUN642" s="24"/>
      <c r="EUO642" s="24"/>
      <c r="EUP642" s="24"/>
      <c r="EUQ642" s="24"/>
      <c r="EUR642" s="24"/>
      <c r="EUS642" s="24"/>
      <c r="EUT642" s="24"/>
      <c r="EUU642" s="24"/>
      <c r="EUV642" s="24"/>
      <c r="EUW642" s="24"/>
      <c r="EUX642" s="24"/>
      <c r="EUY642" s="24"/>
      <c r="EUZ642" s="24"/>
      <c r="EVA642" s="24"/>
      <c r="EVB642" s="24"/>
      <c r="EVC642" s="24"/>
      <c r="EVD642" s="24"/>
      <c r="EVE642" s="24"/>
      <c r="EVF642" s="24"/>
      <c r="EVG642" s="24"/>
      <c r="EVH642" s="24"/>
      <c r="EVI642" s="24"/>
      <c r="EVJ642" s="24"/>
      <c r="EVK642" s="24"/>
      <c r="EVL642" s="24"/>
      <c r="EVM642" s="24"/>
      <c r="EVN642" s="24"/>
      <c r="EVO642" s="24"/>
      <c r="EVP642" s="24"/>
      <c r="EVQ642" s="24"/>
      <c r="EVR642" s="24"/>
      <c r="EVS642" s="24"/>
      <c r="EVT642" s="24"/>
      <c r="EVU642" s="24"/>
      <c r="EVV642" s="24"/>
      <c r="EVW642" s="24"/>
      <c r="EVX642" s="24"/>
      <c r="EVY642" s="24"/>
      <c r="EVZ642" s="24"/>
      <c r="EWA642" s="24"/>
      <c r="EWB642" s="24"/>
      <c r="EWC642" s="24"/>
      <c r="EWD642" s="24"/>
      <c r="EWE642" s="24"/>
      <c r="EWF642" s="24"/>
      <c r="EWG642" s="24"/>
      <c r="EWH642" s="24"/>
      <c r="EWI642" s="24"/>
      <c r="EWJ642" s="24"/>
      <c r="EWK642" s="24"/>
      <c r="EWL642" s="24"/>
      <c r="EWM642" s="24"/>
      <c r="EWN642" s="24"/>
      <c r="EWO642" s="24"/>
      <c r="EWP642" s="24"/>
      <c r="EWQ642" s="24"/>
      <c r="EWR642" s="24"/>
      <c r="EWS642" s="24"/>
      <c r="EWT642" s="24"/>
      <c r="EWU642" s="24"/>
      <c r="EWV642" s="24"/>
      <c r="EWW642" s="24"/>
      <c r="EWX642" s="24"/>
      <c r="EWY642" s="24"/>
      <c r="EWZ642" s="24"/>
      <c r="EXA642" s="24"/>
      <c r="EXB642" s="24"/>
      <c r="EXC642" s="24"/>
      <c r="EXD642" s="24"/>
      <c r="EXE642" s="24"/>
      <c r="EXF642" s="24"/>
      <c r="EXG642" s="24"/>
      <c r="EXH642" s="24"/>
      <c r="EXI642" s="24"/>
      <c r="EXJ642" s="24"/>
      <c r="EXK642" s="24"/>
      <c r="EXL642" s="24"/>
      <c r="EXM642" s="24"/>
      <c r="EXN642" s="24"/>
      <c r="EXO642" s="24"/>
      <c r="EXP642" s="24"/>
      <c r="EXQ642" s="24"/>
      <c r="EXR642" s="24"/>
      <c r="EXS642" s="24"/>
      <c r="EXT642" s="24"/>
      <c r="EXU642" s="24"/>
      <c r="EXV642" s="24"/>
      <c r="EXW642" s="24"/>
      <c r="EXX642" s="24"/>
      <c r="EXY642" s="24"/>
      <c r="EXZ642" s="24"/>
      <c r="EYA642" s="24"/>
      <c r="EYB642" s="24"/>
      <c r="EYC642" s="24"/>
      <c r="EYD642" s="24"/>
      <c r="EYE642" s="24"/>
      <c r="EYF642" s="24"/>
      <c r="EYG642" s="24"/>
      <c r="EYH642" s="24"/>
      <c r="EYI642" s="24"/>
      <c r="EYJ642" s="24"/>
      <c r="EYK642" s="24"/>
      <c r="EYL642" s="24"/>
      <c r="EYM642" s="24"/>
      <c r="EYN642" s="24"/>
      <c r="EYO642" s="24"/>
      <c r="EYP642" s="24"/>
      <c r="EYQ642" s="24"/>
      <c r="EYR642" s="24"/>
      <c r="EYS642" s="24"/>
      <c r="EYT642" s="24"/>
      <c r="EYU642" s="24"/>
      <c r="EYV642" s="24"/>
      <c r="EYW642" s="24"/>
      <c r="EYX642" s="24"/>
      <c r="EYY642" s="24"/>
      <c r="EYZ642" s="24"/>
      <c r="EZA642" s="24"/>
      <c r="EZB642" s="24"/>
      <c r="EZC642" s="24"/>
      <c r="EZD642" s="24"/>
      <c r="EZE642" s="24"/>
      <c r="EZF642" s="24"/>
      <c r="EZG642" s="24"/>
      <c r="EZH642" s="24"/>
      <c r="EZI642" s="24"/>
      <c r="EZJ642" s="24"/>
      <c r="EZK642" s="24"/>
      <c r="EZL642" s="24"/>
      <c r="EZM642" s="24"/>
      <c r="EZN642" s="24"/>
      <c r="EZO642" s="24"/>
      <c r="EZP642" s="24"/>
      <c r="EZQ642" s="24"/>
      <c r="EZR642" s="24"/>
      <c r="EZS642" s="24"/>
      <c r="EZT642" s="24"/>
      <c r="EZU642" s="24"/>
      <c r="EZV642" s="24"/>
      <c r="EZW642" s="24"/>
      <c r="EZX642" s="24"/>
      <c r="EZY642" s="24"/>
      <c r="EZZ642" s="24"/>
      <c r="FAA642" s="24"/>
      <c r="FAB642" s="24"/>
      <c r="FAC642" s="24"/>
      <c r="FAD642" s="24"/>
      <c r="FAE642" s="24"/>
      <c r="FAF642" s="24"/>
      <c r="FAG642" s="24"/>
      <c r="FAH642" s="24"/>
      <c r="FAI642" s="24"/>
      <c r="FAJ642" s="24"/>
      <c r="FAK642" s="24"/>
      <c r="FAL642" s="24"/>
      <c r="FAM642" s="24"/>
      <c r="FAN642" s="24"/>
      <c r="FAO642" s="24"/>
      <c r="FAP642" s="24"/>
      <c r="FAQ642" s="24"/>
      <c r="FAR642" s="24"/>
      <c r="FAS642" s="24"/>
      <c r="FAT642" s="24"/>
      <c r="FAU642" s="24"/>
      <c r="FAV642" s="24"/>
      <c r="FAW642" s="24"/>
      <c r="FAX642" s="24"/>
      <c r="FAY642" s="24"/>
      <c r="FAZ642" s="24"/>
      <c r="FBA642" s="24"/>
      <c r="FBB642" s="24"/>
      <c r="FBC642" s="24"/>
      <c r="FBD642" s="24"/>
      <c r="FBE642" s="24"/>
      <c r="FBF642" s="24"/>
      <c r="FBG642" s="24"/>
      <c r="FBH642" s="24"/>
      <c r="FBI642" s="24"/>
      <c r="FBJ642" s="24"/>
      <c r="FBK642" s="24"/>
      <c r="FBL642" s="24"/>
      <c r="FBM642" s="24"/>
      <c r="FBN642" s="24"/>
      <c r="FBO642" s="24"/>
      <c r="FBP642" s="24"/>
      <c r="FBQ642" s="24"/>
      <c r="FBR642" s="24"/>
      <c r="FBS642" s="24"/>
      <c r="FBT642" s="24"/>
      <c r="FBU642" s="24"/>
      <c r="FBV642" s="24"/>
      <c r="FBW642" s="24"/>
      <c r="FBX642" s="24"/>
      <c r="FBY642" s="24"/>
      <c r="FBZ642" s="24"/>
      <c r="FCA642" s="24"/>
      <c r="FCB642" s="24"/>
      <c r="FCC642" s="24"/>
      <c r="FCD642" s="24"/>
      <c r="FCE642" s="24"/>
      <c r="FCF642" s="24"/>
      <c r="FCG642" s="24"/>
      <c r="FCH642" s="24"/>
      <c r="FCI642" s="24"/>
      <c r="FCJ642" s="24"/>
      <c r="FCK642" s="24"/>
      <c r="FCL642" s="24"/>
      <c r="FCM642" s="24"/>
      <c r="FCN642" s="24"/>
      <c r="FCO642" s="24"/>
      <c r="FCP642" s="24"/>
      <c r="FCQ642" s="24"/>
      <c r="FCR642" s="24"/>
      <c r="FCS642" s="24"/>
      <c r="FCT642" s="24"/>
      <c r="FCU642" s="24"/>
      <c r="FCV642" s="24"/>
      <c r="FCW642" s="24"/>
      <c r="FCX642" s="24"/>
      <c r="FCY642" s="24"/>
      <c r="FCZ642" s="24"/>
      <c r="FDA642" s="24"/>
      <c r="FDB642" s="24"/>
      <c r="FDC642" s="24"/>
      <c r="FDD642" s="24"/>
      <c r="FDE642" s="24"/>
      <c r="FDF642" s="24"/>
      <c r="FDG642" s="24"/>
      <c r="FDH642" s="24"/>
      <c r="FDI642" s="24"/>
      <c r="FDJ642" s="24"/>
      <c r="FDK642" s="24"/>
      <c r="FDL642" s="24"/>
      <c r="FDM642" s="24"/>
      <c r="FDN642" s="24"/>
      <c r="FDO642" s="24"/>
      <c r="FDP642" s="24"/>
      <c r="FDQ642" s="24"/>
      <c r="FDR642" s="24"/>
      <c r="FDS642" s="24"/>
      <c r="FDT642" s="24"/>
      <c r="FDU642" s="24"/>
      <c r="FDV642" s="24"/>
      <c r="FDW642" s="24"/>
      <c r="FDX642" s="24"/>
      <c r="FDY642" s="24"/>
      <c r="FDZ642" s="24"/>
      <c r="FEA642" s="24"/>
      <c r="FEB642" s="24"/>
      <c r="FEC642" s="24"/>
      <c r="FED642" s="24"/>
      <c r="FEE642" s="24"/>
      <c r="FEF642" s="24"/>
      <c r="FEG642" s="24"/>
      <c r="FEH642" s="24"/>
      <c r="FEI642" s="24"/>
      <c r="FEJ642" s="24"/>
      <c r="FEK642" s="24"/>
      <c r="FEL642" s="24"/>
      <c r="FEM642" s="24"/>
      <c r="FEN642" s="24"/>
      <c r="FEO642" s="24"/>
      <c r="FEP642" s="24"/>
      <c r="FEQ642" s="24"/>
      <c r="FER642" s="24"/>
      <c r="FES642" s="24"/>
      <c r="FET642" s="24"/>
      <c r="FEU642" s="24"/>
      <c r="FEV642" s="24"/>
      <c r="FEW642" s="24"/>
      <c r="FEX642" s="24"/>
      <c r="FEY642" s="24"/>
      <c r="FEZ642" s="24"/>
      <c r="FFA642" s="24"/>
      <c r="FFB642" s="24"/>
      <c r="FFC642" s="24"/>
      <c r="FFD642" s="24"/>
      <c r="FFE642" s="24"/>
      <c r="FFF642" s="24"/>
      <c r="FFG642" s="24"/>
      <c r="FFH642" s="24"/>
      <c r="FFI642" s="24"/>
      <c r="FFJ642" s="24"/>
      <c r="FFK642" s="24"/>
      <c r="FFL642" s="24"/>
      <c r="FFM642" s="24"/>
      <c r="FFN642" s="24"/>
      <c r="FFO642" s="24"/>
      <c r="FFP642" s="24"/>
      <c r="FFQ642" s="24"/>
      <c r="FFR642" s="24"/>
      <c r="FFS642" s="24"/>
      <c r="FFT642" s="24"/>
      <c r="FFU642" s="24"/>
      <c r="FFV642" s="24"/>
      <c r="FFW642" s="24"/>
      <c r="FFX642" s="24"/>
      <c r="FFY642" s="24"/>
      <c r="FFZ642" s="24"/>
      <c r="FGA642" s="24"/>
      <c r="FGB642" s="24"/>
      <c r="FGC642" s="24"/>
      <c r="FGD642" s="24"/>
      <c r="FGE642" s="24"/>
      <c r="FGF642" s="24"/>
      <c r="FGG642" s="24"/>
      <c r="FGH642" s="24"/>
      <c r="FGI642" s="24"/>
      <c r="FGJ642" s="24"/>
      <c r="FGK642" s="24"/>
      <c r="FGL642" s="24"/>
      <c r="FGM642" s="24"/>
      <c r="FGN642" s="24"/>
      <c r="FGO642" s="24"/>
      <c r="FGP642" s="24"/>
      <c r="FGQ642" s="24"/>
      <c r="FGR642" s="24"/>
      <c r="FGS642" s="24"/>
      <c r="FGT642" s="24"/>
      <c r="FGU642" s="24"/>
      <c r="FGV642" s="24"/>
      <c r="FGW642" s="24"/>
      <c r="FGX642" s="24"/>
      <c r="FGY642" s="24"/>
      <c r="FGZ642" s="24"/>
      <c r="FHA642" s="24"/>
      <c r="FHB642" s="24"/>
      <c r="FHC642" s="24"/>
      <c r="FHD642" s="24"/>
      <c r="FHE642" s="24"/>
      <c r="FHF642" s="24"/>
      <c r="FHG642" s="24"/>
      <c r="FHH642" s="24"/>
      <c r="FHI642" s="24"/>
      <c r="FHJ642" s="24"/>
      <c r="FHK642" s="24"/>
      <c r="FHL642" s="24"/>
      <c r="FHM642" s="24"/>
      <c r="FHN642" s="24"/>
      <c r="FHO642" s="24"/>
      <c r="FHP642" s="24"/>
      <c r="FHQ642" s="24"/>
      <c r="FHR642" s="24"/>
      <c r="FHS642" s="24"/>
      <c r="FHT642" s="24"/>
      <c r="FHU642" s="24"/>
      <c r="FHV642" s="24"/>
      <c r="FHW642" s="24"/>
      <c r="FHX642" s="24"/>
      <c r="FHY642" s="24"/>
      <c r="FHZ642" s="24"/>
      <c r="FIA642" s="24"/>
      <c r="FIB642" s="24"/>
      <c r="FIC642" s="24"/>
      <c r="FID642" s="24"/>
      <c r="FIE642" s="24"/>
      <c r="FIF642" s="24"/>
      <c r="FIG642" s="24"/>
      <c r="FIH642" s="24"/>
      <c r="FII642" s="24"/>
      <c r="FIJ642" s="24"/>
      <c r="FIK642" s="24"/>
      <c r="FIL642" s="24"/>
      <c r="FIM642" s="24"/>
      <c r="FIN642" s="24"/>
      <c r="FIO642" s="24"/>
      <c r="FIP642" s="24"/>
      <c r="FIQ642" s="24"/>
      <c r="FIR642" s="24"/>
      <c r="FIS642" s="24"/>
      <c r="FIT642" s="24"/>
      <c r="FIU642" s="24"/>
      <c r="FIV642" s="24"/>
      <c r="FIW642" s="24"/>
      <c r="FIX642" s="24"/>
      <c r="FIY642" s="24"/>
      <c r="FIZ642" s="24"/>
      <c r="FJA642" s="24"/>
      <c r="FJB642" s="24"/>
      <c r="FJC642" s="24"/>
      <c r="FJD642" s="24"/>
      <c r="FJE642" s="24"/>
      <c r="FJF642" s="24"/>
      <c r="FJG642" s="24"/>
      <c r="FJH642" s="24"/>
      <c r="FJI642" s="24"/>
      <c r="FJJ642" s="24"/>
      <c r="FJK642" s="24"/>
      <c r="FJL642" s="24"/>
      <c r="FJM642" s="24"/>
      <c r="FJN642" s="24"/>
      <c r="FJO642" s="24"/>
      <c r="FJP642" s="24"/>
      <c r="FJQ642" s="24"/>
      <c r="FJR642" s="24"/>
      <c r="FJS642" s="24"/>
      <c r="FJT642" s="24"/>
      <c r="FJU642" s="24"/>
      <c r="FJV642" s="24"/>
      <c r="FJW642" s="24"/>
      <c r="FJX642" s="24"/>
      <c r="FJY642" s="24"/>
      <c r="FJZ642" s="24"/>
      <c r="FKA642" s="24"/>
      <c r="FKB642" s="24"/>
      <c r="FKC642" s="24"/>
      <c r="FKD642" s="24"/>
      <c r="FKE642" s="24"/>
      <c r="FKF642" s="24"/>
      <c r="FKG642" s="24"/>
      <c r="FKH642" s="24"/>
      <c r="FKI642" s="24"/>
      <c r="FKJ642" s="24"/>
      <c r="FKK642" s="24"/>
      <c r="FKL642" s="24"/>
      <c r="FKM642" s="24"/>
      <c r="FKN642" s="24"/>
      <c r="FKO642" s="24"/>
      <c r="FKP642" s="24"/>
      <c r="FKQ642" s="24"/>
      <c r="FKR642" s="24"/>
      <c r="FKS642" s="24"/>
      <c r="FKT642" s="24"/>
      <c r="FKU642" s="24"/>
      <c r="FKV642" s="24"/>
      <c r="FKW642" s="24"/>
      <c r="FKX642" s="24"/>
      <c r="FKY642" s="24"/>
      <c r="FKZ642" s="24"/>
      <c r="FLA642" s="24"/>
      <c r="FLB642" s="24"/>
      <c r="FLC642" s="24"/>
      <c r="FLD642" s="24"/>
      <c r="FLE642" s="24"/>
      <c r="FLF642" s="24"/>
      <c r="FLG642" s="24"/>
      <c r="FLH642" s="24"/>
      <c r="FLI642" s="24"/>
      <c r="FLJ642" s="24"/>
      <c r="FLK642" s="24"/>
      <c r="FLL642" s="24"/>
      <c r="FLM642" s="24"/>
      <c r="FLN642" s="24"/>
      <c r="FLO642" s="24"/>
      <c r="FLP642" s="24"/>
      <c r="FLQ642" s="24"/>
      <c r="FLR642" s="24"/>
      <c r="FLS642" s="24"/>
      <c r="FLT642" s="24"/>
      <c r="FLU642" s="24"/>
      <c r="FLV642" s="24"/>
      <c r="FLW642" s="24"/>
      <c r="FLX642" s="24"/>
      <c r="FLY642" s="24"/>
      <c r="FLZ642" s="24"/>
      <c r="FMA642" s="24"/>
      <c r="FMB642" s="24"/>
      <c r="FMC642" s="24"/>
      <c r="FMD642" s="24"/>
      <c r="FME642" s="24"/>
      <c r="FMF642" s="24"/>
      <c r="FMG642" s="24"/>
      <c r="FMH642" s="24"/>
      <c r="FMI642" s="24"/>
      <c r="FMJ642" s="24"/>
      <c r="FMK642" s="24"/>
      <c r="FML642" s="24"/>
      <c r="FMM642" s="24"/>
      <c r="FMN642" s="24"/>
      <c r="FMO642" s="24"/>
      <c r="FMP642" s="24"/>
      <c r="FMQ642" s="24"/>
      <c r="FMR642" s="24"/>
      <c r="FMS642" s="24"/>
      <c r="FMT642" s="24"/>
      <c r="FMU642" s="24"/>
      <c r="FMV642" s="24"/>
      <c r="FMW642" s="24"/>
      <c r="FMX642" s="24"/>
      <c r="FMY642" s="24"/>
      <c r="FMZ642" s="24"/>
      <c r="FNA642" s="24"/>
      <c r="FNB642" s="24"/>
      <c r="FNC642" s="24"/>
      <c r="FND642" s="24"/>
      <c r="FNE642" s="24"/>
      <c r="FNF642" s="24"/>
      <c r="FNG642" s="24"/>
      <c r="FNH642" s="24"/>
      <c r="FNI642" s="24"/>
      <c r="FNJ642" s="24"/>
      <c r="FNK642" s="24"/>
      <c r="FNL642" s="24"/>
      <c r="FNM642" s="24"/>
      <c r="FNN642" s="24"/>
      <c r="FNO642" s="24"/>
      <c r="FNP642" s="24"/>
      <c r="FNQ642" s="24"/>
      <c r="FNR642" s="24"/>
      <c r="FNS642" s="24"/>
      <c r="FNT642" s="24"/>
      <c r="FNU642" s="24"/>
      <c r="FNV642" s="24"/>
      <c r="FNW642" s="24"/>
      <c r="FNX642" s="24"/>
      <c r="FNY642" s="24"/>
      <c r="FNZ642" s="24"/>
      <c r="FOA642" s="24"/>
      <c r="FOB642" s="24"/>
      <c r="FOC642" s="24"/>
      <c r="FOD642" s="24"/>
      <c r="FOE642" s="24"/>
      <c r="FOF642" s="24"/>
      <c r="FOG642" s="24"/>
      <c r="FOH642" s="24"/>
      <c r="FOI642" s="24"/>
      <c r="FOJ642" s="24"/>
      <c r="FOK642" s="24"/>
      <c r="FOL642" s="24"/>
      <c r="FOM642" s="24"/>
      <c r="FON642" s="24"/>
      <c r="FOO642" s="24"/>
      <c r="FOP642" s="24"/>
      <c r="FOQ642" s="24"/>
      <c r="FOR642" s="24"/>
      <c r="FOS642" s="24"/>
      <c r="FOT642" s="24"/>
      <c r="FOU642" s="24"/>
      <c r="FOV642" s="24"/>
      <c r="FOW642" s="24"/>
      <c r="FOX642" s="24"/>
      <c r="FOY642" s="24"/>
      <c r="FOZ642" s="24"/>
      <c r="FPA642" s="24"/>
      <c r="FPB642" s="24"/>
      <c r="FPC642" s="24"/>
      <c r="FPD642" s="24"/>
      <c r="FPE642" s="24"/>
      <c r="FPF642" s="24"/>
      <c r="FPG642" s="24"/>
      <c r="FPH642" s="24"/>
      <c r="FPI642" s="24"/>
      <c r="FPJ642" s="24"/>
      <c r="FPK642" s="24"/>
      <c r="FPL642" s="24"/>
      <c r="FPM642" s="24"/>
      <c r="FPN642" s="24"/>
      <c r="FPO642" s="24"/>
      <c r="FPP642" s="24"/>
      <c r="FPQ642" s="24"/>
      <c r="FPR642" s="24"/>
      <c r="FPS642" s="24"/>
      <c r="FPT642" s="24"/>
      <c r="FPU642" s="24"/>
      <c r="FPV642" s="24"/>
      <c r="FPW642" s="24"/>
      <c r="FPX642" s="24"/>
      <c r="FPY642" s="24"/>
      <c r="FPZ642" s="24"/>
      <c r="FQA642" s="24"/>
      <c r="FQB642" s="24"/>
      <c r="FQC642" s="24"/>
      <c r="FQD642" s="24"/>
      <c r="FQE642" s="24"/>
      <c r="FQF642" s="24"/>
      <c r="FQG642" s="24"/>
      <c r="FQH642" s="24"/>
      <c r="FQI642" s="24"/>
      <c r="FQJ642" s="24"/>
      <c r="FQK642" s="24"/>
      <c r="FQL642" s="24"/>
      <c r="FQM642" s="24"/>
      <c r="FQN642" s="24"/>
      <c r="FQO642" s="24"/>
      <c r="FQP642" s="24"/>
      <c r="FQQ642" s="24"/>
      <c r="FQR642" s="24"/>
      <c r="FQS642" s="24"/>
      <c r="FQT642" s="24"/>
      <c r="FQU642" s="24"/>
      <c r="FQV642" s="24"/>
      <c r="FQW642" s="24"/>
      <c r="FQX642" s="24"/>
      <c r="FQY642" s="24"/>
      <c r="FQZ642" s="24"/>
      <c r="FRA642" s="24"/>
      <c r="FRB642" s="24"/>
      <c r="FRC642" s="24"/>
      <c r="FRD642" s="24"/>
      <c r="FRE642" s="24"/>
      <c r="FRF642" s="24"/>
      <c r="FRG642" s="24"/>
      <c r="FRH642" s="24"/>
      <c r="FRI642" s="24"/>
      <c r="FRJ642" s="24"/>
      <c r="FRK642" s="24"/>
      <c r="FRL642" s="24"/>
      <c r="FRM642" s="24"/>
      <c r="FRN642" s="24"/>
      <c r="FRO642" s="24"/>
      <c r="FRP642" s="24"/>
      <c r="FRQ642" s="24"/>
      <c r="FRR642" s="24"/>
      <c r="FRS642" s="24"/>
      <c r="FRT642" s="24"/>
      <c r="FRU642" s="24"/>
      <c r="FRV642" s="24"/>
      <c r="FRW642" s="24"/>
      <c r="FRX642" s="24"/>
      <c r="FRY642" s="24"/>
      <c r="FRZ642" s="24"/>
      <c r="FSA642" s="24"/>
      <c r="FSB642" s="24"/>
      <c r="FSC642" s="24"/>
      <c r="FSD642" s="24"/>
      <c r="FSE642" s="24"/>
      <c r="FSF642" s="24"/>
      <c r="FSG642" s="24"/>
      <c r="FSH642" s="24"/>
      <c r="FSI642" s="24"/>
      <c r="FSJ642" s="24"/>
      <c r="FSK642" s="24"/>
      <c r="FSL642" s="24"/>
      <c r="FSM642" s="24"/>
      <c r="FSN642" s="24"/>
      <c r="FSO642" s="24"/>
      <c r="FSP642" s="24"/>
      <c r="FSQ642" s="24"/>
      <c r="FSR642" s="24"/>
      <c r="FSS642" s="24"/>
      <c r="FST642" s="24"/>
      <c r="FSU642" s="24"/>
      <c r="FSV642" s="24"/>
      <c r="FSW642" s="24"/>
      <c r="FSX642" s="24"/>
      <c r="FSY642" s="24"/>
      <c r="FSZ642" s="24"/>
      <c r="FTA642" s="24"/>
      <c r="FTB642" s="24"/>
      <c r="FTC642" s="24"/>
      <c r="FTD642" s="24"/>
      <c r="FTE642" s="24"/>
      <c r="FTF642" s="24"/>
      <c r="FTG642" s="24"/>
      <c r="FTH642" s="24"/>
      <c r="FTI642" s="24"/>
      <c r="FTJ642" s="24"/>
      <c r="FTK642" s="24"/>
      <c r="FTL642" s="24"/>
      <c r="FTM642" s="24"/>
      <c r="FTN642" s="24"/>
      <c r="FTO642" s="24"/>
      <c r="FTP642" s="24"/>
      <c r="FTQ642" s="24"/>
      <c r="FTR642" s="24"/>
      <c r="FTS642" s="24"/>
      <c r="FTT642" s="24"/>
      <c r="FTU642" s="24"/>
      <c r="FTV642" s="24"/>
      <c r="FTW642" s="24"/>
      <c r="FTX642" s="24"/>
      <c r="FTY642" s="24"/>
      <c r="FTZ642" s="24"/>
      <c r="FUA642" s="24"/>
      <c r="FUB642" s="24"/>
      <c r="FUC642" s="24"/>
      <c r="FUD642" s="24"/>
      <c r="FUE642" s="24"/>
      <c r="FUF642" s="24"/>
      <c r="FUG642" s="24"/>
      <c r="FUH642" s="24"/>
      <c r="FUI642" s="24"/>
      <c r="FUJ642" s="24"/>
      <c r="FUK642" s="24"/>
      <c r="FUL642" s="24"/>
      <c r="FUM642" s="24"/>
      <c r="FUN642" s="24"/>
      <c r="FUO642" s="24"/>
      <c r="FUP642" s="24"/>
      <c r="FUQ642" s="24"/>
      <c r="FUR642" s="24"/>
      <c r="FUS642" s="24"/>
      <c r="FUT642" s="24"/>
      <c r="FUU642" s="24"/>
      <c r="FUV642" s="24"/>
      <c r="FUW642" s="24"/>
      <c r="FUX642" s="24"/>
      <c r="FUY642" s="24"/>
      <c r="FUZ642" s="24"/>
      <c r="FVA642" s="24"/>
      <c r="FVB642" s="24"/>
      <c r="FVC642" s="24"/>
      <c r="FVD642" s="24"/>
      <c r="FVE642" s="24"/>
      <c r="FVF642" s="24"/>
      <c r="FVG642" s="24"/>
      <c r="FVH642" s="24"/>
      <c r="FVI642" s="24"/>
      <c r="FVJ642" s="24"/>
      <c r="FVK642" s="24"/>
      <c r="FVL642" s="24"/>
      <c r="FVM642" s="24"/>
      <c r="FVN642" s="24"/>
      <c r="FVO642" s="24"/>
      <c r="FVP642" s="24"/>
      <c r="FVQ642" s="24"/>
      <c r="FVR642" s="24"/>
      <c r="FVS642" s="24"/>
      <c r="FVT642" s="24"/>
      <c r="FVU642" s="24"/>
      <c r="FVV642" s="24"/>
      <c r="FVW642" s="24"/>
      <c r="FVX642" s="24"/>
      <c r="FVY642" s="24"/>
      <c r="FVZ642" s="24"/>
      <c r="FWA642" s="24"/>
      <c r="FWB642" s="24"/>
      <c r="FWC642" s="24"/>
      <c r="FWD642" s="24"/>
      <c r="FWE642" s="24"/>
      <c r="FWF642" s="24"/>
      <c r="FWG642" s="24"/>
      <c r="FWH642" s="24"/>
      <c r="FWI642" s="24"/>
      <c r="FWJ642" s="24"/>
      <c r="FWK642" s="24"/>
      <c r="FWL642" s="24"/>
      <c r="FWM642" s="24"/>
      <c r="FWN642" s="24"/>
      <c r="FWO642" s="24"/>
      <c r="FWP642" s="24"/>
      <c r="FWQ642" s="24"/>
      <c r="FWR642" s="24"/>
      <c r="FWS642" s="24"/>
      <c r="FWT642" s="24"/>
      <c r="FWU642" s="24"/>
      <c r="FWV642" s="24"/>
      <c r="FWW642" s="24"/>
      <c r="FWX642" s="24"/>
      <c r="FWY642" s="24"/>
      <c r="FWZ642" s="24"/>
      <c r="FXA642" s="24"/>
      <c r="FXB642" s="24"/>
      <c r="FXC642" s="24"/>
      <c r="FXD642" s="24"/>
      <c r="FXE642" s="24"/>
      <c r="FXF642" s="24"/>
      <c r="FXG642" s="24"/>
      <c r="FXH642" s="24"/>
      <c r="FXI642" s="24"/>
      <c r="FXJ642" s="24"/>
      <c r="FXK642" s="24"/>
      <c r="FXL642" s="24"/>
      <c r="FXM642" s="24"/>
      <c r="FXN642" s="24"/>
      <c r="FXO642" s="24"/>
      <c r="FXP642" s="24"/>
      <c r="FXQ642" s="24"/>
      <c r="FXR642" s="24"/>
      <c r="FXS642" s="24"/>
      <c r="FXT642" s="24"/>
      <c r="FXU642" s="24"/>
      <c r="FXV642" s="24"/>
      <c r="FXW642" s="24"/>
      <c r="FXX642" s="24"/>
      <c r="FXY642" s="24"/>
      <c r="FXZ642" s="24"/>
      <c r="FYA642" s="24"/>
      <c r="FYB642" s="24"/>
      <c r="FYC642" s="24"/>
      <c r="FYD642" s="24"/>
      <c r="FYE642" s="24"/>
      <c r="FYF642" s="24"/>
      <c r="FYG642" s="24"/>
      <c r="FYH642" s="24"/>
      <c r="FYI642" s="24"/>
      <c r="FYJ642" s="24"/>
      <c r="FYK642" s="24"/>
      <c r="FYL642" s="24"/>
      <c r="FYM642" s="24"/>
      <c r="FYN642" s="24"/>
      <c r="FYO642" s="24"/>
      <c r="FYP642" s="24"/>
      <c r="FYQ642" s="24"/>
      <c r="FYR642" s="24"/>
      <c r="FYS642" s="24"/>
      <c r="FYT642" s="24"/>
      <c r="FYU642" s="24"/>
      <c r="FYV642" s="24"/>
      <c r="FYW642" s="24"/>
      <c r="FYX642" s="24"/>
      <c r="FYY642" s="24"/>
      <c r="FYZ642" s="24"/>
      <c r="FZA642" s="24"/>
      <c r="FZB642" s="24"/>
      <c r="FZC642" s="24"/>
      <c r="FZD642" s="24"/>
      <c r="FZE642" s="24"/>
      <c r="FZF642" s="24"/>
      <c r="FZG642" s="24"/>
      <c r="FZH642" s="24"/>
      <c r="FZI642" s="24"/>
      <c r="FZJ642" s="24"/>
      <c r="FZK642" s="24"/>
      <c r="FZL642" s="24"/>
      <c r="FZM642" s="24"/>
      <c r="FZN642" s="24"/>
      <c r="FZO642" s="24"/>
      <c r="FZP642" s="24"/>
      <c r="FZQ642" s="24"/>
      <c r="FZR642" s="24"/>
      <c r="FZS642" s="24"/>
      <c r="FZT642" s="24"/>
      <c r="FZU642" s="24"/>
      <c r="FZV642" s="24"/>
      <c r="FZW642" s="24"/>
      <c r="FZX642" s="24"/>
      <c r="FZY642" s="24"/>
      <c r="FZZ642" s="24"/>
      <c r="GAA642" s="24"/>
      <c r="GAB642" s="24"/>
      <c r="GAC642" s="24"/>
      <c r="GAD642" s="24"/>
      <c r="GAE642" s="24"/>
      <c r="GAF642" s="24"/>
      <c r="GAG642" s="24"/>
      <c r="GAH642" s="24"/>
      <c r="GAI642" s="24"/>
      <c r="GAJ642" s="24"/>
      <c r="GAK642" s="24"/>
      <c r="GAL642" s="24"/>
      <c r="GAM642" s="24"/>
      <c r="GAN642" s="24"/>
      <c r="GAO642" s="24"/>
      <c r="GAP642" s="24"/>
      <c r="GAQ642" s="24"/>
      <c r="GAR642" s="24"/>
      <c r="GAS642" s="24"/>
      <c r="GAT642" s="24"/>
      <c r="GAU642" s="24"/>
      <c r="GAV642" s="24"/>
      <c r="GAW642" s="24"/>
      <c r="GAX642" s="24"/>
      <c r="GAY642" s="24"/>
      <c r="GAZ642" s="24"/>
      <c r="GBA642" s="24"/>
      <c r="GBB642" s="24"/>
      <c r="GBC642" s="24"/>
      <c r="GBD642" s="24"/>
      <c r="GBE642" s="24"/>
      <c r="GBF642" s="24"/>
      <c r="GBG642" s="24"/>
      <c r="GBH642" s="24"/>
      <c r="GBI642" s="24"/>
      <c r="GBJ642" s="24"/>
      <c r="GBK642" s="24"/>
      <c r="GBL642" s="24"/>
      <c r="GBM642" s="24"/>
      <c r="GBN642" s="24"/>
      <c r="GBO642" s="24"/>
      <c r="GBP642" s="24"/>
      <c r="GBQ642" s="24"/>
      <c r="GBR642" s="24"/>
      <c r="GBS642" s="24"/>
      <c r="GBT642" s="24"/>
      <c r="GBU642" s="24"/>
      <c r="GBV642" s="24"/>
      <c r="GBW642" s="24"/>
      <c r="GBX642" s="24"/>
      <c r="GBY642" s="24"/>
      <c r="GBZ642" s="24"/>
      <c r="GCA642" s="24"/>
      <c r="GCB642" s="24"/>
      <c r="GCC642" s="24"/>
      <c r="GCD642" s="24"/>
      <c r="GCE642" s="24"/>
      <c r="GCF642" s="24"/>
      <c r="GCG642" s="24"/>
      <c r="GCH642" s="24"/>
      <c r="GCI642" s="24"/>
      <c r="GCJ642" s="24"/>
      <c r="GCK642" s="24"/>
      <c r="GCL642" s="24"/>
      <c r="GCM642" s="24"/>
      <c r="GCN642" s="24"/>
      <c r="GCO642" s="24"/>
      <c r="GCP642" s="24"/>
      <c r="GCQ642" s="24"/>
      <c r="GCR642" s="24"/>
      <c r="GCS642" s="24"/>
      <c r="GCT642" s="24"/>
      <c r="GCU642" s="24"/>
      <c r="GCV642" s="24"/>
      <c r="GCW642" s="24"/>
      <c r="GCX642" s="24"/>
      <c r="GCY642" s="24"/>
      <c r="GCZ642" s="24"/>
      <c r="GDA642" s="24"/>
      <c r="GDB642" s="24"/>
      <c r="GDC642" s="24"/>
      <c r="GDD642" s="24"/>
      <c r="GDE642" s="24"/>
      <c r="GDF642" s="24"/>
      <c r="GDG642" s="24"/>
      <c r="GDH642" s="24"/>
      <c r="GDI642" s="24"/>
      <c r="GDJ642" s="24"/>
      <c r="GDK642" s="24"/>
      <c r="GDL642" s="24"/>
      <c r="GDM642" s="24"/>
      <c r="GDN642" s="24"/>
      <c r="GDO642" s="24"/>
      <c r="GDP642" s="24"/>
      <c r="GDQ642" s="24"/>
      <c r="GDR642" s="24"/>
      <c r="GDS642" s="24"/>
      <c r="GDT642" s="24"/>
      <c r="GDU642" s="24"/>
      <c r="GDV642" s="24"/>
      <c r="GDW642" s="24"/>
      <c r="GDX642" s="24"/>
      <c r="GDY642" s="24"/>
      <c r="GDZ642" s="24"/>
      <c r="GEA642" s="24"/>
      <c r="GEB642" s="24"/>
      <c r="GEC642" s="24"/>
      <c r="GED642" s="24"/>
      <c r="GEE642" s="24"/>
      <c r="GEF642" s="24"/>
      <c r="GEG642" s="24"/>
      <c r="GEH642" s="24"/>
      <c r="GEI642" s="24"/>
      <c r="GEJ642" s="24"/>
      <c r="GEK642" s="24"/>
      <c r="GEL642" s="24"/>
      <c r="GEM642" s="24"/>
      <c r="GEN642" s="24"/>
      <c r="GEO642" s="24"/>
      <c r="GEP642" s="24"/>
      <c r="GEQ642" s="24"/>
      <c r="GER642" s="24"/>
      <c r="GES642" s="24"/>
      <c r="GET642" s="24"/>
      <c r="GEU642" s="24"/>
      <c r="GEV642" s="24"/>
      <c r="GEW642" s="24"/>
      <c r="GEX642" s="24"/>
      <c r="GEY642" s="24"/>
      <c r="GEZ642" s="24"/>
      <c r="GFA642" s="24"/>
      <c r="GFB642" s="24"/>
      <c r="GFC642" s="24"/>
      <c r="GFD642" s="24"/>
      <c r="GFE642" s="24"/>
      <c r="GFF642" s="24"/>
      <c r="GFG642" s="24"/>
      <c r="GFH642" s="24"/>
      <c r="GFI642" s="24"/>
      <c r="GFJ642" s="24"/>
      <c r="GFK642" s="24"/>
      <c r="GFL642" s="24"/>
      <c r="GFM642" s="24"/>
      <c r="GFN642" s="24"/>
      <c r="GFO642" s="24"/>
      <c r="GFP642" s="24"/>
      <c r="GFQ642" s="24"/>
      <c r="GFR642" s="24"/>
      <c r="GFS642" s="24"/>
      <c r="GFT642" s="24"/>
      <c r="GFU642" s="24"/>
      <c r="GFV642" s="24"/>
      <c r="GFW642" s="24"/>
      <c r="GFX642" s="24"/>
      <c r="GFY642" s="24"/>
      <c r="GFZ642" s="24"/>
      <c r="GGA642" s="24"/>
      <c r="GGB642" s="24"/>
      <c r="GGC642" s="24"/>
      <c r="GGD642" s="24"/>
      <c r="GGE642" s="24"/>
      <c r="GGF642" s="24"/>
      <c r="GGG642" s="24"/>
      <c r="GGH642" s="24"/>
      <c r="GGI642" s="24"/>
      <c r="GGJ642" s="24"/>
      <c r="GGK642" s="24"/>
      <c r="GGL642" s="24"/>
      <c r="GGM642" s="24"/>
      <c r="GGN642" s="24"/>
      <c r="GGO642" s="24"/>
      <c r="GGP642" s="24"/>
      <c r="GGQ642" s="24"/>
      <c r="GGR642" s="24"/>
      <c r="GGS642" s="24"/>
      <c r="GGT642" s="24"/>
      <c r="GGU642" s="24"/>
      <c r="GGV642" s="24"/>
      <c r="GGW642" s="24"/>
      <c r="GGX642" s="24"/>
      <c r="GGY642" s="24"/>
      <c r="GGZ642" s="24"/>
      <c r="GHA642" s="24"/>
      <c r="GHB642" s="24"/>
      <c r="GHC642" s="24"/>
      <c r="GHD642" s="24"/>
      <c r="GHE642" s="24"/>
      <c r="GHF642" s="24"/>
      <c r="GHG642" s="24"/>
      <c r="GHH642" s="24"/>
      <c r="GHI642" s="24"/>
      <c r="GHJ642" s="24"/>
      <c r="GHK642" s="24"/>
      <c r="GHL642" s="24"/>
      <c r="GHM642" s="24"/>
      <c r="GHN642" s="24"/>
      <c r="GHO642" s="24"/>
      <c r="GHP642" s="24"/>
      <c r="GHQ642" s="24"/>
      <c r="GHR642" s="24"/>
      <c r="GHS642" s="24"/>
      <c r="GHT642" s="24"/>
      <c r="GHU642" s="24"/>
      <c r="GHV642" s="24"/>
      <c r="GHW642" s="24"/>
      <c r="GHX642" s="24"/>
      <c r="GHY642" s="24"/>
      <c r="GHZ642" s="24"/>
      <c r="GIA642" s="24"/>
      <c r="GIB642" s="24"/>
      <c r="GIC642" s="24"/>
      <c r="GID642" s="24"/>
      <c r="GIE642" s="24"/>
      <c r="GIF642" s="24"/>
      <c r="GIG642" s="24"/>
      <c r="GIH642" s="24"/>
      <c r="GII642" s="24"/>
      <c r="GIJ642" s="24"/>
      <c r="GIK642" s="24"/>
      <c r="GIL642" s="24"/>
      <c r="GIM642" s="24"/>
      <c r="GIN642" s="24"/>
      <c r="GIO642" s="24"/>
      <c r="GIP642" s="24"/>
      <c r="GIQ642" s="24"/>
      <c r="GIR642" s="24"/>
      <c r="GIS642" s="24"/>
      <c r="GIT642" s="24"/>
      <c r="GIU642" s="24"/>
      <c r="GIV642" s="24"/>
      <c r="GIW642" s="24"/>
      <c r="GIX642" s="24"/>
      <c r="GIY642" s="24"/>
      <c r="GIZ642" s="24"/>
      <c r="GJA642" s="24"/>
      <c r="GJB642" s="24"/>
      <c r="GJC642" s="24"/>
      <c r="GJD642" s="24"/>
      <c r="GJE642" s="24"/>
      <c r="GJF642" s="24"/>
      <c r="GJG642" s="24"/>
      <c r="GJH642" s="24"/>
      <c r="GJI642" s="24"/>
      <c r="GJJ642" s="24"/>
      <c r="GJK642" s="24"/>
      <c r="GJL642" s="24"/>
      <c r="GJM642" s="24"/>
      <c r="GJN642" s="24"/>
      <c r="GJO642" s="24"/>
      <c r="GJP642" s="24"/>
      <c r="GJQ642" s="24"/>
      <c r="GJR642" s="24"/>
      <c r="GJS642" s="24"/>
      <c r="GJT642" s="24"/>
      <c r="GJU642" s="24"/>
      <c r="GJV642" s="24"/>
      <c r="GJW642" s="24"/>
      <c r="GJX642" s="24"/>
      <c r="GJY642" s="24"/>
      <c r="GJZ642" s="24"/>
      <c r="GKA642" s="24"/>
      <c r="GKB642" s="24"/>
      <c r="GKC642" s="24"/>
      <c r="GKD642" s="24"/>
      <c r="GKE642" s="24"/>
      <c r="GKF642" s="24"/>
      <c r="GKG642" s="24"/>
      <c r="GKH642" s="24"/>
      <c r="GKI642" s="24"/>
      <c r="GKJ642" s="24"/>
      <c r="GKK642" s="24"/>
      <c r="GKL642" s="24"/>
      <c r="GKM642" s="24"/>
      <c r="GKN642" s="24"/>
      <c r="GKO642" s="24"/>
      <c r="GKP642" s="24"/>
      <c r="GKQ642" s="24"/>
      <c r="GKR642" s="24"/>
      <c r="GKS642" s="24"/>
      <c r="GKT642" s="24"/>
      <c r="GKU642" s="24"/>
      <c r="GKV642" s="24"/>
      <c r="GKW642" s="24"/>
      <c r="GKX642" s="24"/>
      <c r="GKY642" s="24"/>
      <c r="GKZ642" s="24"/>
      <c r="GLA642" s="24"/>
      <c r="GLB642" s="24"/>
      <c r="GLC642" s="24"/>
      <c r="GLD642" s="24"/>
      <c r="GLE642" s="24"/>
      <c r="GLF642" s="24"/>
      <c r="GLG642" s="24"/>
      <c r="GLH642" s="24"/>
      <c r="GLI642" s="24"/>
      <c r="GLJ642" s="24"/>
      <c r="GLK642" s="24"/>
      <c r="GLL642" s="24"/>
      <c r="GLM642" s="24"/>
      <c r="GLN642" s="24"/>
      <c r="GLO642" s="24"/>
      <c r="GLP642" s="24"/>
      <c r="GLQ642" s="24"/>
      <c r="GLR642" s="24"/>
      <c r="GLS642" s="24"/>
      <c r="GLT642" s="24"/>
      <c r="GLU642" s="24"/>
      <c r="GLV642" s="24"/>
      <c r="GLW642" s="24"/>
      <c r="GLX642" s="24"/>
      <c r="GLY642" s="24"/>
      <c r="GLZ642" s="24"/>
      <c r="GMA642" s="24"/>
      <c r="GMB642" s="24"/>
      <c r="GMC642" s="24"/>
      <c r="GMD642" s="24"/>
      <c r="GME642" s="24"/>
      <c r="GMF642" s="24"/>
      <c r="GMG642" s="24"/>
      <c r="GMH642" s="24"/>
      <c r="GMI642" s="24"/>
      <c r="GMJ642" s="24"/>
      <c r="GMK642" s="24"/>
      <c r="GML642" s="24"/>
      <c r="GMM642" s="24"/>
      <c r="GMN642" s="24"/>
      <c r="GMO642" s="24"/>
      <c r="GMP642" s="24"/>
      <c r="GMQ642" s="24"/>
      <c r="GMR642" s="24"/>
      <c r="GMS642" s="24"/>
      <c r="GMT642" s="24"/>
      <c r="GMU642" s="24"/>
      <c r="GMV642" s="24"/>
      <c r="GMW642" s="24"/>
      <c r="GMX642" s="24"/>
      <c r="GMY642" s="24"/>
      <c r="GMZ642" s="24"/>
      <c r="GNA642" s="24"/>
      <c r="GNB642" s="24"/>
      <c r="GNC642" s="24"/>
      <c r="GND642" s="24"/>
      <c r="GNE642" s="24"/>
      <c r="GNF642" s="24"/>
      <c r="GNG642" s="24"/>
      <c r="GNH642" s="24"/>
      <c r="GNI642" s="24"/>
      <c r="GNJ642" s="24"/>
      <c r="GNK642" s="24"/>
      <c r="GNL642" s="24"/>
      <c r="GNM642" s="24"/>
      <c r="GNN642" s="24"/>
      <c r="GNO642" s="24"/>
      <c r="GNP642" s="24"/>
      <c r="GNQ642" s="24"/>
      <c r="GNR642" s="24"/>
      <c r="GNS642" s="24"/>
      <c r="GNT642" s="24"/>
      <c r="GNU642" s="24"/>
      <c r="GNV642" s="24"/>
      <c r="GNW642" s="24"/>
      <c r="GNX642" s="24"/>
      <c r="GNY642" s="24"/>
      <c r="GNZ642" s="24"/>
      <c r="GOA642" s="24"/>
      <c r="GOB642" s="24"/>
      <c r="GOC642" s="24"/>
      <c r="GOD642" s="24"/>
      <c r="GOE642" s="24"/>
      <c r="GOF642" s="24"/>
      <c r="GOG642" s="24"/>
      <c r="GOH642" s="24"/>
      <c r="GOI642" s="24"/>
      <c r="GOJ642" s="24"/>
      <c r="GOK642" s="24"/>
      <c r="GOL642" s="24"/>
      <c r="GOM642" s="24"/>
      <c r="GON642" s="24"/>
      <c r="GOO642" s="24"/>
      <c r="GOP642" s="24"/>
      <c r="GOQ642" s="24"/>
      <c r="GOR642" s="24"/>
      <c r="GOS642" s="24"/>
      <c r="GOT642" s="24"/>
      <c r="GOU642" s="24"/>
      <c r="GOV642" s="24"/>
      <c r="GOW642" s="24"/>
      <c r="GOX642" s="24"/>
      <c r="GOY642" s="24"/>
      <c r="GOZ642" s="24"/>
      <c r="GPA642" s="24"/>
      <c r="GPB642" s="24"/>
      <c r="GPC642" s="24"/>
      <c r="GPD642" s="24"/>
      <c r="GPE642" s="24"/>
      <c r="GPF642" s="24"/>
      <c r="GPG642" s="24"/>
      <c r="GPH642" s="24"/>
      <c r="GPI642" s="24"/>
      <c r="GPJ642" s="24"/>
      <c r="GPK642" s="24"/>
      <c r="GPL642" s="24"/>
      <c r="GPM642" s="24"/>
      <c r="GPN642" s="24"/>
      <c r="GPO642" s="24"/>
      <c r="GPP642" s="24"/>
      <c r="GPQ642" s="24"/>
      <c r="GPR642" s="24"/>
      <c r="GPS642" s="24"/>
      <c r="GPT642" s="24"/>
      <c r="GPU642" s="24"/>
      <c r="GPV642" s="24"/>
      <c r="GPW642" s="24"/>
      <c r="GPX642" s="24"/>
      <c r="GPY642" s="24"/>
      <c r="GPZ642" s="24"/>
      <c r="GQA642" s="24"/>
      <c r="GQB642" s="24"/>
      <c r="GQC642" s="24"/>
      <c r="GQD642" s="24"/>
      <c r="GQE642" s="24"/>
      <c r="GQF642" s="24"/>
      <c r="GQG642" s="24"/>
      <c r="GQH642" s="24"/>
      <c r="GQI642" s="24"/>
      <c r="GQJ642" s="24"/>
      <c r="GQK642" s="24"/>
      <c r="GQL642" s="24"/>
      <c r="GQM642" s="24"/>
      <c r="GQN642" s="24"/>
      <c r="GQO642" s="24"/>
      <c r="GQP642" s="24"/>
      <c r="GQQ642" s="24"/>
      <c r="GQR642" s="24"/>
      <c r="GQS642" s="24"/>
      <c r="GQT642" s="24"/>
      <c r="GQU642" s="24"/>
      <c r="GQV642" s="24"/>
      <c r="GQW642" s="24"/>
      <c r="GQX642" s="24"/>
      <c r="GQY642" s="24"/>
      <c r="GQZ642" s="24"/>
      <c r="GRA642" s="24"/>
      <c r="GRB642" s="24"/>
      <c r="GRC642" s="24"/>
      <c r="GRD642" s="24"/>
      <c r="GRE642" s="24"/>
      <c r="GRF642" s="24"/>
      <c r="GRG642" s="24"/>
      <c r="GRH642" s="24"/>
      <c r="GRI642" s="24"/>
      <c r="GRJ642" s="24"/>
      <c r="GRK642" s="24"/>
      <c r="GRL642" s="24"/>
      <c r="GRM642" s="24"/>
      <c r="GRN642" s="24"/>
      <c r="GRO642" s="24"/>
      <c r="GRP642" s="24"/>
      <c r="GRQ642" s="24"/>
      <c r="GRR642" s="24"/>
      <c r="GRS642" s="24"/>
      <c r="GRT642" s="24"/>
      <c r="GRU642" s="24"/>
      <c r="GRV642" s="24"/>
      <c r="GRW642" s="24"/>
      <c r="GRX642" s="24"/>
      <c r="GRY642" s="24"/>
      <c r="GRZ642" s="24"/>
      <c r="GSA642" s="24"/>
      <c r="GSB642" s="24"/>
      <c r="GSC642" s="24"/>
      <c r="GSD642" s="24"/>
      <c r="GSE642" s="24"/>
      <c r="GSF642" s="24"/>
      <c r="GSG642" s="24"/>
      <c r="GSH642" s="24"/>
      <c r="GSI642" s="24"/>
      <c r="GSJ642" s="24"/>
      <c r="GSK642" s="24"/>
      <c r="GSL642" s="24"/>
      <c r="GSM642" s="24"/>
      <c r="GSN642" s="24"/>
      <c r="GSO642" s="24"/>
      <c r="GSP642" s="24"/>
      <c r="GSQ642" s="24"/>
      <c r="GSR642" s="24"/>
      <c r="GSS642" s="24"/>
      <c r="GST642" s="24"/>
      <c r="GSU642" s="24"/>
      <c r="GSV642" s="24"/>
      <c r="GSW642" s="24"/>
      <c r="GSX642" s="24"/>
      <c r="GSY642" s="24"/>
      <c r="GSZ642" s="24"/>
      <c r="GTA642" s="24"/>
      <c r="GTB642" s="24"/>
      <c r="GTC642" s="24"/>
      <c r="GTD642" s="24"/>
      <c r="GTE642" s="24"/>
      <c r="GTF642" s="24"/>
      <c r="GTG642" s="24"/>
      <c r="GTH642" s="24"/>
      <c r="GTI642" s="24"/>
      <c r="GTJ642" s="24"/>
      <c r="GTK642" s="24"/>
      <c r="GTL642" s="24"/>
      <c r="GTM642" s="24"/>
      <c r="GTN642" s="24"/>
      <c r="GTO642" s="24"/>
      <c r="GTP642" s="24"/>
      <c r="GTQ642" s="24"/>
      <c r="GTR642" s="24"/>
      <c r="GTS642" s="24"/>
      <c r="GTT642" s="24"/>
      <c r="GTU642" s="24"/>
      <c r="GTV642" s="24"/>
      <c r="GTW642" s="24"/>
      <c r="GTX642" s="24"/>
      <c r="GTY642" s="24"/>
      <c r="GTZ642" s="24"/>
      <c r="GUA642" s="24"/>
      <c r="GUB642" s="24"/>
      <c r="GUC642" s="24"/>
      <c r="GUD642" s="24"/>
      <c r="GUE642" s="24"/>
      <c r="GUF642" s="24"/>
      <c r="GUG642" s="24"/>
      <c r="GUH642" s="24"/>
      <c r="GUI642" s="24"/>
      <c r="GUJ642" s="24"/>
      <c r="GUK642" s="24"/>
      <c r="GUL642" s="24"/>
      <c r="GUM642" s="24"/>
      <c r="GUN642" s="24"/>
      <c r="GUO642" s="24"/>
      <c r="GUP642" s="24"/>
      <c r="GUQ642" s="24"/>
      <c r="GUR642" s="24"/>
      <c r="GUS642" s="24"/>
      <c r="GUT642" s="24"/>
      <c r="GUU642" s="24"/>
      <c r="GUV642" s="24"/>
      <c r="GUW642" s="24"/>
      <c r="GUX642" s="24"/>
      <c r="GUY642" s="24"/>
      <c r="GUZ642" s="24"/>
      <c r="GVA642" s="24"/>
      <c r="GVB642" s="24"/>
      <c r="GVC642" s="24"/>
      <c r="GVD642" s="24"/>
      <c r="GVE642" s="24"/>
      <c r="GVF642" s="24"/>
      <c r="GVG642" s="24"/>
      <c r="GVH642" s="24"/>
      <c r="GVI642" s="24"/>
      <c r="GVJ642" s="24"/>
      <c r="GVK642" s="24"/>
      <c r="GVL642" s="24"/>
      <c r="GVM642" s="24"/>
      <c r="GVN642" s="24"/>
      <c r="GVO642" s="24"/>
      <c r="GVP642" s="24"/>
      <c r="GVQ642" s="24"/>
      <c r="GVR642" s="24"/>
      <c r="GVS642" s="24"/>
      <c r="GVT642" s="24"/>
      <c r="GVU642" s="24"/>
      <c r="GVV642" s="24"/>
      <c r="GVW642" s="24"/>
      <c r="GVX642" s="24"/>
      <c r="GVY642" s="24"/>
      <c r="GVZ642" s="24"/>
      <c r="GWA642" s="24"/>
      <c r="GWB642" s="24"/>
      <c r="GWC642" s="24"/>
      <c r="GWD642" s="24"/>
      <c r="GWE642" s="24"/>
      <c r="GWF642" s="24"/>
      <c r="GWG642" s="24"/>
      <c r="GWH642" s="24"/>
      <c r="GWI642" s="24"/>
      <c r="GWJ642" s="24"/>
      <c r="GWK642" s="24"/>
      <c r="GWL642" s="24"/>
      <c r="GWM642" s="24"/>
      <c r="GWN642" s="24"/>
      <c r="GWO642" s="24"/>
      <c r="GWP642" s="24"/>
      <c r="GWQ642" s="24"/>
      <c r="GWR642" s="24"/>
      <c r="GWS642" s="24"/>
      <c r="GWT642" s="24"/>
      <c r="GWU642" s="24"/>
      <c r="GWV642" s="24"/>
      <c r="GWW642" s="24"/>
      <c r="GWX642" s="24"/>
      <c r="GWY642" s="24"/>
      <c r="GWZ642" s="24"/>
      <c r="GXA642" s="24"/>
      <c r="GXB642" s="24"/>
      <c r="GXC642" s="24"/>
      <c r="GXD642" s="24"/>
      <c r="GXE642" s="24"/>
      <c r="GXF642" s="24"/>
      <c r="GXG642" s="24"/>
      <c r="GXH642" s="24"/>
      <c r="GXI642" s="24"/>
      <c r="GXJ642" s="24"/>
      <c r="GXK642" s="24"/>
      <c r="GXL642" s="24"/>
      <c r="GXM642" s="24"/>
      <c r="GXN642" s="24"/>
      <c r="GXO642" s="24"/>
      <c r="GXP642" s="24"/>
      <c r="GXQ642" s="24"/>
      <c r="GXR642" s="24"/>
      <c r="GXS642" s="24"/>
      <c r="GXT642" s="24"/>
      <c r="GXU642" s="24"/>
      <c r="GXV642" s="24"/>
      <c r="GXW642" s="24"/>
      <c r="GXX642" s="24"/>
      <c r="GXY642" s="24"/>
      <c r="GXZ642" s="24"/>
      <c r="GYA642" s="24"/>
      <c r="GYB642" s="24"/>
      <c r="GYC642" s="24"/>
      <c r="GYD642" s="24"/>
      <c r="GYE642" s="24"/>
      <c r="GYF642" s="24"/>
      <c r="GYG642" s="24"/>
      <c r="GYH642" s="24"/>
      <c r="GYI642" s="24"/>
      <c r="GYJ642" s="24"/>
      <c r="GYK642" s="24"/>
      <c r="GYL642" s="24"/>
      <c r="GYM642" s="24"/>
      <c r="GYN642" s="24"/>
      <c r="GYO642" s="24"/>
      <c r="GYP642" s="24"/>
      <c r="GYQ642" s="24"/>
      <c r="GYR642" s="24"/>
      <c r="GYS642" s="24"/>
      <c r="GYT642" s="24"/>
      <c r="GYU642" s="24"/>
      <c r="GYV642" s="24"/>
      <c r="GYW642" s="24"/>
      <c r="GYX642" s="24"/>
      <c r="GYY642" s="24"/>
      <c r="GYZ642" s="24"/>
      <c r="GZA642" s="24"/>
      <c r="GZB642" s="24"/>
      <c r="GZC642" s="24"/>
      <c r="GZD642" s="24"/>
      <c r="GZE642" s="24"/>
      <c r="GZF642" s="24"/>
      <c r="GZG642" s="24"/>
      <c r="GZH642" s="24"/>
      <c r="GZI642" s="24"/>
      <c r="GZJ642" s="24"/>
      <c r="GZK642" s="24"/>
      <c r="GZL642" s="24"/>
      <c r="GZM642" s="24"/>
      <c r="GZN642" s="24"/>
      <c r="GZO642" s="24"/>
      <c r="GZP642" s="24"/>
      <c r="GZQ642" s="24"/>
      <c r="GZR642" s="24"/>
      <c r="GZS642" s="24"/>
      <c r="GZT642" s="24"/>
      <c r="GZU642" s="24"/>
      <c r="GZV642" s="24"/>
      <c r="GZW642" s="24"/>
      <c r="GZX642" s="24"/>
      <c r="GZY642" s="24"/>
      <c r="GZZ642" s="24"/>
      <c r="HAA642" s="24"/>
      <c r="HAB642" s="24"/>
      <c r="HAC642" s="24"/>
      <c r="HAD642" s="24"/>
      <c r="HAE642" s="24"/>
      <c r="HAF642" s="24"/>
      <c r="HAG642" s="24"/>
      <c r="HAH642" s="24"/>
      <c r="HAI642" s="24"/>
      <c r="HAJ642" s="24"/>
      <c r="HAK642" s="24"/>
      <c r="HAL642" s="24"/>
      <c r="HAM642" s="24"/>
      <c r="HAN642" s="24"/>
      <c r="HAO642" s="24"/>
      <c r="HAP642" s="24"/>
      <c r="HAQ642" s="24"/>
      <c r="HAR642" s="24"/>
      <c r="HAS642" s="24"/>
      <c r="HAT642" s="24"/>
      <c r="HAU642" s="24"/>
      <c r="HAV642" s="24"/>
      <c r="HAW642" s="24"/>
      <c r="HAX642" s="24"/>
      <c r="HAY642" s="24"/>
      <c r="HAZ642" s="24"/>
      <c r="HBA642" s="24"/>
      <c r="HBB642" s="24"/>
      <c r="HBC642" s="24"/>
      <c r="HBD642" s="24"/>
      <c r="HBE642" s="24"/>
      <c r="HBF642" s="24"/>
      <c r="HBG642" s="24"/>
      <c r="HBH642" s="24"/>
      <c r="HBI642" s="24"/>
      <c r="HBJ642" s="24"/>
      <c r="HBK642" s="24"/>
      <c r="HBL642" s="24"/>
      <c r="HBM642" s="24"/>
      <c r="HBN642" s="24"/>
      <c r="HBO642" s="24"/>
      <c r="HBP642" s="24"/>
      <c r="HBQ642" s="24"/>
      <c r="HBR642" s="24"/>
      <c r="HBS642" s="24"/>
      <c r="HBT642" s="24"/>
      <c r="HBU642" s="24"/>
      <c r="HBV642" s="24"/>
      <c r="HBW642" s="24"/>
      <c r="HBX642" s="24"/>
      <c r="HBY642" s="24"/>
      <c r="HBZ642" s="24"/>
      <c r="HCA642" s="24"/>
      <c r="HCB642" s="24"/>
      <c r="HCC642" s="24"/>
      <c r="HCD642" s="24"/>
      <c r="HCE642" s="24"/>
      <c r="HCF642" s="24"/>
      <c r="HCG642" s="24"/>
      <c r="HCH642" s="24"/>
      <c r="HCI642" s="24"/>
      <c r="HCJ642" s="24"/>
      <c r="HCK642" s="24"/>
      <c r="HCL642" s="24"/>
      <c r="HCM642" s="24"/>
      <c r="HCN642" s="24"/>
      <c r="HCO642" s="24"/>
      <c r="HCP642" s="24"/>
      <c r="HCQ642" s="24"/>
      <c r="HCR642" s="24"/>
      <c r="HCS642" s="24"/>
      <c r="HCT642" s="24"/>
      <c r="HCU642" s="24"/>
      <c r="HCV642" s="24"/>
      <c r="HCW642" s="24"/>
      <c r="HCX642" s="24"/>
      <c r="HCY642" s="24"/>
      <c r="HCZ642" s="24"/>
      <c r="HDA642" s="24"/>
      <c r="HDB642" s="24"/>
      <c r="HDC642" s="24"/>
      <c r="HDD642" s="24"/>
      <c r="HDE642" s="24"/>
      <c r="HDF642" s="24"/>
      <c r="HDG642" s="24"/>
      <c r="HDH642" s="24"/>
      <c r="HDI642" s="24"/>
      <c r="HDJ642" s="24"/>
      <c r="HDK642" s="24"/>
      <c r="HDL642" s="24"/>
      <c r="HDM642" s="24"/>
      <c r="HDN642" s="24"/>
      <c r="HDO642" s="24"/>
      <c r="HDP642" s="24"/>
      <c r="HDQ642" s="24"/>
      <c r="HDR642" s="24"/>
      <c r="HDS642" s="24"/>
      <c r="HDT642" s="24"/>
      <c r="HDU642" s="24"/>
      <c r="HDV642" s="24"/>
      <c r="HDW642" s="24"/>
      <c r="HDX642" s="24"/>
      <c r="HDY642" s="24"/>
      <c r="HDZ642" s="24"/>
      <c r="HEA642" s="24"/>
      <c r="HEB642" s="24"/>
      <c r="HEC642" s="24"/>
      <c r="HED642" s="24"/>
      <c r="HEE642" s="24"/>
      <c r="HEF642" s="24"/>
      <c r="HEG642" s="24"/>
      <c r="HEH642" s="24"/>
      <c r="HEI642" s="24"/>
      <c r="HEJ642" s="24"/>
      <c r="HEK642" s="24"/>
      <c r="HEL642" s="24"/>
      <c r="HEM642" s="24"/>
      <c r="HEN642" s="24"/>
      <c r="HEO642" s="24"/>
      <c r="HEP642" s="24"/>
      <c r="HEQ642" s="24"/>
      <c r="HER642" s="24"/>
      <c r="HES642" s="24"/>
      <c r="HET642" s="24"/>
      <c r="HEU642" s="24"/>
      <c r="HEV642" s="24"/>
      <c r="HEW642" s="24"/>
      <c r="HEX642" s="24"/>
      <c r="HEY642" s="24"/>
      <c r="HEZ642" s="24"/>
      <c r="HFA642" s="24"/>
      <c r="HFB642" s="24"/>
      <c r="HFC642" s="24"/>
      <c r="HFD642" s="24"/>
      <c r="HFE642" s="24"/>
      <c r="HFF642" s="24"/>
      <c r="HFG642" s="24"/>
      <c r="HFH642" s="24"/>
      <c r="HFI642" s="24"/>
      <c r="HFJ642" s="24"/>
      <c r="HFK642" s="24"/>
      <c r="HFL642" s="24"/>
      <c r="HFM642" s="24"/>
      <c r="HFN642" s="24"/>
      <c r="HFO642" s="24"/>
      <c r="HFP642" s="24"/>
      <c r="HFQ642" s="24"/>
      <c r="HFR642" s="24"/>
      <c r="HFS642" s="24"/>
      <c r="HFT642" s="24"/>
      <c r="HFU642" s="24"/>
      <c r="HFV642" s="24"/>
      <c r="HFW642" s="24"/>
      <c r="HFX642" s="24"/>
      <c r="HFY642" s="24"/>
      <c r="HFZ642" s="24"/>
      <c r="HGA642" s="24"/>
      <c r="HGB642" s="24"/>
      <c r="HGC642" s="24"/>
      <c r="HGD642" s="24"/>
      <c r="HGE642" s="24"/>
      <c r="HGF642" s="24"/>
      <c r="HGG642" s="24"/>
      <c r="HGH642" s="24"/>
      <c r="HGI642" s="24"/>
      <c r="HGJ642" s="24"/>
      <c r="HGK642" s="24"/>
      <c r="HGL642" s="24"/>
      <c r="HGM642" s="24"/>
      <c r="HGN642" s="24"/>
      <c r="HGO642" s="24"/>
      <c r="HGP642" s="24"/>
      <c r="HGQ642" s="24"/>
      <c r="HGR642" s="24"/>
      <c r="HGS642" s="24"/>
      <c r="HGT642" s="24"/>
      <c r="HGU642" s="24"/>
      <c r="HGV642" s="24"/>
      <c r="HGW642" s="24"/>
      <c r="HGX642" s="24"/>
      <c r="HGY642" s="24"/>
      <c r="HGZ642" s="24"/>
      <c r="HHA642" s="24"/>
      <c r="HHB642" s="24"/>
      <c r="HHC642" s="24"/>
      <c r="HHD642" s="24"/>
      <c r="HHE642" s="24"/>
      <c r="HHF642" s="24"/>
      <c r="HHG642" s="24"/>
      <c r="HHH642" s="24"/>
      <c r="HHI642" s="24"/>
      <c r="HHJ642" s="24"/>
      <c r="HHK642" s="24"/>
      <c r="HHL642" s="24"/>
      <c r="HHM642" s="24"/>
      <c r="HHN642" s="24"/>
      <c r="HHO642" s="24"/>
      <c r="HHP642" s="24"/>
      <c r="HHQ642" s="24"/>
      <c r="HHR642" s="24"/>
      <c r="HHS642" s="24"/>
      <c r="HHT642" s="24"/>
      <c r="HHU642" s="24"/>
      <c r="HHV642" s="24"/>
      <c r="HHW642" s="24"/>
      <c r="HHX642" s="24"/>
      <c r="HHY642" s="24"/>
      <c r="HHZ642" s="24"/>
      <c r="HIA642" s="24"/>
      <c r="HIB642" s="24"/>
      <c r="HIC642" s="24"/>
      <c r="HID642" s="24"/>
      <c r="HIE642" s="24"/>
      <c r="HIF642" s="24"/>
      <c r="HIG642" s="24"/>
      <c r="HIH642" s="24"/>
      <c r="HII642" s="24"/>
      <c r="HIJ642" s="24"/>
      <c r="HIK642" s="24"/>
      <c r="HIL642" s="24"/>
      <c r="HIM642" s="24"/>
      <c r="HIN642" s="24"/>
      <c r="HIO642" s="24"/>
      <c r="HIP642" s="24"/>
      <c r="HIQ642" s="24"/>
      <c r="HIR642" s="24"/>
      <c r="HIS642" s="24"/>
      <c r="HIT642" s="24"/>
      <c r="HIU642" s="24"/>
      <c r="HIV642" s="24"/>
      <c r="HIW642" s="24"/>
      <c r="HIX642" s="24"/>
      <c r="HIY642" s="24"/>
      <c r="HIZ642" s="24"/>
      <c r="HJA642" s="24"/>
      <c r="HJB642" s="24"/>
      <c r="HJC642" s="24"/>
      <c r="HJD642" s="24"/>
      <c r="HJE642" s="24"/>
      <c r="HJF642" s="24"/>
      <c r="HJG642" s="24"/>
      <c r="HJH642" s="24"/>
      <c r="HJI642" s="24"/>
      <c r="HJJ642" s="24"/>
      <c r="HJK642" s="24"/>
      <c r="HJL642" s="24"/>
      <c r="HJM642" s="24"/>
      <c r="HJN642" s="24"/>
      <c r="HJO642" s="24"/>
      <c r="HJP642" s="24"/>
      <c r="HJQ642" s="24"/>
      <c r="HJR642" s="24"/>
      <c r="HJS642" s="24"/>
      <c r="HJT642" s="24"/>
      <c r="HJU642" s="24"/>
      <c r="HJV642" s="24"/>
      <c r="HJW642" s="24"/>
      <c r="HJX642" s="24"/>
      <c r="HJY642" s="24"/>
      <c r="HJZ642" s="24"/>
      <c r="HKA642" s="24"/>
      <c r="HKB642" s="24"/>
      <c r="HKC642" s="24"/>
      <c r="HKD642" s="24"/>
      <c r="HKE642" s="24"/>
      <c r="HKF642" s="24"/>
      <c r="HKG642" s="24"/>
      <c r="HKH642" s="24"/>
      <c r="HKI642" s="24"/>
      <c r="HKJ642" s="24"/>
      <c r="HKK642" s="24"/>
      <c r="HKL642" s="24"/>
      <c r="HKM642" s="24"/>
      <c r="HKN642" s="24"/>
      <c r="HKO642" s="24"/>
      <c r="HKP642" s="24"/>
      <c r="HKQ642" s="24"/>
      <c r="HKR642" s="24"/>
      <c r="HKS642" s="24"/>
      <c r="HKT642" s="24"/>
      <c r="HKU642" s="24"/>
      <c r="HKV642" s="24"/>
      <c r="HKW642" s="24"/>
      <c r="HKX642" s="24"/>
      <c r="HKY642" s="24"/>
      <c r="HKZ642" s="24"/>
      <c r="HLA642" s="24"/>
      <c r="HLB642" s="24"/>
      <c r="HLC642" s="24"/>
      <c r="HLD642" s="24"/>
      <c r="HLE642" s="24"/>
      <c r="HLF642" s="24"/>
      <c r="HLG642" s="24"/>
      <c r="HLH642" s="24"/>
      <c r="HLI642" s="24"/>
      <c r="HLJ642" s="24"/>
      <c r="HLK642" s="24"/>
      <c r="HLL642" s="24"/>
      <c r="HLM642" s="24"/>
      <c r="HLN642" s="24"/>
      <c r="HLO642" s="24"/>
      <c r="HLP642" s="24"/>
      <c r="HLQ642" s="24"/>
      <c r="HLR642" s="24"/>
      <c r="HLS642" s="24"/>
      <c r="HLT642" s="24"/>
      <c r="HLU642" s="24"/>
      <c r="HLV642" s="24"/>
      <c r="HLW642" s="24"/>
      <c r="HLX642" s="24"/>
      <c r="HLY642" s="24"/>
      <c r="HLZ642" s="24"/>
      <c r="HMA642" s="24"/>
      <c r="HMB642" s="24"/>
      <c r="HMC642" s="24"/>
      <c r="HMD642" s="24"/>
      <c r="HME642" s="24"/>
      <c r="HMF642" s="24"/>
      <c r="HMG642" s="24"/>
      <c r="HMH642" s="24"/>
      <c r="HMI642" s="24"/>
      <c r="HMJ642" s="24"/>
      <c r="HMK642" s="24"/>
      <c r="HML642" s="24"/>
      <c r="HMM642" s="24"/>
      <c r="HMN642" s="24"/>
      <c r="HMO642" s="24"/>
      <c r="HMP642" s="24"/>
      <c r="HMQ642" s="24"/>
      <c r="HMR642" s="24"/>
      <c r="HMS642" s="24"/>
      <c r="HMT642" s="24"/>
      <c r="HMU642" s="24"/>
      <c r="HMV642" s="24"/>
      <c r="HMW642" s="24"/>
      <c r="HMX642" s="24"/>
      <c r="HMY642" s="24"/>
      <c r="HMZ642" s="24"/>
      <c r="HNA642" s="24"/>
      <c r="HNB642" s="24"/>
      <c r="HNC642" s="24"/>
      <c r="HND642" s="24"/>
      <c r="HNE642" s="24"/>
      <c r="HNF642" s="24"/>
      <c r="HNG642" s="24"/>
      <c r="HNH642" s="24"/>
      <c r="HNI642" s="24"/>
      <c r="HNJ642" s="24"/>
      <c r="HNK642" s="24"/>
      <c r="HNL642" s="24"/>
      <c r="HNM642" s="24"/>
      <c r="HNN642" s="24"/>
      <c r="HNO642" s="24"/>
      <c r="HNP642" s="24"/>
      <c r="HNQ642" s="24"/>
      <c r="HNR642" s="24"/>
      <c r="HNS642" s="24"/>
      <c r="HNT642" s="24"/>
      <c r="HNU642" s="24"/>
      <c r="HNV642" s="24"/>
      <c r="HNW642" s="24"/>
      <c r="HNX642" s="24"/>
      <c r="HNY642" s="24"/>
      <c r="HNZ642" s="24"/>
      <c r="HOA642" s="24"/>
      <c r="HOB642" s="24"/>
      <c r="HOC642" s="24"/>
      <c r="HOD642" s="24"/>
      <c r="HOE642" s="24"/>
      <c r="HOF642" s="24"/>
      <c r="HOG642" s="24"/>
      <c r="HOH642" s="24"/>
      <c r="HOI642" s="24"/>
      <c r="HOJ642" s="24"/>
      <c r="HOK642" s="24"/>
      <c r="HOL642" s="24"/>
      <c r="HOM642" s="24"/>
      <c r="HON642" s="24"/>
      <c r="HOO642" s="24"/>
      <c r="HOP642" s="24"/>
      <c r="HOQ642" s="24"/>
      <c r="HOR642" s="24"/>
      <c r="HOS642" s="24"/>
      <c r="HOT642" s="24"/>
      <c r="HOU642" s="24"/>
      <c r="HOV642" s="24"/>
      <c r="HOW642" s="24"/>
      <c r="HOX642" s="24"/>
      <c r="HOY642" s="24"/>
      <c r="HOZ642" s="24"/>
      <c r="HPA642" s="24"/>
      <c r="HPB642" s="24"/>
      <c r="HPC642" s="24"/>
      <c r="HPD642" s="24"/>
      <c r="HPE642" s="24"/>
      <c r="HPF642" s="24"/>
      <c r="HPG642" s="24"/>
      <c r="HPH642" s="24"/>
      <c r="HPI642" s="24"/>
      <c r="HPJ642" s="24"/>
      <c r="HPK642" s="24"/>
      <c r="HPL642" s="24"/>
      <c r="HPM642" s="24"/>
      <c r="HPN642" s="24"/>
      <c r="HPO642" s="24"/>
      <c r="HPP642" s="24"/>
      <c r="HPQ642" s="24"/>
      <c r="HPR642" s="24"/>
      <c r="HPS642" s="24"/>
      <c r="HPT642" s="24"/>
      <c r="HPU642" s="24"/>
      <c r="HPV642" s="24"/>
      <c r="HPW642" s="24"/>
      <c r="HPX642" s="24"/>
      <c r="HPY642" s="24"/>
      <c r="HPZ642" s="24"/>
      <c r="HQA642" s="24"/>
      <c r="HQB642" s="24"/>
      <c r="HQC642" s="24"/>
      <c r="HQD642" s="24"/>
      <c r="HQE642" s="24"/>
      <c r="HQF642" s="24"/>
      <c r="HQG642" s="24"/>
      <c r="HQH642" s="24"/>
      <c r="HQI642" s="24"/>
      <c r="HQJ642" s="24"/>
      <c r="HQK642" s="24"/>
      <c r="HQL642" s="24"/>
      <c r="HQM642" s="24"/>
      <c r="HQN642" s="24"/>
      <c r="HQO642" s="24"/>
      <c r="HQP642" s="24"/>
      <c r="HQQ642" s="24"/>
      <c r="HQR642" s="24"/>
      <c r="HQS642" s="24"/>
      <c r="HQT642" s="24"/>
      <c r="HQU642" s="24"/>
      <c r="HQV642" s="24"/>
      <c r="HQW642" s="24"/>
      <c r="HQX642" s="24"/>
      <c r="HQY642" s="24"/>
      <c r="HQZ642" s="24"/>
      <c r="HRA642" s="24"/>
      <c r="HRB642" s="24"/>
      <c r="HRC642" s="24"/>
      <c r="HRD642" s="24"/>
      <c r="HRE642" s="24"/>
      <c r="HRF642" s="24"/>
      <c r="HRG642" s="24"/>
      <c r="HRH642" s="24"/>
      <c r="HRI642" s="24"/>
      <c r="HRJ642" s="24"/>
      <c r="HRK642" s="24"/>
      <c r="HRL642" s="24"/>
      <c r="HRM642" s="24"/>
      <c r="HRN642" s="24"/>
      <c r="HRO642" s="24"/>
      <c r="HRP642" s="24"/>
      <c r="HRQ642" s="24"/>
      <c r="HRR642" s="24"/>
      <c r="HRS642" s="24"/>
      <c r="HRT642" s="24"/>
      <c r="HRU642" s="24"/>
      <c r="HRV642" s="24"/>
      <c r="HRW642" s="24"/>
      <c r="HRX642" s="24"/>
      <c r="HRY642" s="24"/>
      <c r="HRZ642" s="24"/>
      <c r="HSA642" s="24"/>
      <c r="HSB642" s="24"/>
      <c r="HSC642" s="24"/>
      <c r="HSD642" s="24"/>
      <c r="HSE642" s="24"/>
      <c r="HSF642" s="24"/>
      <c r="HSG642" s="24"/>
      <c r="HSH642" s="24"/>
      <c r="HSI642" s="24"/>
      <c r="HSJ642" s="24"/>
      <c r="HSK642" s="24"/>
      <c r="HSL642" s="24"/>
      <c r="HSM642" s="24"/>
      <c r="HSN642" s="24"/>
      <c r="HSO642" s="24"/>
      <c r="HSP642" s="24"/>
      <c r="HSQ642" s="24"/>
      <c r="HSR642" s="24"/>
      <c r="HSS642" s="24"/>
      <c r="HST642" s="24"/>
      <c r="HSU642" s="24"/>
      <c r="HSV642" s="24"/>
      <c r="HSW642" s="24"/>
      <c r="HSX642" s="24"/>
      <c r="HSY642" s="24"/>
      <c r="HSZ642" s="24"/>
      <c r="HTA642" s="24"/>
      <c r="HTB642" s="24"/>
      <c r="HTC642" s="24"/>
      <c r="HTD642" s="24"/>
      <c r="HTE642" s="24"/>
      <c r="HTF642" s="24"/>
      <c r="HTG642" s="24"/>
      <c r="HTH642" s="24"/>
      <c r="HTI642" s="24"/>
      <c r="HTJ642" s="24"/>
      <c r="HTK642" s="24"/>
      <c r="HTL642" s="24"/>
      <c r="HTM642" s="24"/>
      <c r="HTN642" s="24"/>
      <c r="HTO642" s="24"/>
      <c r="HTP642" s="24"/>
      <c r="HTQ642" s="24"/>
      <c r="HTR642" s="24"/>
      <c r="HTS642" s="24"/>
      <c r="HTT642" s="24"/>
      <c r="HTU642" s="24"/>
      <c r="HTV642" s="24"/>
      <c r="HTW642" s="24"/>
      <c r="HTX642" s="24"/>
      <c r="HTY642" s="24"/>
      <c r="HTZ642" s="24"/>
      <c r="HUA642" s="24"/>
      <c r="HUB642" s="24"/>
      <c r="HUC642" s="24"/>
      <c r="HUD642" s="24"/>
      <c r="HUE642" s="24"/>
      <c r="HUF642" s="24"/>
      <c r="HUG642" s="24"/>
      <c r="HUH642" s="24"/>
      <c r="HUI642" s="24"/>
      <c r="HUJ642" s="24"/>
      <c r="HUK642" s="24"/>
      <c r="HUL642" s="24"/>
      <c r="HUM642" s="24"/>
      <c r="HUN642" s="24"/>
      <c r="HUO642" s="24"/>
      <c r="HUP642" s="24"/>
      <c r="HUQ642" s="24"/>
      <c r="HUR642" s="24"/>
      <c r="HUS642" s="24"/>
      <c r="HUT642" s="24"/>
      <c r="HUU642" s="24"/>
      <c r="HUV642" s="24"/>
      <c r="HUW642" s="24"/>
      <c r="HUX642" s="24"/>
      <c r="HUY642" s="24"/>
      <c r="HUZ642" s="24"/>
      <c r="HVA642" s="24"/>
      <c r="HVB642" s="24"/>
      <c r="HVC642" s="24"/>
      <c r="HVD642" s="24"/>
      <c r="HVE642" s="24"/>
      <c r="HVF642" s="24"/>
      <c r="HVG642" s="24"/>
      <c r="HVH642" s="24"/>
      <c r="HVI642" s="24"/>
      <c r="HVJ642" s="24"/>
      <c r="HVK642" s="24"/>
      <c r="HVL642" s="24"/>
      <c r="HVM642" s="24"/>
      <c r="HVN642" s="24"/>
      <c r="HVO642" s="24"/>
      <c r="HVP642" s="24"/>
      <c r="HVQ642" s="24"/>
      <c r="HVR642" s="24"/>
      <c r="HVS642" s="24"/>
      <c r="HVT642" s="24"/>
      <c r="HVU642" s="24"/>
      <c r="HVV642" s="24"/>
      <c r="HVW642" s="24"/>
      <c r="HVX642" s="24"/>
      <c r="HVY642" s="24"/>
      <c r="HVZ642" s="24"/>
      <c r="HWA642" s="24"/>
      <c r="HWB642" s="24"/>
      <c r="HWC642" s="24"/>
      <c r="HWD642" s="24"/>
      <c r="HWE642" s="24"/>
      <c r="HWF642" s="24"/>
      <c r="HWG642" s="24"/>
      <c r="HWH642" s="24"/>
      <c r="HWI642" s="24"/>
      <c r="HWJ642" s="24"/>
      <c r="HWK642" s="24"/>
      <c r="HWL642" s="24"/>
      <c r="HWM642" s="24"/>
      <c r="HWN642" s="24"/>
      <c r="HWO642" s="24"/>
      <c r="HWP642" s="24"/>
      <c r="HWQ642" s="24"/>
      <c r="HWR642" s="24"/>
      <c r="HWS642" s="24"/>
      <c r="HWT642" s="24"/>
      <c r="HWU642" s="24"/>
      <c r="HWV642" s="24"/>
      <c r="HWW642" s="24"/>
      <c r="HWX642" s="24"/>
      <c r="HWY642" s="24"/>
      <c r="HWZ642" s="24"/>
      <c r="HXA642" s="24"/>
      <c r="HXB642" s="24"/>
      <c r="HXC642" s="24"/>
      <c r="HXD642" s="24"/>
      <c r="HXE642" s="24"/>
      <c r="HXF642" s="24"/>
      <c r="HXG642" s="24"/>
      <c r="HXH642" s="24"/>
      <c r="HXI642" s="24"/>
      <c r="HXJ642" s="24"/>
      <c r="HXK642" s="24"/>
      <c r="HXL642" s="24"/>
      <c r="HXM642" s="24"/>
      <c r="HXN642" s="24"/>
      <c r="HXO642" s="24"/>
      <c r="HXP642" s="24"/>
      <c r="HXQ642" s="24"/>
      <c r="HXR642" s="24"/>
      <c r="HXS642" s="24"/>
      <c r="HXT642" s="24"/>
      <c r="HXU642" s="24"/>
      <c r="HXV642" s="24"/>
      <c r="HXW642" s="24"/>
      <c r="HXX642" s="24"/>
      <c r="HXY642" s="24"/>
      <c r="HXZ642" s="24"/>
      <c r="HYA642" s="24"/>
      <c r="HYB642" s="24"/>
      <c r="HYC642" s="24"/>
      <c r="HYD642" s="24"/>
      <c r="HYE642" s="24"/>
      <c r="HYF642" s="24"/>
      <c r="HYG642" s="24"/>
      <c r="HYH642" s="24"/>
      <c r="HYI642" s="24"/>
      <c r="HYJ642" s="24"/>
      <c r="HYK642" s="24"/>
      <c r="HYL642" s="24"/>
      <c r="HYM642" s="24"/>
      <c r="HYN642" s="24"/>
      <c r="HYO642" s="24"/>
      <c r="HYP642" s="24"/>
      <c r="HYQ642" s="24"/>
      <c r="HYR642" s="24"/>
      <c r="HYS642" s="24"/>
      <c r="HYT642" s="24"/>
      <c r="HYU642" s="24"/>
      <c r="HYV642" s="24"/>
      <c r="HYW642" s="24"/>
      <c r="HYX642" s="24"/>
      <c r="HYY642" s="24"/>
      <c r="HYZ642" s="24"/>
      <c r="HZA642" s="24"/>
      <c r="HZB642" s="24"/>
      <c r="HZC642" s="24"/>
      <c r="HZD642" s="24"/>
      <c r="HZE642" s="24"/>
      <c r="HZF642" s="24"/>
      <c r="HZG642" s="24"/>
      <c r="HZH642" s="24"/>
      <c r="HZI642" s="24"/>
      <c r="HZJ642" s="24"/>
      <c r="HZK642" s="24"/>
      <c r="HZL642" s="24"/>
      <c r="HZM642" s="24"/>
      <c r="HZN642" s="24"/>
      <c r="HZO642" s="24"/>
      <c r="HZP642" s="24"/>
      <c r="HZQ642" s="24"/>
      <c r="HZR642" s="24"/>
      <c r="HZS642" s="24"/>
      <c r="HZT642" s="24"/>
      <c r="HZU642" s="24"/>
      <c r="HZV642" s="24"/>
      <c r="HZW642" s="24"/>
      <c r="HZX642" s="24"/>
      <c r="HZY642" s="24"/>
      <c r="HZZ642" s="24"/>
      <c r="IAA642" s="24"/>
      <c r="IAB642" s="24"/>
      <c r="IAC642" s="24"/>
      <c r="IAD642" s="24"/>
      <c r="IAE642" s="24"/>
      <c r="IAF642" s="24"/>
      <c r="IAG642" s="24"/>
      <c r="IAH642" s="24"/>
      <c r="IAI642" s="24"/>
      <c r="IAJ642" s="24"/>
      <c r="IAK642" s="24"/>
      <c r="IAL642" s="24"/>
      <c r="IAM642" s="24"/>
      <c r="IAN642" s="24"/>
      <c r="IAO642" s="24"/>
      <c r="IAP642" s="24"/>
      <c r="IAQ642" s="24"/>
      <c r="IAR642" s="24"/>
      <c r="IAS642" s="24"/>
      <c r="IAT642" s="24"/>
      <c r="IAU642" s="24"/>
      <c r="IAV642" s="24"/>
      <c r="IAW642" s="24"/>
      <c r="IAX642" s="24"/>
      <c r="IAY642" s="24"/>
      <c r="IAZ642" s="24"/>
      <c r="IBA642" s="24"/>
      <c r="IBB642" s="24"/>
      <c r="IBC642" s="24"/>
      <c r="IBD642" s="24"/>
      <c r="IBE642" s="24"/>
      <c r="IBF642" s="24"/>
      <c r="IBG642" s="24"/>
      <c r="IBH642" s="24"/>
      <c r="IBI642" s="24"/>
      <c r="IBJ642" s="24"/>
      <c r="IBK642" s="24"/>
      <c r="IBL642" s="24"/>
      <c r="IBM642" s="24"/>
      <c r="IBN642" s="24"/>
      <c r="IBO642" s="24"/>
      <c r="IBP642" s="24"/>
      <c r="IBQ642" s="24"/>
      <c r="IBR642" s="24"/>
      <c r="IBS642" s="24"/>
      <c r="IBT642" s="24"/>
      <c r="IBU642" s="24"/>
      <c r="IBV642" s="24"/>
      <c r="IBW642" s="24"/>
      <c r="IBX642" s="24"/>
      <c r="IBY642" s="24"/>
      <c r="IBZ642" s="24"/>
      <c r="ICA642" s="24"/>
      <c r="ICB642" s="24"/>
      <c r="ICC642" s="24"/>
      <c r="ICD642" s="24"/>
      <c r="ICE642" s="24"/>
      <c r="ICF642" s="24"/>
      <c r="ICG642" s="24"/>
      <c r="ICH642" s="24"/>
      <c r="ICI642" s="24"/>
      <c r="ICJ642" s="24"/>
      <c r="ICK642" s="24"/>
      <c r="ICL642" s="24"/>
      <c r="ICM642" s="24"/>
      <c r="ICN642" s="24"/>
      <c r="ICO642" s="24"/>
      <c r="ICP642" s="24"/>
      <c r="ICQ642" s="24"/>
      <c r="ICR642" s="24"/>
      <c r="ICS642" s="24"/>
      <c r="ICT642" s="24"/>
      <c r="ICU642" s="24"/>
      <c r="ICV642" s="24"/>
      <c r="ICW642" s="24"/>
      <c r="ICX642" s="24"/>
      <c r="ICY642" s="24"/>
      <c r="ICZ642" s="24"/>
      <c r="IDA642" s="24"/>
      <c r="IDB642" s="24"/>
      <c r="IDC642" s="24"/>
      <c r="IDD642" s="24"/>
      <c r="IDE642" s="24"/>
      <c r="IDF642" s="24"/>
      <c r="IDG642" s="24"/>
      <c r="IDH642" s="24"/>
      <c r="IDI642" s="24"/>
      <c r="IDJ642" s="24"/>
      <c r="IDK642" s="24"/>
      <c r="IDL642" s="24"/>
      <c r="IDM642" s="24"/>
      <c r="IDN642" s="24"/>
      <c r="IDO642" s="24"/>
      <c r="IDP642" s="24"/>
      <c r="IDQ642" s="24"/>
      <c r="IDR642" s="24"/>
      <c r="IDS642" s="24"/>
      <c r="IDT642" s="24"/>
      <c r="IDU642" s="24"/>
      <c r="IDV642" s="24"/>
      <c r="IDW642" s="24"/>
      <c r="IDX642" s="24"/>
      <c r="IDY642" s="24"/>
      <c r="IDZ642" s="24"/>
      <c r="IEA642" s="24"/>
      <c r="IEB642" s="24"/>
      <c r="IEC642" s="24"/>
      <c r="IED642" s="24"/>
      <c r="IEE642" s="24"/>
      <c r="IEF642" s="24"/>
      <c r="IEG642" s="24"/>
      <c r="IEH642" s="24"/>
      <c r="IEI642" s="24"/>
      <c r="IEJ642" s="24"/>
      <c r="IEK642" s="24"/>
      <c r="IEL642" s="24"/>
      <c r="IEM642" s="24"/>
      <c r="IEN642" s="24"/>
      <c r="IEO642" s="24"/>
      <c r="IEP642" s="24"/>
      <c r="IEQ642" s="24"/>
      <c r="IER642" s="24"/>
      <c r="IES642" s="24"/>
      <c r="IET642" s="24"/>
      <c r="IEU642" s="24"/>
      <c r="IEV642" s="24"/>
      <c r="IEW642" s="24"/>
      <c r="IEX642" s="24"/>
      <c r="IEY642" s="24"/>
      <c r="IEZ642" s="24"/>
      <c r="IFA642" s="24"/>
      <c r="IFB642" s="24"/>
      <c r="IFC642" s="24"/>
      <c r="IFD642" s="24"/>
      <c r="IFE642" s="24"/>
      <c r="IFF642" s="24"/>
      <c r="IFG642" s="24"/>
      <c r="IFH642" s="24"/>
      <c r="IFI642" s="24"/>
      <c r="IFJ642" s="24"/>
      <c r="IFK642" s="24"/>
      <c r="IFL642" s="24"/>
      <c r="IFM642" s="24"/>
      <c r="IFN642" s="24"/>
      <c r="IFO642" s="24"/>
      <c r="IFP642" s="24"/>
      <c r="IFQ642" s="24"/>
      <c r="IFR642" s="24"/>
      <c r="IFS642" s="24"/>
      <c r="IFT642" s="24"/>
      <c r="IFU642" s="24"/>
      <c r="IFV642" s="24"/>
      <c r="IFW642" s="24"/>
      <c r="IFX642" s="24"/>
      <c r="IFY642" s="24"/>
      <c r="IFZ642" s="24"/>
      <c r="IGA642" s="24"/>
      <c r="IGB642" s="24"/>
      <c r="IGC642" s="24"/>
      <c r="IGD642" s="24"/>
      <c r="IGE642" s="24"/>
      <c r="IGF642" s="24"/>
      <c r="IGG642" s="24"/>
      <c r="IGH642" s="24"/>
      <c r="IGI642" s="24"/>
      <c r="IGJ642" s="24"/>
      <c r="IGK642" s="24"/>
      <c r="IGL642" s="24"/>
      <c r="IGM642" s="24"/>
      <c r="IGN642" s="24"/>
      <c r="IGO642" s="24"/>
      <c r="IGP642" s="24"/>
      <c r="IGQ642" s="24"/>
      <c r="IGR642" s="24"/>
      <c r="IGS642" s="24"/>
      <c r="IGT642" s="24"/>
      <c r="IGU642" s="24"/>
      <c r="IGV642" s="24"/>
      <c r="IGW642" s="24"/>
      <c r="IGX642" s="24"/>
      <c r="IGY642" s="24"/>
      <c r="IGZ642" s="24"/>
      <c r="IHA642" s="24"/>
      <c r="IHB642" s="24"/>
      <c r="IHC642" s="24"/>
      <c r="IHD642" s="24"/>
      <c r="IHE642" s="24"/>
      <c r="IHF642" s="24"/>
      <c r="IHG642" s="24"/>
      <c r="IHH642" s="24"/>
      <c r="IHI642" s="24"/>
      <c r="IHJ642" s="24"/>
      <c r="IHK642" s="24"/>
      <c r="IHL642" s="24"/>
      <c r="IHM642" s="24"/>
      <c r="IHN642" s="24"/>
      <c r="IHO642" s="24"/>
      <c r="IHP642" s="24"/>
      <c r="IHQ642" s="24"/>
      <c r="IHR642" s="24"/>
      <c r="IHS642" s="24"/>
      <c r="IHT642" s="24"/>
      <c r="IHU642" s="24"/>
      <c r="IHV642" s="24"/>
      <c r="IHW642" s="24"/>
      <c r="IHX642" s="24"/>
      <c r="IHY642" s="24"/>
      <c r="IHZ642" s="24"/>
      <c r="IIA642" s="24"/>
      <c r="IIB642" s="24"/>
      <c r="IIC642" s="24"/>
      <c r="IID642" s="24"/>
      <c r="IIE642" s="24"/>
      <c r="IIF642" s="24"/>
      <c r="IIG642" s="24"/>
      <c r="IIH642" s="24"/>
      <c r="III642" s="24"/>
      <c r="IIJ642" s="24"/>
      <c r="IIK642" s="24"/>
      <c r="IIL642" s="24"/>
      <c r="IIM642" s="24"/>
      <c r="IIN642" s="24"/>
      <c r="IIO642" s="24"/>
      <c r="IIP642" s="24"/>
      <c r="IIQ642" s="24"/>
      <c r="IIR642" s="24"/>
      <c r="IIS642" s="24"/>
      <c r="IIT642" s="24"/>
      <c r="IIU642" s="24"/>
      <c r="IIV642" s="24"/>
      <c r="IIW642" s="24"/>
      <c r="IIX642" s="24"/>
      <c r="IIY642" s="24"/>
      <c r="IIZ642" s="24"/>
      <c r="IJA642" s="24"/>
      <c r="IJB642" s="24"/>
      <c r="IJC642" s="24"/>
      <c r="IJD642" s="24"/>
      <c r="IJE642" s="24"/>
      <c r="IJF642" s="24"/>
      <c r="IJG642" s="24"/>
      <c r="IJH642" s="24"/>
      <c r="IJI642" s="24"/>
      <c r="IJJ642" s="24"/>
      <c r="IJK642" s="24"/>
      <c r="IJL642" s="24"/>
      <c r="IJM642" s="24"/>
      <c r="IJN642" s="24"/>
      <c r="IJO642" s="24"/>
      <c r="IJP642" s="24"/>
      <c r="IJQ642" s="24"/>
      <c r="IJR642" s="24"/>
      <c r="IJS642" s="24"/>
      <c r="IJT642" s="24"/>
      <c r="IJU642" s="24"/>
      <c r="IJV642" s="24"/>
      <c r="IJW642" s="24"/>
      <c r="IJX642" s="24"/>
      <c r="IJY642" s="24"/>
      <c r="IJZ642" s="24"/>
      <c r="IKA642" s="24"/>
      <c r="IKB642" s="24"/>
      <c r="IKC642" s="24"/>
      <c r="IKD642" s="24"/>
      <c r="IKE642" s="24"/>
      <c r="IKF642" s="24"/>
      <c r="IKG642" s="24"/>
      <c r="IKH642" s="24"/>
      <c r="IKI642" s="24"/>
      <c r="IKJ642" s="24"/>
      <c r="IKK642" s="24"/>
      <c r="IKL642" s="24"/>
      <c r="IKM642" s="24"/>
      <c r="IKN642" s="24"/>
      <c r="IKO642" s="24"/>
      <c r="IKP642" s="24"/>
      <c r="IKQ642" s="24"/>
      <c r="IKR642" s="24"/>
      <c r="IKS642" s="24"/>
      <c r="IKT642" s="24"/>
      <c r="IKU642" s="24"/>
      <c r="IKV642" s="24"/>
      <c r="IKW642" s="24"/>
      <c r="IKX642" s="24"/>
      <c r="IKY642" s="24"/>
      <c r="IKZ642" s="24"/>
      <c r="ILA642" s="24"/>
      <c r="ILB642" s="24"/>
      <c r="ILC642" s="24"/>
      <c r="ILD642" s="24"/>
      <c r="ILE642" s="24"/>
      <c r="ILF642" s="24"/>
      <c r="ILG642" s="24"/>
      <c r="ILH642" s="24"/>
      <c r="ILI642" s="24"/>
      <c r="ILJ642" s="24"/>
      <c r="ILK642" s="24"/>
      <c r="ILL642" s="24"/>
      <c r="ILM642" s="24"/>
      <c r="ILN642" s="24"/>
      <c r="ILO642" s="24"/>
      <c r="ILP642" s="24"/>
      <c r="ILQ642" s="24"/>
      <c r="ILR642" s="24"/>
      <c r="ILS642" s="24"/>
      <c r="ILT642" s="24"/>
      <c r="ILU642" s="24"/>
      <c r="ILV642" s="24"/>
      <c r="ILW642" s="24"/>
      <c r="ILX642" s="24"/>
      <c r="ILY642" s="24"/>
      <c r="ILZ642" s="24"/>
      <c r="IMA642" s="24"/>
      <c r="IMB642" s="24"/>
      <c r="IMC642" s="24"/>
      <c r="IMD642" s="24"/>
      <c r="IME642" s="24"/>
      <c r="IMF642" s="24"/>
      <c r="IMG642" s="24"/>
      <c r="IMH642" s="24"/>
      <c r="IMI642" s="24"/>
      <c r="IMJ642" s="24"/>
      <c r="IMK642" s="24"/>
      <c r="IML642" s="24"/>
      <c r="IMM642" s="24"/>
      <c r="IMN642" s="24"/>
      <c r="IMO642" s="24"/>
      <c r="IMP642" s="24"/>
      <c r="IMQ642" s="24"/>
      <c r="IMR642" s="24"/>
      <c r="IMS642" s="24"/>
      <c r="IMT642" s="24"/>
      <c r="IMU642" s="24"/>
      <c r="IMV642" s="24"/>
      <c r="IMW642" s="24"/>
      <c r="IMX642" s="24"/>
      <c r="IMY642" s="24"/>
      <c r="IMZ642" s="24"/>
      <c r="INA642" s="24"/>
      <c r="INB642" s="24"/>
      <c r="INC642" s="24"/>
      <c r="IND642" s="24"/>
      <c r="INE642" s="24"/>
      <c r="INF642" s="24"/>
      <c r="ING642" s="24"/>
      <c r="INH642" s="24"/>
      <c r="INI642" s="24"/>
      <c r="INJ642" s="24"/>
      <c r="INK642" s="24"/>
      <c r="INL642" s="24"/>
      <c r="INM642" s="24"/>
      <c r="INN642" s="24"/>
      <c r="INO642" s="24"/>
      <c r="INP642" s="24"/>
      <c r="INQ642" s="24"/>
      <c r="INR642" s="24"/>
      <c r="INS642" s="24"/>
      <c r="INT642" s="24"/>
      <c r="INU642" s="24"/>
      <c r="INV642" s="24"/>
      <c r="INW642" s="24"/>
      <c r="INX642" s="24"/>
      <c r="INY642" s="24"/>
      <c r="INZ642" s="24"/>
      <c r="IOA642" s="24"/>
      <c r="IOB642" s="24"/>
      <c r="IOC642" s="24"/>
      <c r="IOD642" s="24"/>
      <c r="IOE642" s="24"/>
      <c r="IOF642" s="24"/>
      <c r="IOG642" s="24"/>
      <c r="IOH642" s="24"/>
      <c r="IOI642" s="24"/>
      <c r="IOJ642" s="24"/>
      <c r="IOK642" s="24"/>
      <c r="IOL642" s="24"/>
      <c r="IOM642" s="24"/>
      <c r="ION642" s="24"/>
      <c r="IOO642" s="24"/>
      <c r="IOP642" s="24"/>
      <c r="IOQ642" s="24"/>
      <c r="IOR642" s="24"/>
      <c r="IOS642" s="24"/>
      <c r="IOT642" s="24"/>
      <c r="IOU642" s="24"/>
      <c r="IOV642" s="24"/>
      <c r="IOW642" s="24"/>
      <c r="IOX642" s="24"/>
      <c r="IOY642" s="24"/>
      <c r="IOZ642" s="24"/>
      <c r="IPA642" s="24"/>
      <c r="IPB642" s="24"/>
      <c r="IPC642" s="24"/>
      <c r="IPD642" s="24"/>
      <c r="IPE642" s="24"/>
      <c r="IPF642" s="24"/>
      <c r="IPG642" s="24"/>
      <c r="IPH642" s="24"/>
      <c r="IPI642" s="24"/>
      <c r="IPJ642" s="24"/>
      <c r="IPK642" s="24"/>
      <c r="IPL642" s="24"/>
      <c r="IPM642" s="24"/>
      <c r="IPN642" s="24"/>
      <c r="IPO642" s="24"/>
      <c r="IPP642" s="24"/>
      <c r="IPQ642" s="24"/>
      <c r="IPR642" s="24"/>
      <c r="IPS642" s="24"/>
      <c r="IPT642" s="24"/>
      <c r="IPU642" s="24"/>
      <c r="IPV642" s="24"/>
      <c r="IPW642" s="24"/>
      <c r="IPX642" s="24"/>
      <c r="IPY642" s="24"/>
      <c r="IPZ642" s="24"/>
      <c r="IQA642" s="24"/>
      <c r="IQB642" s="24"/>
      <c r="IQC642" s="24"/>
      <c r="IQD642" s="24"/>
      <c r="IQE642" s="24"/>
      <c r="IQF642" s="24"/>
      <c r="IQG642" s="24"/>
      <c r="IQH642" s="24"/>
      <c r="IQI642" s="24"/>
      <c r="IQJ642" s="24"/>
      <c r="IQK642" s="24"/>
      <c r="IQL642" s="24"/>
      <c r="IQM642" s="24"/>
      <c r="IQN642" s="24"/>
      <c r="IQO642" s="24"/>
      <c r="IQP642" s="24"/>
      <c r="IQQ642" s="24"/>
      <c r="IQR642" s="24"/>
      <c r="IQS642" s="24"/>
      <c r="IQT642" s="24"/>
      <c r="IQU642" s="24"/>
      <c r="IQV642" s="24"/>
      <c r="IQW642" s="24"/>
      <c r="IQX642" s="24"/>
      <c r="IQY642" s="24"/>
      <c r="IQZ642" s="24"/>
      <c r="IRA642" s="24"/>
      <c r="IRB642" s="24"/>
      <c r="IRC642" s="24"/>
      <c r="IRD642" s="24"/>
      <c r="IRE642" s="24"/>
      <c r="IRF642" s="24"/>
      <c r="IRG642" s="24"/>
      <c r="IRH642" s="24"/>
      <c r="IRI642" s="24"/>
      <c r="IRJ642" s="24"/>
      <c r="IRK642" s="24"/>
      <c r="IRL642" s="24"/>
      <c r="IRM642" s="24"/>
      <c r="IRN642" s="24"/>
      <c r="IRO642" s="24"/>
      <c r="IRP642" s="24"/>
      <c r="IRQ642" s="24"/>
      <c r="IRR642" s="24"/>
      <c r="IRS642" s="24"/>
      <c r="IRT642" s="24"/>
      <c r="IRU642" s="24"/>
      <c r="IRV642" s="24"/>
      <c r="IRW642" s="24"/>
      <c r="IRX642" s="24"/>
      <c r="IRY642" s="24"/>
      <c r="IRZ642" s="24"/>
      <c r="ISA642" s="24"/>
      <c r="ISB642" s="24"/>
      <c r="ISC642" s="24"/>
      <c r="ISD642" s="24"/>
      <c r="ISE642" s="24"/>
      <c r="ISF642" s="24"/>
      <c r="ISG642" s="24"/>
      <c r="ISH642" s="24"/>
      <c r="ISI642" s="24"/>
      <c r="ISJ642" s="24"/>
      <c r="ISK642" s="24"/>
      <c r="ISL642" s="24"/>
      <c r="ISM642" s="24"/>
      <c r="ISN642" s="24"/>
      <c r="ISO642" s="24"/>
      <c r="ISP642" s="24"/>
      <c r="ISQ642" s="24"/>
      <c r="ISR642" s="24"/>
      <c r="ISS642" s="24"/>
      <c r="IST642" s="24"/>
      <c r="ISU642" s="24"/>
      <c r="ISV642" s="24"/>
      <c r="ISW642" s="24"/>
      <c r="ISX642" s="24"/>
      <c r="ISY642" s="24"/>
      <c r="ISZ642" s="24"/>
      <c r="ITA642" s="24"/>
      <c r="ITB642" s="24"/>
      <c r="ITC642" s="24"/>
      <c r="ITD642" s="24"/>
      <c r="ITE642" s="24"/>
      <c r="ITF642" s="24"/>
      <c r="ITG642" s="24"/>
      <c r="ITH642" s="24"/>
      <c r="ITI642" s="24"/>
      <c r="ITJ642" s="24"/>
      <c r="ITK642" s="24"/>
      <c r="ITL642" s="24"/>
      <c r="ITM642" s="24"/>
      <c r="ITN642" s="24"/>
      <c r="ITO642" s="24"/>
      <c r="ITP642" s="24"/>
      <c r="ITQ642" s="24"/>
      <c r="ITR642" s="24"/>
      <c r="ITS642" s="24"/>
      <c r="ITT642" s="24"/>
      <c r="ITU642" s="24"/>
      <c r="ITV642" s="24"/>
      <c r="ITW642" s="24"/>
      <c r="ITX642" s="24"/>
      <c r="ITY642" s="24"/>
      <c r="ITZ642" s="24"/>
      <c r="IUA642" s="24"/>
      <c r="IUB642" s="24"/>
      <c r="IUC642" s="24"/>
      <c r="IUD642" s="24"/>
      <c r="IUE642" s="24"/>
      <c r="IUF642" s="24"/>
      <c r="IUG642" s="24"/>
      <c r="IUH642" s="24"/>
      <c r="IUI642" s="24"/>
      <c r="IUJ642" s="24"/>
      <c r="IUK642" s="24"/>
      <c r="IUL642" s="24"/>
      <c r="IUM642" s="24"/>
      <c r="IUN642" s="24"/>
      <c r="IUO642" s="24"/>
      <c r="IUP642" s="24"/>
      <c r="IUQ642" s="24"/>
      <c r="IUR642" s="24"/>
      <c r="IUS642" s="24"/>
      <c r="IUT642" s="24"/>
      <c r="IUU642" s="24"/>
      <c r="IUV642" s="24"/>
      <c r="IUW642" s="24"/>
      <c r="IUX642" s="24"/>
      <c r="IUY642" s="24"/>
      <c r="IUZ642" s="24"/>
      <c r="IVA642" s="24"/>
      <c r="IVB642" s="24"/>
      <c r="IVC642" s="24"/>
      <c r="IVD642" s="24"/>
      <c r="IVE642" s="24"/>
      <c r="IVF642" s="24"/>
      <c r="IVG642" s="24"/>
      <c r="IVH642" s="24"/>
      <c r="IVI642" s="24"/>
      <c r="IVJ642" s="24"/>
      <c r="IVK642" s="24"/>
      <c r="IVL642" s="24"/>
      <c r="IVM642" s="24"/>
      <c r="IVN642" s="24"/>
      <c r="IVO642" s="24"/>
      <c r="IVP642" s="24"/>
      <c r="IVQ642" s="24"/>
      <c r="IVR642" s="24"/>
      <c r="IVS642" s="24"/>
      <c r="IVT642" s="24"/>
      <c r="IVU642" s="24"/>
      <c r="IVV642" s="24"/>
      <c r="IVW642" s="24"/>
      <c r="IVX642" s="24"/>
      <c r="IVY642" s="24"/>
      <c r="IVZ642" s="24"/>
      <c r="IWA642" s="24"/>
      <c r="IWB642" s="24"/>
      <c r="IWC642" s="24"/>
      <c r="IWD642" s="24"/>
      <c r="IWE642" s="24"/>
      <c r="IWF642" s="24"/>
      <c r="IWG642" s="24"/>
      <c r="IWH642" s="24"/>
      <c r="IWI642" s="24"/>
      <c r="IWJ642" s="24"/>
      <c r="IWK642" s="24"/>
      <c r="IWL642" s="24"/>
      <c r="IWM642" s="24"/>
      <c r="IWN642" s="24"/>
      <c r="IWO642" s="24"/>
      <c r="IWP642" s="24"/>
      <c r="IWQ642" s="24"/>
      <c r="IWR642" s="24"/>
      <c r="IWS642" s="24"/>
      <c r="IWT642" s="24"/>
      <c r="IWU642" s="24"/>
      <c r="IWV642" s="24"/>
      <c r="IWW642" s="24"/>
      <c r="IWX642" s="24"/>
      <c r="IWY642" s="24"/>
      <c r="IWZ642" s="24"/>
      <c r="IXA642" s="24"/>
      <c r="IXB642" s="24"/>
      <c r="IXC642" s="24"/>
      <c r="IXD642" s="24"/>
      <c r="IXE642" s="24"/>
      <c r="IXF642" s="24"/>
      <c r="IXG642" s="24"/>
      <c r="IXH642" s="24"/>
      <c r="IXI642" s="24"/>
      <c r="IXJ642" s="24"/>
      <c r="IXK642" s="24"/>
      <c r="IXL642" s="24"/>
      <c r="IXM642" s="24"/>
      <c r="IXN642" s="24"/>
      <c r="IXO642" s="24"/>
      <c r="IXP642" s="24"/>
      <c r="IXQ642" s="24"/>
      <c r="IXR642" s="24"/>
      <c r="IXS642" s="24"/>
      <c r="IXT642" s="24"/>
      <c r="IXU642" s="24"/>
      <c r="IXV642" s="24"/>
      <c r="IXW642" s="24"/>
      <c r="IXX642" s="24"/>
      <c r="IXY642" s="24"/>
      <c r="IXZ642" s="24"/>
      <c r="IYA642" s="24"/>
      <c r="IYB642" s="24"/>
      <c r="IYC642" s="24"/>
      <c r="IYD642" s="24"/>
      <c r="IYE642" s="24"/>
      <c r="IYF642" s="24"/>
      <c r="IYG642" s="24"/>
      <c r="IYH642" s="24"/>
      <c r="IYI642" s="24"/>
      <c r="IYJ642" s="24"/>
      <c r="IYK642" s="24"/>
      <c r="IYL642" s="24"/>
      <c r="IYM642" s="24"/>
      <c r="IYN642" s="24"/>
      <c r="IYO642" s="24"/>
      <c r="IYP642" s="24"/>
      <c r="IYQ642" s="24"/>
      <c r="IYR642" s="24"/>
      <c r="IYS642" s="24"/>
      <c r="IYT642" s="24"/>
      <c r="IYU642" s="24"/>
      <c r="IYV642" s="24"/>
      <c r="IYW642" s="24"/>
      <c r="IYX642" s="24"/>
      <c r="IYY642" s="24"/>
      <c r="IYZ642" s="24"/>
      <c r="IZA642" s="24"/>
      <c r="IZB642" s="24"/>
      <c r="IZC642" s="24"/>
      <c r="IZD642" s="24"/>
      <c r="IZE642" s="24"/>
      <c r="IZF642" s="24"/>
      <c r="IZG642" s="24"/>
      <c r="IZH642" s="24"/>
      <c r="IZI642" s="24"/>
      <c r="IZJ642" s="24"/>
      <c r="IZK642" s="24"/>
      <c r="IZL642" s="24"/>
      <c r="IZM642" s="24"/>
      <c r="IZN642" s="24"/>
      <c r="IZO642" s="24"/>
      <c r="IZP642" s="24"/>
      <c r="IZQ642" s="24"/>
      <c r="IZR642" s="24"/>
      <c r="IZS642" s="24"/>
      <c r="IZT642" s="24"/>
      <c r="IZU642" s="24"/>
      <c r="IZV642" s="24"/>
      <c r="IZW642" s="24"/>
      <c r="IZX642" s="24"/>
      <c r="IZY642" s="24"/>
      <c r="IZZ642" s="24"/>
      <c r="JAA642" s="24"/>
      <c r="JAB642" s="24"/>
      <c r="JAC642" s="24"/>
      <c r="JAD642" s="24"/>
      <c r="JAE642" s="24"/>
      <c r="JAF642" s="24"/>
      <c r="JAG642" s="24"/>
      <c r="JAH642" s="24"/>
      <c r="JAI642" s="24"/>
      <c r="JAJ642" s="24"/>
      <c r="JAK642" s="24"/>
      <c r="JAL642" s="24"/>
      <c r="JAM642" s="24"/>
      <c r="JAN642" s="24"/>
      <c r="JAO642" s="24"/>
      <c r="JAP642" s="24"/>
      <c r="JAQ642" s="24"/>
      <c r="JAR642" s="24"/>
      <c r="JAS642" s="24"/>
      <c r="JAT642" s="24"/>
      <c r="JAU642" s="24"/>
      <c r="JAV642" s="24"/>
      <c r="JAW642" s="24"/>
      <c r="JAX642" s="24"/>
      <c r="JAY642" s="24"/>
      <c r="JAZ642" s="24"/>
      <c r="JBA642" s="24"/>
      <c r="JBB642" s="24"/>
      <c r="JBC642" s="24"/>
      <c r="JBD642" s="24"/>
      <c r="JBE642" s="24"/>
      <c r="JBF642" s="24"/>
      <c r="JBG642" s="24"/>
      <c r="JBH642" s="24"/>
      <c r="JBI642" s="24"/>
      <c r="JBJ642" s="24"/>
      <c r="JBK642" s="24"/>
      <c r="JBL642" s="24"/>
      <c r="JBM642" s="24"/>
      <c r="JBN642" s="24"/>
      <c r="JBO642" s="24"/>
      <c r="JBP642" s="24"/>
      <c r="JBQ642" s="24"/>
      <c r="JBR642" s="24"/>
      <c r="JBS642" s="24"/>
      <c r="JBT642" s="24"/>
      <c r="JBU642" s="24"/>
      <c r="JBV642" s="24"/>
      <c r="JBW642" s="24"/>
      <c r="JBX642" s="24"/>
      <c r="JBY642" s="24"/>
      <c r="JBZ642" s="24"/>
      <c r="JCA642" s="24"/>
      <c r="JCB642" s="24"/>
      <c r="JCC642" s="24"/>
      <c r="JCD642" s="24"/>
      <c r="JCE642" s="24"/>
      <c r="JCF642" s="24"/>
      <c r="JCG642" s="24"/>
      <c r="JCH642" s="24"/>
      <c r="JCI642" s="24"/>
      <c r="JCJ642" s="24"/>
      <c r="JCK642" s="24"/>
      <c r="JCL642" s="24"/>
      <c r="JCM642" s="24"/>
      <c r="JCN642" s="24"/>
      <c r="JCO642" s="24"/>
      <c r="JCP642" s="24"/>
      <c r="JCQ642" s="24"/>
      <c r="JCR642" s="24"/>
      <c r="JCS642" s="24"/>
      <c r="JCT642" s="24"/>
      <c r="JCU642" s="24"/>
      <c r="JCV642" s="24"/>
      <c r="JCW642" s="24"/>
      <c r="JCX642" s="24"/>
      <c r="JCY642" s="24"/>
      <c r="JCZ642" s="24"/>
      <c r="JDA642" s="24"/>
      <c r="JDB642" s="24"/>
      <c r="JDC642" s="24"/>
      <c r="JDD642" s="24"/>
      <c r="JDE642" s="24"/>
      <c r="JDF642" s="24"/>
      <c r="JDG642" s="24"/>
      <c r="JDH642" s="24"/>
      <c r="JDI642" s="24"/>
      <c r="JDJ642" s="24"/>
      <c r="JDK642" s="24"/>
      <c r="JDL642" s="24"/>
      <c r="JDM642" s="24"/>
      <c r="JDN642" s="24"/>
      <c r="JDO642" s="24"/>
      <c r="JDP642" s="24"/>
      <c r="JDQ642" s="24"/>
      <c r="JDR642" s="24"/>
      <c r="JDS642" s="24"/>
      <c r="JDT642" s="24"/>
      <c r="JDU642" s="24"/>
      <c r="JDV642" s="24"/>
      <c r="JDW642" s="24"/>
      <c r="JDX642" s="24"/>
      <c r="JDY642" s="24"/>
      <c r="JDZ642" s="24"/>
      <c r="JEA642" s="24"/>
      <c r="JEB642" s="24"/>
      <c r="JEC642" s="24"/>
      <c r="JED642" s="24"/>
      <c r="JEE642" s="24"/>
      <c r="JEF642" s="24"/>
      <c r="JEG642" s="24"/>
      <c r="JEH642" s="24"/>
      <c r="JEI642" s="24"/>
      <c r="JEJ642" s="24"/>
      <c r="JEK642" s="24"/>
      <c r="JEL642" s="24"/>
      <c r="JEM642" s="24"/>
      <c r="JEN642" s="24"/>
      <c r="JEO642" s="24"/>
      <c r="JEP642" s="24"/>
      <c r="JEQ642" s="24"/>
      <c r="JER642" s="24"/>
      <c r="JES642" s="24"/>
      <c r="JET642" s="24"/>
      <c r="JEU642" s="24"/>
      <c r="JEV642" s="24"/>
      <c r="JEW642" s="24"/>
      <c r="JEX642" s="24"/>
      <c r="JEY642" s="24"/>
      <c r="JEZ642" s="24"/>
      <c r="JFA642" s="24"/>
      <c r="JFB642" s="24"/>
      <c r="JFC642" s="24"/>
      <c r="JFD642" s="24"/>
      <c r="JFE642" s="24"/>
      <c r="JFF642" s="24"/>
      <c r="JFG642" s="24"/>
      <c r="JFH642" s="24"/>
      <c r="JFI642" s="24"/>
      <c r="JFJ642" s="24"/>
      <c r="JFK642" s="24"/>
      <c r="JFL642" s="24"/>
      <c r="JFM642" s="24"/>
      <c r="JFN642" s="24"/>
      <c r="JFO642" s="24"/>
      <c r="JFP642" s="24"/>
      <c r="JFQ642" s="24"/>
      <c r="JFR642" s="24"/>
      <c r="JFS642" s="24"/>
      <c r="JFT642" s="24"/>
      <c r="JFU642" s="24"/>
      <c r="JFV642" s="24"/>
      <c r="JFW642" s="24"/>
      <c r="JFX642" s="24"/>
      <c r="JFY642" s="24"/>
      <c r="JFZ642" s="24"/>
      <c r="JGA642" s="24"/>
      <c r="JGB642" s="24"/>
      <c r="JGC642" s="24"/>
      <c r="JGD642" s="24"/>
      <c r="JGE642" s="24"/>
      <c r="JGF642" s="24"/>
      <c r="JGG642" s="24"/>
      <c r="JGH642" s="24"/>
      <c r="JGI642" s="24"/>
      <c r="JGJ642" s="24"/>
      <c r="JGK642" s="24"/>
      <c r="JGL642" s="24"/>
      <c r="JGM642" s="24"/>
      <c r="JGN642" s="24"/>
      <c r="JGO642" s="24"/>
      <c r="JGP642" s="24"/>
      <c r="JGQ642" s="24"/>
      <c r="JGR642" s="24"/>
      <c r="JGS642" s="24"/>
      <c r="JGT642" s="24"/>
      <c r="JGU642" s="24"/>
      <c r="JGV642" s="24"/>
      <c r="JGW642" s="24"/>
      <c r="JGX642" s="24"/>
      <c r="JGY642" s="24"/>
      <c r="JGZ642" s="24"/>
      <c r="JHA642" s="24"/>
      <c r="JHB642" s="24"/>
      <c r="JHC642" s="24"/>
      <c r="JHD642" s="24"/>
      <c r="JHE642" s="24"/>
      <c r="JHF642" s="24"/>
      <c r="JHG642" s="24"/>
      <c r="JHH642" s="24"/>
      <c r="JHI642" s="24"/>
      <c r="JHJ642" s="24"/>
      <c r="JHK642" s="24"/>
      <c r="JHL642" s="24"/>
      <c r="JHM642" s="24"/>
      <c r="JHN642" s="24"/>
      <c r="JHO642" s="24"/>
      <c r="JHP642" s="24"/>
      <c r="JHQ642" s="24"/>
      <c r="JHR642" s="24"/>
      <c r="JHS642" s="24"/>
      <c r="JHT642" s="24"/>
      <c r="JHU642" s="24"/>
      <c r="JHV642" s="24"/>
      <c r="JHW642" s="24"/>
      <c r="JHX642" s="24"/>
      <c r="JHY642" s="24"/>
      <c r="JHZ642" s="24"/>
      <c r="JIA642" s="24"/>
      <c r="JIB642" s="24"/>
      <c r="JIC642" s="24"/>
      <c r="JID642" s="24"/>
      <c r="JIE642" s="24"/>
      <c r="JIF642" s="24"/>
      <c r="JIG642" s="24"/>
      <c r="JIH642" s="24"/>
      <c r="JII642" s="24"/>
      <c r="JIJ642" s="24"/>
      <c r="JIK642" s="24"/>
      <c r="JIL642" s="24"/>
      <c r="JIM642" s="24"/>
      <c r="JIN642" s="24"/>
      <c r="JIO642" s="24"/>
      <c r="JIP642" s="24"/>
      <c r="JIQ642" s="24"/>
      <c r="JIR642" s="24"/>
      <c r="JIS642" s="24"/>
      <c r="JIT642" s="24"/>
      <c r="JIU642" s="24"/>
      <c r="JIV642" s="24"/>
      <c r="JIW642" s="24"/>
      <c r="JIX642" s="24"/>
      <c r="JIY642" s="24"/>
      <c r="JIZ642" s="24"/>
      <c r="JJA642" s="24"/>
      <c r="JJB642" s="24"/>
      <c r="JJC642" s="24"/>
      <c r="JJD642" s="24"/>
      <c r="JJE642" s="24"/>
      <c r="JJF642" s="24"/>
      <c r="JJG642" s="24"/>
      <c r="JJH642" s="24"/>
      <c r="JJI642" s="24"/>
      <c r="JJJ642" s="24"/>
      <c r="JJK642" s="24"/>
      <c r="JJL642" s="24"/>
      <c r="JJM642" s="24"/>
      <c r="JJN642" s="24"/>
      <c r="JJO642" s="24"/>
      <c r="JJP642" s="24"/>
      <c r="JJQ642" s="24"/>
      <c r="JJR642" s="24"/>
      <c r="JJS642" s="24"/>
      <c r="JJT642" s="24"/>
      <c r="JJU642" s="24"/>
      <c r="JJV642" s="24"/>
      <c r="JJW642" s="24"/>
      <c r="JJX642" s="24"/>
      <c r="JJY642" s="24"/>
      <c r="JJZ642" s="24"/>
      <c r="JKA642" s="24"/>
      <c r="JKB642" s="24"/>
      <c r="JKC642" s="24"/>
      <c r="JKD642" s="24"/>
      <c r="JKE642" s="24"/>
      <c r="JKF642" s="24"/>
      <c r="JKG642" s="24"/>
      <c r="JKH642" s="24"/>
      <c r="JKI642" s="24"/>
      <c r="JKJ642" s="24"/>
      <c r="JKK642" s="24"/>
      <c r="JKL642" s="24"/>
      <c r="JKM642" s="24"/>
      <c r="JKN642" s="24"/>
      <c r="JKO642" s="24"/>
      <c r="JKP642" s="24"/>
      <c r="JKQ642" s="24"/>
      <c r="JKR642" s="24"/>
      <c r="JKS642" s="24"/>
      <c r="JKT642" s="24"/>
      <c r="JKU642" s="24"/>
      <c r="JKV642" s="24"/>
      <c r="JKW642" s="24"/>
      <c r="JKX642" s="24"/>
      <c r="JKY642" s="24"/>
      <c r="JKZ642" s="24"/>
      <c r="JLA642" s="24"/>
      <c r="JLB642" s="24"/>
      <c r="JLC642" s="24"/>
      <c r="JLD642" s="24"/>
      <c r="JLE642" s="24"/>
      <c r="JLF642" s="24"/>
      <c r="JLG642" s="24"/>
      <c r="JLH642" s="24"/>
      <c r="JLI642" s="24"/>
      <c r="JLJ642" s="24"/>
      <c r="JLK642" s="24"/>
      <c r="JLL642" s="24"/>
      <c r="JLM642" s="24"/>
      <c r="JLN642" s="24"/>
      <c r="JLO642" s="24"/>
      <c r="JLP642" s="24"/>
      <c r="JLQ642" s="24"/>
      <c r="JLR642" s="24"/>
      <c r="JLS642" s="24"/>
      <c r="JLT642" s="24"/>
      <c r="JLU642" s="24"/>
      <c r="JLV642" s="24"/>
      <c r="JLW642" s="24"/>
      <c r="JLX642" s="24"/>
      <c r="JLY642" s="24"/>
      <c r="JLZ642" s="24"/>
      <c r="JMA642" s="24"/>
      <c r="JMB642" s="24"/>
      <c r="JMC642" s="24"/>
      <c r="JMD642" s="24"/>
      <c r="JME642" s="24"/>
      <c r="JMF642" s="24"/>
      <c r="JMG642" s="24"/>
      <c r="JMH642" s="24"/>
      <c r="JMI642" s="24"/>
      <c r="JMJ642" s="24"/>
      <c r="JMK642" s="24"/>
      <c r="JML642" s="24"/>
      <c r="JMM642" s="24"/>
      <c r="JMN642" s="24"/>
      <c r="JMO642" s="24"/>
      <c r="JMP642" s="24"/>
      <c r="JMQ642" s="24"/>
      <c r="JMR642" s="24"/>
      <c r="JMS642" s="24"/>
      <c r="JMT642" s="24"/>
      <c r="JMU642" s="24"/>
      <c r="JMV642" s="24"/>
      <c r="JMW642" s="24"/>
      <c r="JMX642" s="24"/>
      <c r="JMY642" s="24"/>
      <c r="JMZ642" s="24"/>
      <c r="JNA642" s="24"/>
      <c r="JNB642" s="24"/>
      <c r="JNC642" s="24"/>
      <c r="JND642" s="24"/>
      <c r="JNE642" s="24"/>
      <c r="JNF642" s="24"/>
      <c r="JNG642" s="24"/>
      <c r="JNH642" s="24"/>
      <c r="JNI642" s="24"/>
      <c r="JNJ642" s="24"/>
      <c r="JNK642" s="24"/>
      <c r="JNL642" s="24"/>
      <c r="JNM642" s="24"/>
      <c r="JNN642" s="24"/>
      <c r="JNO642" s="24"/>
      <c r="JNP642" s="24"/>
      <c r="JNQ642" s="24"/>
      <c r="JNR642" s="24"/>
      <c r="JNS642" s="24"/>
      <c r="JNT642" s="24"/>
      <c r="JNU642" s="24"/>
      <c r="JNV642" s="24"/>
      <c r="JNW642" s="24"/>
      <c r="JNX642" s="24"/>
      <c r="JNY642" s="24"/>
      <c r="JNZ642" s="24"/>
      <c r="JOA642" s="24"/>
      <c r="JOB642" s="24"/>
      <c r="JOC642" s="24"/>
      <c r="JOD642" s="24"/>
      <c r="JOE642" s="24"/>
      <c r="JOF642" s="24"/>
      <c r="JOG642" s="24"/>
      <c r="JOH642" s="24"/>
      <c r="JOI642" s="24"/>
      <c r="JOJ642" s="24"/>
      <c r="JOK642" s="24"/>
      <c r="JOL642" s="24"/>
      <c r="JOM642" s="24"/>
      <c r="JON642" s="24"/>
      <c r="JOO642" s="24"/>
      <c r="JOP642" s="24"/>
      <c r="JOQ642" s="24"/>
      <c r="JOR642" s="24"/>
      <c r="JOS642" s="24"/>
      <c r="JOT642" s="24"/>
      <c r="JOU642" s="24"/>
      <c r="JOV642" s="24"/>
      <c r="JOW642" s="24"/>
      <c r="JOX642" s="24"/>
      <c r="JOY642" s="24"/>
      <c r="JOZ642" s="24"/>
      <c r="JPA642" s="24"/>
      <c r="JPB642" s="24"/>
      <c r="JPC642" s="24"/>
      <c r="JPD642" s="24"/>
      <c r="JPE642" s="24"/>
      <c r="JPF642" s="24"/>
      <c r="JPG642" s="24"/>
      <c r="JPH642" s="24"/>
      <c r="JPI642" s="24"/>
      <c r="JPJ642" s="24"/>
      <c r="JPK642" s="24"/>
      <c r="JPL642" s="24"/>
      <c r="JPM642" s="24"/>
      <c r="JPN642" s="24"/>
      <c r="JPO642" s="24"/>
      <c r="JPP642" s="24"/>
      <c r="JPQ642" s="24"/>
      <c r="JPR642" s="24"/>
      <c r="JPS642" s="24"/>
      <c r="JPT642" s="24"/>
      <c r="JPU642" s="24"/>
      <c r="JPV642" s="24"/>
      <c r="JPW642" s="24"/>
      <c r="JPX642" s="24"/>
      <c r="JPY642" s="24"/>
      <c r="JPZ642" s="24"/>
      <c r="JQA642" s="24"/>
      <c r="JQB642" s="24"/>
      <c r="JQC642" s="24"/>
      <c r="JQD642" s="24"/>
      <c r="JQE642" s="24"/>
      <c r="JQF642" s="24"/>
      <c r="JQG642" s="24"/>
      <c r="JQH642" s="24"/>
      <c r="JQI642" s="24"/>
      <c r="JQJ642" s="24"/>
      <c r="JQK642" s="24"/>
      <c r="JQL642" s="24"/>
      <c r="JQM642" s="24"/>
      <c r="JQN642" s="24"/>
      <c r="JQO642" s="24"/>
      <c r="JQP642" s="24"/>
      <c r="JQQ642" s="24"/>
      <c r="JQR642" s="24"/>
      <c r="JQS642" s="24"/>
      <c r="JQT642" s="24"/>
      <c r="JQU642" s="24"/>
      <c r="JQV642" s="24"/>
      <c r="JQW642" s="24"/>
      <c r="JQX642" s="24"/>
      <c r="JQY642" s="24"/>
      <c r="JQZ642" s="24"/>
      <c r="JRA642" s="24"/>
      <c r="JRB642" s="24"/>
      <c r="JRC642" s="24"/>
      <c r="JRD642" s="24"/>
      <c r="JRE642" s="24"/>
      <c r="JRF642" s="24"/>
      <c r="JRG642" s="24"/>
      <c r="JRH642" s="24"/>
      <c r="JRI642" s="24"/>
      <c r="JRJ642" s="24"/>
      <c r="JRK642" s="24"/>
      <c r="JRL642" s="24"/>
      <c r="JRM642" s="24"/>
      <c r="JRN642" s="24"/>
      <c r="JRO642" s="24"/>
      <c r="JRP642" s="24"/>
      <c r="JRQ642" s="24"/>
      <c r="JRR642" s="24"/>
      <c r="JRS642" s="24"/>
      <c r="JRT642" s="24"/>
      <c r="JRU642" s="24"/>
      <c r="JRV642" s="24"/>
      <c r="JRW642" s="24"/>
      <c r="JRX642" s="24"/>
      <c r="JRY642" s="24"/>
      <c r="JRZ642" s="24"/>
      <c r="JSA642" s="24"/>
      <c r="JSB642" s="24"/>
      <c r="JSC642" s="24"/>
      <c r="JSD642" s="24"/>
      <c r="JSE642" s="24"/>
      <c r="JSF642" s="24"/>
      <c r="JSG642" s="24"/>
      <c r="JSH642" s="24"/>
      <c r="JSI642" s="24"/>
      <c r="JSJ642" s="24"/>
      <c r="JSK642" s="24"/>
      <c r="JSL642" s="24"/>
      <c r="JSM642" s="24"/>
      <c r="JSN642" s="24"/>
      <c r="JSO642" s="24"/>
      <c r="JSP642" s="24"/>
      <c r="JSQ642" s="24"/>
      <c r="JSR642" s="24"/>
      <c r="JSS642" s="24"/>
      <c r="JST642" s="24"/>
      <c r="JSU642" s="24"/>
      <c r="JSV642" s="24"/>
      <c r="JSW642" s="24"/>
      <c r="JSX642" s="24"/>
      <c r="JSY642" s="24"/>
      <c r="JSZ642" s="24"/>
      <c r="JTA642" s="24"/>
      <c r="JTB642" s="24"/>
      <c r="JTC642" s="24"/>
      <c r="JTD642" s="24"/>
      <c r="JTE642" s="24"/>
      <c r="JTF642" s="24"/>
      <c r="JTG642" s="24"/>
      <c r="JTH642" s="24"/>
      <c r="JTI642" s="24"/>
      <c r="JTJ642" s="24"/>
      <c r="JTK642" s="24"/>
      <c r="JTL642" s="24"/>
      <c r="JTM642" s="24"/>
      <c r="JTN642" s="24"/>
      <c r="JTO642" s="24"/>
      <c r="JTP642" s="24"/>
      <c r="JTQ642" s="24"/>
      <c r="JTR642" s="24"/>
      <c r="JTS642" s="24"/>
      <c r="JTT642" s="24"/>
      <c r="JTU642" s="24"/>
      <c r="JTV642" s="24"/>
      <c r="JTW642" s="24"/>
      <c r="JTX642" s="24"/>
      <c r="JTY642" s="24"/>
      <c r="JTZ642" s="24"/>
      <c r="JUA642" s="24"/>
      <c r="JUB642" s="24"/>
      <c r="JUC642" s="24"/>
      <c r="JUD642" s="24"/>
      <c r="JUE642" s="24"/>
      <c r="JUF642" s="24"/>
      <c r="JUG642" s="24"/>
      <c r="JUH642" s="24"/>
      <c r="JUI642" s="24"/>
      <c r="JUJ642" s="24"/>
      <c r="JUK642" s="24"/>
      <c r="JUL642" s="24"/>
      <c r="JUM642" s="24"/>
      <c r="JUN642" s="24"/>
      <c r="JUO642" s="24"/>
      <c r="JUP642" s="24"/>
      <c r="JUQ642" s="24"/>
      <c r="JUR642" s="24"/>
      <c r="JUS642" s="24"/>
      <c r="JUT642" s="24"/>
      <c r="JUU642" s="24"/>
      <c r="JUV642" s="24"/>
      <c r="JUW642" s="24"/>
      <c r="JUX642" s="24"/>
      <c r="JUY642" s="24"/>
      <c r="JUZ642" s="24"/>
      <c r="JVA642" s="24"/>
      <c r="JVB642" s="24"/>
      <c r="JVC642" s="24"/>
      <c r="JVD642" s="24"/>
      <c r="JVE642" s="24"/>
      <c r="JVF642" s="24"/>
      <c r="JVG642" s="24"/>
      <c r="JVH642" s="24"/>
      <c r="JVI642" s="24"/>
      <c r="JVJ642" s="24"/>
      <c r="JVK642" s="24"/>
      <c r="JVL642" s="24"/>
      <c r="JVM642" s="24"/>
      <c r="JVN642" s="24"/>
      <c r="JVO642" s="24"/>
      <c r="JVP642" s="24"/>
      <c r="JVQ642" s="24"/>
      <c r="JVR642" s="24"/>
      <c r="JVS642" s="24"/>
      <c r="JVT642" s="24"/>
      <c r="JVU642" s="24"/>
      <c r="JVV642" s="24"/>
      <c r="JVW642" s="24"/>
      <c r="JVX642" s="24"/>
      <c r="JVY642" s="24"/>
      <c r="JVZ642" s="24"/>
      <c r="JWA642" s="24"/>
      <c r="JWB642" s="24"/>
      <c r="JWC642" s="24"/>
      <c r="JWD642" s="24"/>
      <c r="JWE642" s="24"/>
      <c r="JWF642" s="24"/>
      <c r="JWG642" s="24"/>
      <c r="JWH642" s="24"/>
      <c r="JWI642" s="24"/>
      <c r="JWJ642" s="24"/>
      <c r="JWK642" s="24"/>
      <c r="JWL642" s="24"/>
      <c r="JWM642" s="24"/>
      <c r="JWN642" s="24"/>
      <c r="JWO642" s="24"/>
      <c r="JWP642" s="24"/>
      <c r="JWQ642" s="24"/>
      <c r="JWR642" s="24"/>
      <c r="JWS642" s="24"/>
      <c r="JWT642" s="24"/>
      <c r="JWU642" s="24"/>
      <c r="JWV642" s="24"/>
      <c r="JWW642" s="24"/>
      <c r="JWX642" s="24"/>
      <c r="JWY642" s="24"/>
      <c r="JWZ642" s="24"/>
      <c r="JXA642" s="24"/>
      <c r="JXB642" s="24"/>
      <c r="JXC642" s="24"/>
      <c r="JXD642" s="24"/>
      <c r="JXE642" s="24"/>
      <c r="JXF642" s="24"/>
      <c r="JXG642" s="24"/>
      <c r="JXH642" s="24"/>
      <c r="JXI642" s="24"/>
      <c r="JXJ642" s="24"/>
      <c r="JXK642" s="24"/>
      <c r="JXL642" s="24"/>
      <c r="JXM642" s="24"/>
      <c r="JXN642" s="24"/>
      <c r="JXO642" s="24"/>
      <c r="JXP642" s="24"/>
      <c r="JXQ642" s="24"/>
      <c r="JXR642" s="24"/>
      <c r="JXS642" s="24"/>
      <c r="JXT642" s="24"/>
      <c r="JXU642" s="24"/>
      <c r="JXV642" s="24"/>
      <c r="JXW642" s="24"/>
      <c r="JXX642" s="24"/>
      <c r="JXY642" s="24"/>
      <c r="JXZ642" s="24"/>
      <c r="JYA642" s="24"/>
      <c r="JYB642" s="24"/>
      <c r="JYC642" s="24"/>
      <c r="JYD642" s="24"/>
      <c r="JYE642" s="24"/>
      <c r="JYF642" s="24"/>
      <c r="JYG642" s="24"/>
      <c r="JYH642" s="24"/>
      <c r="JYI642" s="24"/>
      <c r="JYJ642" s="24"/>
      <c r="JYK642" s="24"/>
      <c r="JYL642" s="24"/>
      <c r="JYM642" s="24"/>
      <c r="JYN642" s="24"/>
      <c r="JYO642" s="24"/>
      <c r="JYP642" s="24"/>
      <c r="JYQ642" s="24"/>
      <c r="JYR642" s="24"/>
      <c r="JYS642" s="24"/>
      <c r="JYT642" s="24"/>
      <c r="JYU642" s="24"/>
      <c r="JYV642" s="24"/>
      <c r="JYW642" s="24"/>
      <c r="JYX642" s="24"/>
      <c r="JYY642" s="24"/>
      <c r="JYZ642" s="24"/>
      <c r="JZA642" s="24"/>
      <c r="JZB642" s="24"/>
      <c r="JZC642" s="24"/>
      <c r="JZD642" s="24"/>
      <c r="JZE642" s="24"/>
      <c r="JZF642" s="24"/>
      <c r="JZG642" s="24"/>
      <c r="JZH642" s="24"/>
      <c r="JZI642" s="24"/>
      <c r="JZJ642" s="24"/>
      <c r="JZK642" s="24"/>
      <c r="JZL642" s="24"/>
      <c r="JZM642" s="24"/>
      <c r="JZN642" s="24"/>
      <c r="JZO642" s="24"/>
      <c r="JZP642" s="24"/>
      <c r="JZQ642" s="24"/>
      <c r="JZR642" s="24"/>
      <c r="JZS642" s="24"/>
      <c r="JZT642" s="24"/>
      <c r="JZU642" s="24"/>
      <c r="JZV642" s="24"/>
      <c r="JZW642" s="24"/>
      <c r="JZX642" s="24"/>
      <c r="JZY642" s="24"/>
      <c r="JZZ642" s="24"/>
      <c r="KAA642" s="24"/>
      <c r="KAB642" s="24"/>
      <c r="KAC642" s="24"/>
      <c r="KAD642" s="24"/>
      <c r="KAE642" s="24"/>
      <c r="KAF642" s="24"/>
      <c r="KAG642" s="24"/>
      <c r="KAH642" s="24"/>
      <c r="KAI642" s="24"/>
      <c r="KAJ642" s="24"/>
      <c r="KAK642" s="24"/>
      <c r="KAL642" s="24"/>
      <c r="KAM642" s="24"/>
      <c r="KAN642" s="24"/>
      <c r="KAO642" s="24"/>
      <c r="KAP642" s="24"/>
      <c r="KAQ642" s="24"/>
      <c r="KAR642" s="24"/>
      <c r="KAS642" s="24"/>
      <c r="KAT642" s="24"/>
      <c r="KAU642" s="24"/>
      <c r="KAV642" s="24"/>
      <c r="KAW642" s="24"/>
      <c r="KAX642" s="24"/>
      <c r="KAY642" s="24"/>
      <c r="KAZ642" s="24"/>
      <c r="KBA642" s="24"/>
      <c r="KBB642" s="24"/>
      <c r="KBC642" s="24"/>
      <c r="KBD642" s="24"/>
      <c r="KBE642" s="24"/>
      <c r="KBF642" s="24"/>
      <c r="KBG642" s="24"/>
      <c r="KBH642" s="24"/>
      <c r="KBI642" s="24"/>
      <c r="KBJ642" s="24"/>
      <c r="KBK642" s="24"/>
      <c r="KBL642" s="24"/>
      <c r="KBM642" s="24"/>
      <c r="KBN642" s="24"/>
      <c r="KBO642" s="24"/>
      <c r="KBP642" s="24"/>
      <c r="KBQ642" s="24"/>
      <c r="KBR642" s="24"/>
      <c r="KBS642" s="24"/>
      <c r="KBT642" s="24"/>
      <c r="KBU642" s="24"/>
      <c r="KBV642" s="24"/>
      <c r="KBW642" s="24"/>
      <c r="KBX642" s="24"/>
      <c r="KBY642" s="24"/>
      <c r="KBZ642" s="24"/>
      <c r="KCA642" s="24"/>
      <c r="KCB642" s="24"/>
      <c r="KCC642" s="24"/>
      <c r="KCD642" s="24"/>
      <c r="KCE642" s="24"/>
      <c r="KCF642" s="24"/>
      <c r="KCG642" s="24"/>
      <c r="KCH642" s="24"/>
      <c r="KCI642" s="24"/>
      <c r="KCJ642" s="24"/>
      <c r="KCK642" s="24"/>
      <c r="KCL642" s="24"/>
      <c r="KCM642" s="24"/>
      <c r="KCN642" s="24"/>
      <c r="KCO642" s="24"/>
      <c r="KCP642" s="24"/>
      <c r="KCQ642" s="24"/>
      <c r="KCR642" s="24"/>
      <c r="KCS642" s="24"/>
      <c r="KCT642" s="24"/>
      <c r="KCU642" s="24"/>
      <c r="KCV642" s="24"/>
      <c r="KCW642" s="24"/>
      <c r="KCX642" s="24"/>
      <c r="KCY642" s="24"/>
      <c r="KCZ642" s="24"/>
      <c r="KDA642" s="24"/>
      <c r="KDB642" s="24"/>
      <c r="KDC642" s="24"/>
      <c r="KDD642" s="24"/>
      <c r="KDE642" s="24"/>
      <c r="KDF642" s="24"/>
      <c r="KDG642" s="24"/>
      <c r="KDH642" s="24"/>
      <c r="KDI642" s="24"/>
      <c r="KDJ642" s="24"/>
      <c r="KDK642" s="24"/>
      <c r="KDL642" s="24"/>
      <c r="KDM642" s="24"/>
      <c r="KDN642" s="24"/>
      <c r="KDO642" s="24"/>
      <c r="KDP642" s="24"/>
      <c r="KDQ642" s="24"/>
      <c r="KDR642" s="24"/>
      <c r="KDS642" s="24"/>
      <c r="KDT642" s="24"/>
      <c r="KDU642" s="24"/>
      <c r="KDV642" s="24"/>
      <c r="KDW642" s="24"/>
      <c r="KDX642" s="24"/>
      <c r="KDY642" s="24"/>
      <c r="KDZ642" s="24"/>
      <c r="KEA642" s="24"/>
      <c r="KEB642" s="24"/>
      <c r="KEC642" s="24"/>
      <c r="KED642" s="24"/>
      <c r="KEE642" s="24"/>
      <c r="KEF642" s="24"/>
      <c r="KEG642" s="24"/>
      <c r="KEH642" s="24"/>
      <c r="KEI642" s="24"/>
      <c r="KEJ642" s="24"/>
      <c r="KEK642" s="24"/>
      <c r="KEL642" s="24"/>
      <c r="KEM642" s="24"/>
      <c r="KEN642" s="24"/>
      <c r="KEO642" s="24"/>
      <c r="KEP642" s="24"/>
      <c r="KEQ642" s="24"/>
      <c r="KER642" s="24"/>
      <c r="KES642" s="24"/>
      <c r="KET642" s="24"/>
      <c r="KEU642" s="24"/>
      <c r="KEV642" s="24"/>
      <c r="KEW642" s="24"/>
      <c r="KEX642" s="24"/>
      <c r="KEY642" s="24"/>
      <c r="KEZ642" s="24"/>
      <c r="KFA642" s="24"/>
      <c r="KFB642" s="24"/>
      <c r="KFC642" s="24"/>
      <c r="KFD642" s="24"/>
      <c r="KFE642" s="24"/>
      <c r="KFF642" s="24"/>
      <c r="KFG642" s="24"/>
      <c r="KFH642" s="24"/>
      <c r="KFI642" s="24"/>
      <c r="KFJ642" s="24"/>
      <c r="KFK642" s="24"/>
      <c r="KFL642" s="24"/>
      <c r="KFM642" s="24"/>
      <c r="KFN642" s="24"/>
      <c r="KFO642" s="24"/>
      <c r="KFP642" s="24"/>
      <c r="KFQ642" s="24"/>
      <c r="KFR642" s="24"/>
      <c r="KFS642" s="24"/>
      <c r="KFT642" s="24"/>
      <c r="KFU642" s="24"/>
      <c r="KFV642" s="24"/>
      <c r="KFW642" s="24"/>
      <c r="KFX642" s="24"/>
      <c r="KFY642" s="24"/>
      <c r="KFZ642" s="24"/>
      <c r="KGA642" s="24"/>
      <c r="KGB642" s="24"/>
      <c r="KGC642" s="24"/>
      <c r="KGD642" s="24"/>
      <c r="KGE642" s="24"/>
      <c r="KGF642" s="24"/>
      <c r="KGG642" s="24"/>
      <c r="KGH642" s="24"/>
      <c r="KGI642" s="24"/>
      <c r="KGJ642" s="24"/>
      <c r="KGK642" s="24"/>
      <c r="KGL642" s="24"/>
      <c r="KGM642" s="24"/>
      <c r="KGN642" s="24"/>
      <c r="KGO642" s="24"/>
      <c r="KGP642" s="24"/>
      <c r="KGQ642" s="24"/>
      <c r="KGR642" s="24"/>
      <c r="KGS642" s="24"/>
      <c r="KGT642" s="24"/>
      <c r="KGU642" s="24"/>
      <c r="KGV642" s="24"/>
      <c r="KGW642" s="24"/>
      <c r="KGX642" s="24"/>
      <c r="KGY642" s="24"/>
      <c r="KGZ642" s="24"/>
      <c r="KHA642" s="24"/>
      <c r="KHB642" s="24"/>
      <c r="KHC642" s="24"/>
      <c r="KHD642" s="24"/>
      <c r="KHE642" s="24"/>
      <c r="KHF642" s="24"/>
      <c r="KHG642" s="24"/>
      <c r="KHH642" s="24"/>
      <c r="KHI642" s="24"/>
      <c r="KHJ642" s="24"/>
      <c r="KHK642" s="24"/>
      <c r="KHL642" s="24"/>
      <c r="KHM642" s="24"/>
      <c r="KHN642" s="24"/>
      <c r="KHO642" s="24"/>
      <c r="KHP642" s="24"/>
      <c r="KHQ642" s="24"/>
      <c r="KHR642" s="24"/>
      <c r="KHS642" s="24"/>
      <c r="KHT642" s="24"/>
      <c r="KHU642" s="24"/>
      <c r="KHV642" s="24"/>
      <c r="KHW642" s="24"/>
      <c r="KHX642" s="24"/>
      <c r="KHY642" s="24"/>
      <c r="KHZ642" s="24"/>
      <c r="KIA642" s="24"/>
      <c r="KIB642" s="24"/>
      <c r="KIC642" s="24"/>
      <c r="KID642" s="24"/>
      <c r="KIE642" s="24"/>
      <c r="KIF642" s="24"/>
      <c r="KIG642" s="24"/>
      <c r="KIH642" s="24"/>
      <c r="KII642" s="24"/>
      <c r="KIJ642" s="24"/>
      <c r="KIK642" s="24"/>
      <c r="KIL642" s="24"/>
      <c r="KIM642" s="24"/>
      <c r="KIN642" s="24"/>
      <c r="KIO642" s="24"/>
      <c r="KIP642" s="24"/>
      <c r="KIQ642" s="24"/>
      <c r="KIR642" s="24"/>
      <c r="KIS642" s="24"/>
      <c r="KIT642" s="24"/>
      <c r="KIU642" s="24"/>
      <c r="KIV642" s="24"/>
      <c r="KIW642" s="24"/>
      <c r="KIX642" s="24"/>
      <c r="KIY642" s="24"/>
      <c r="KIZ642" s="24"/>
      <c r="KJA642" s="24"/>
      <c r="KJB642" s="24"/>
      <c r="KJC642" s="24"/>
      <c r="KJD642" s="24"/>
      <c r="KJE642" s="24"/>
      <c r="KJF642" s="24"/>
      <c r="KJG642" s="24"/>
      <c r="KJH642" s="24"/>
      <c r="KJI642" s="24"/>
      <c r="KJJ642" s="24"/>
      <c r="KJK642" s="24"/>
      <c r="KJL642" s="24"/>
      <c r="KJM642" s="24"/>
      <c r="KJN642" s="24"/>
      <c r="KJO642" s="24"/>
      <c r="KJP642" s="24"/>
      <c r="KJQ642" s="24"/>
      <c r="KJR642" s="24"/>
      <c r="KJS642" s="24"/>
      <c r="KJT642" s="24"/>
      <c r="KJU642" s="24"/>
      <c r="KJV642" s="24"/>
      <c r="KJW642" s="24"/>
      <c r="KJX642" s="24"/>
      <c r="KJY642" s="24"/>
      <c r="KJZ642" s="24"/>
      <c r="KKA642" s="24"/>
      <c r="KKB642" s="24"/>
      <c r="KKC642" s="24"/>
      <c r="KKD642" s="24"/>
      <c r="KKE642" s="24"/>
      <c r="KKF642" s="24"/>
      <c r="KKG642" s="24"/>
      <c r="KKH642" s="24"/>
      <c r="KKI642" s="24"/>
      <c r="KKJ642" s="24"/>
      <c r="KKK642" s="24"/>
      <c r="KKL642" s="24"/>
      <c r="KKM642" s="24"/>
      <c r="KKN642" s="24"/>
      <c r="KKO642" s="24"/>
      <c r="KKP642" s="24"/>
      <c r="KKQ642" s="24"/>
      <c r="KKR642" s="24"/>
      <c r="KKS642" s="24"/>
      <c r="KKT642" s="24"/>
      <c r="KKU642" s="24"/>
      <c r="KKV642" s="24"/>
      <c r="KKW642" s="24"/>
      <c r="KKX642" s="24"/>
      <c r="KKY642" s="24"/>
      <c r="KKZ642" s="24"/>
      <c r="KLA642" s="24"/>
      <c r="KLB642" s="24"/>
      <c r="KLC642" s="24"/>
      <c r="KLD642" s="24"/>
      <c r="KLE642" s="24"/>
      <c r="KLF642" s="24"/>
      <c r="KLG642" s="24"/>
      <c r="KLH642" s="24"/>
      <c r="KLI642" s="24"/>
      <c r="KLJ642" s="24"/>
      <c r="KLK642" s="24"/>
      <c r="KLL642" s="24"/>
      <c r="KLM642" s="24"/>
      <c r="KLN642" s="24"/>
      <c r="KLO642" s="24"/>
      <c r="KLP642" s="24"/>
      <c r="KLQ642" s="24"/>
      <c r="KLR642" s="24"/>
      <c r="KLS642" s="24"/>
      <c r="KLT642" s="24"/>
      <c r="KLU642" s="24"/>
      <c r="KLV642" s="24"/>
      <c r="KLW642" s="24"/>
      <c r="KLX642" s="24"/>
      <c r="KLY642" s="24"/>
      <c r="KLZ642" s="24"/>
      <c r="KMA642" s="24"/>
      <c r="KMB642" s="24"/>
      <c r="KMC642" s="24"/>
      <c r="KMD642" s="24"/>
      <c r="KME642" s="24"/>
      <c r="KMF642" s="24"/>
      <c r="KMG642" s="24"/>
      <c r="KMH642" s="24"/>
      <c r="KMI642" s="24"/>
      <c r="KMJ642" s="24"/>
      <c r="KMK642" s="24"/>
      <c r="KML642" s="24"/>
      <c r="KMM642" s="24"/>
      <c r="KMN642" s="24"/>
      <c r="KMO642" s="24"/>
      <c r="KMP642" s="24"/>
      <c r="KMQ642" s="24"/>
      <c r="KMR642" s="24"/>
      <c r="KMS642" s="24"/>
      <c r="KMT642" s="24"/>
      <c r="KMU642" s="24"/>
      <c r="KMV642" s="24"/>
      <c r="KMW642" s="24"/>
      <c r="KMX642" s="24"/>
      <c r="KMY642" s="24"/>
      <c r="KMZ642" s="24"/>
      <c r="KNA642" s="24"/>
      <c r="KNB642" s="24"/>
      <c r="KNC642" s="24"/>
      <c r="KND642" s="24"/>
      <c r="KNE642" s="24"/>
      <c r="KNF642" s="24"/>
      <c r="KNG642" s="24"/>
      <c r="KNH642" s="24"/>
      <c r="KNI642" s="24"/>
      <c r="KNJ642" s="24"/>
      <c r="KNK642" s="24"/>
      <c r="KNL642" s="24"/>
      <c r="KNM642" s="24"/>
      <c r="KNN642" s="24"/>
      <c r="KNO642" s="24"/>
      <c r="KNP642" s="24"/>
      <c r="KNQ642" s="24"/>
      <c r="KNR642" s="24"/>
      <c r="KNS642" s="24"/>
      <c r="KNT642" s="24"/>
      <c r="KNU642" s="24"/>
      <c r="KNV642" s="24"/>
      <c r="KNW642" s="24"/>
      <c r="KNX642" s="24"/>
      <c r="KNY642" s="24"/>
      <c r="KNZ642" s="24"/>
      <c r="KOA642" s="24"/>
      <c r="KOB642" s="24"/>
      <c r="KOC642" s="24"/>
      <c r="KOD642" s="24"/>
      <c r="KOE642" s="24"/>
      <c r="KOF642" s="24"/>
      <c r="KOG642" s="24"/>
      <c r="KOH642" s="24"/>
      <c r="KOI642" s="24"/>
      <c r="KOJ642" s="24"/>
      <c r="KOK642" s="24"/>
      <c r="KOL642" s="24"/>
      <c r="KOM642" s="24"/>
      <c r="KON642" s="24"/>
      <c r="KOO642" s="24"/>
      <c r="KOP642" s="24"/>
      <c r="KOQ642" s="24"/>
      <c r="KOR642" s="24"/>
      <c r="KOS642" s="24"/>
      <c r="KOT642" s="24"/>
      <c r="KOU642" s="24"/>
      <c r="KOV642" s="24"/>
      <c r="KOW642" s="24"/>
      <c r="KOX642" s="24"/>
      <c r="KOY642" s="24"/>
      <c r="KOZ642" s="24"/>
      <c r="KPA642" s="24"/>
      <c r="KPB642" s="24"/>
      <c r="KPC642" s="24"/>
      <c r="KPD642" s="24"/>
      <c r="KPE642" s="24"/>
      <c r="KPF642" s="24"/>
      <c r="KPG642" s="24"/>
      <c r="KPH642" s="24"/>
      <c r="KPI642" s="24"/>
      <c r="KPJ642" s="24"/>
      <c r="KPK642" s="24"/>
      <c r="KPL642" s="24"/>
      <c r="KPM642" s="24"/>
      <c r="KPN642" s="24"/>
      <c r="KPO642" s="24"/>
      <c r="KPP642" s="24"/>
      <c r="KPQ642" s="24"/>
      <c r="KPR642" s="24"/>
      <c r="KPS642" s="24"/>
      <c r="KPT642" s="24"/>
      <c r="KPU642" s="24"/>
      <c r="KPV642" s="24"/>
      <c r="KPW642" s="24"/>
      <c r="KPX642" s="24"/>
      <c r="KPY642" s="24"/>
      <c r="KPZ642" s="24"/>
      <c r="KQA642" s="24"/>
      <c r="KQB642" s="24"/>
      <c r="KQC642" s="24"/>
      <c r="KQD642" s="24"/>
      <c r="KQE642" s="24"/>
      <c r="KQF642" s="24"/>
      <c r="KQG642" s="24"/>
      <c r="KQH642" s="24"/>
      <c r="KQI642" s="24"/>
      <c r="KQJ642" s="24"/>
      <c r="KQK642" s="24"/>
      <c r="KQL642" s="24"/>
      <c r="KQM642" s="24"/>
      <c r="KQN642" s="24"/>
      <c r="KQO642" s="24"/>
      <c r="KQP642" s="24"/>
      <c r="KQQ642" s="24"/>
      <c r="KQR642" s="24"/>
      <c r="KQS642" s="24"/>
      <c r="KQT642" s="24"/>
      <c r="KQU642" s="24"/>
      <c r="KQV642" s="24"/>
      <c r="KQW642" s="24"/>
      <c r="KQX642" s="24"/>
      <c r="KQY642" s="24"/>
      <c r="KQZ642" s="24"/>
      <c r="KRA642" s="24"/>
      <c r="KRB642" s="24"/>
      <c r="KRC642" s="24"/>
      <c r="KRD642" s="24"/>
      <c r="KRE642" s="24"/>
      <c r="KRF642" s="24"/>
      <c r="KRG642" s="24"/>
      <c r="KRH642" s="24"/>
      <c r="KRI642" s="24"/>
      <c r="KRJ642" s="24"/>
      <c r="KRK642" s="24"/>
      <c r="KRL642" s="24"/>
      <c r="KRM642" s="24"/>
      <c r="KRN642" s="24"/>
      <c r="KRO642" s="24"/>
      <c r="KRP642" s="24"/>
      <c r="KRQ642" s="24"/>
      <c r="KRR642" s="24"/>
      <c r="KRS642" s="24"/>
      <c r="KRT642" s="24"/>
      <c r="KRU642" s="24"/>
      <c r="KRV642" s="24"/>
      <c r="KRW642" s="24"/>
      <c r="KRX642" s="24"/>
      <c r="KRY642" s="24"/>
      <c r="KRZ642" s="24"/>
      <c r="KSA642" s="24"/>
      <c r="KSB642" s="24"/>
      <c r="KSC642" s="24"/>
      <c r="KSD642" s="24"/>
      <c r="KSE642" s="24"/>
      <c r="KSF642" s="24"/>
      <c r="KSG642" s="24"/>
      <c r="KSH642" s="24"/>
      <c r="KSI642" s="24"/>
      <c r="KSJ642" s="24"/>
      <c r="KSK642" s="24"/>
      <c r="KSL642" s="24"/>
      <c r="KSM642" s="24"/>
      <c r="KSN642" s="24"/>
      <c r="KSO642" s="24"/>
      <c r="KSP642" s="24"/>
      <c r="KSQ642" s="24"/>
      <c r="KSR642" s="24"/>
      <c r="KSS642" s="24"/>
      <c r="KST642" s="24"/>
      <c r="KSU642" s="24"/>
      <c r="KSV642" s="24"/>
      <c r="KSW642" s="24"/>
      <c r="KSX642" s="24"/>
      <c r="KSY642" s="24"/>
      <c r="KSZ642" s="24"/>
      <c r="KTA642" s="24"/>
      <c r="KTB642" s="24"/>
      <c r="KTC642" s="24"/>
      <c r="KTD642" s="24"/>
      <c r="KTE642" s="24"/>
      <c r="KTF642" s="24"/>
      <c r="KTG642" s="24"/>
      <c r="KTH642" s="24"/>
      <c r="KTI642" s="24"/>
      <c r="KTJ642" s="24"/>
      <c r="KTK642" s="24"/>
      <c r="KTL642" s="24"/>
      <c r="KTM642" s="24"/>
      <c r="KTN642" s="24"/>
      <c r="KTO642" s="24"/>
      <c r="KTP642" s="24"/>
      <c r="KTQ642" s="24"/>
      <c r="KTR642" s="24"/>
      <c r="KTS642" s="24"/>
      <c r="KTT642" s="24"/>
      <c r="KTU642" s="24"/>
      <c r="KTV642" s="24"/>
      <c r="KTW642" s="24"/>
      <c r="KTX642" s="24"/>
      <c r="KTY642" s="24"/>
      <c r="KTZ642" s="24"/>
      <c r="KUA642" s="24"/>
      <c r="KUB642" s="24"/>
      <c r="KUC642" s="24"/>
      <c r="KUD642" s="24"/>
      <c r="KUE642" s="24"/>
      <c r="KUF642" s="24"/>
      <c r="KUG642" s="24"/>
      <c r="KUH642" s="24"/>
      <c r="KUI642" s="24"/>
      <c r="KUJ642" s="24"/>
      <c r="KUK642" s="24"/>
      <c r="KUL642" s="24"/>
      <c r="KUM642" s="24"/>
      <c r="KUN642" s="24"/>
      <c r="KUO642" s="24"/>
      <c r="KUP642" s="24"/>
      <c r="KUQ642" s="24"/>
      <c r="KUR642" s="24"/>
      <c r="KUS642" s="24"/>
      <c r="KUT642" s="24"/>
      <c r="KUU642" s="24"/>
      <c r="KUV642" s="24"/>
      <c r="KUW642" s="24"/>
      <c r="KUX642" s="24"/>
      <c r="KUY642" s="24"/>
      <c r="KUZ642" s="24"/>
      <c r="KVA642" s="24"/>
      <c r="KVB642" s="24"/>
      <c r="KVC642" s="24"/>
      <c r="KVD642" s="24"/>
      <c r="KVE642" s="24"/>
      <c r="KVF642" s="24"/>
      <c r="KVG642" s="24"/>
      <c r="KVH642" s="24"/>
      <c r="KVI642" s="24"/>
      <c r="KVJ642" s="24"/>
      <c r="KVK642" s="24"/>
      <c r="KVL642" s="24"/>
      <c r="KVM642" s="24"/>
      <c r="KVN642" s="24"/>
      <c r="KVO642" s="24"/>
      <c r="KVP642" s="24"/>
      <c r="KVQ642" s="24"/>
      <c r="KVR642" s="24"/>
      <c r="KVS642" s="24"/>
      <c r="KVT642" s="24"/>
      <c r="KVU642" s="24"/>
      <c r="KVV642" s="24"/>
      <c r="KVW642" s="24"/>
      <c r="KVX642" s="24"/>
      <c r="KVY642" s="24"/>
      <c r="KVZ642" s="24"/>
      <c r="KWA642" s="24"/>
      <c r="KWB642" s="24"/>
      <c r="KWC642" s="24"/>
      <c r="KWD642" s="24"/>
      <c r="KWE642" s="24"/>
      <c r="KWF642" s="24"/>
      <c r="KWG642" s="24"/>
      <c r="KWH642" s="24"/>
      <c r="KWI642" s="24"/>
      <c r="KWJ642" s="24"/>
      <c r="KWK642" s="24"/>
      <c r="KWL642" s="24"/>
      <c r="KWM642" s="24"/>
      <c r="KWN642" s="24"/>
      <c r="KWO642" s="24"/>
      <c r="KWP642" s="24"/>
      <c r="KWQ642" s="24"/>
      <c r="KWR642" s="24"/>
      <c r="KWS642" s="24"/>
      <c r="KWT642" s="24"/>
      <c r="KWU642" s="24"/>
      <c r="KWV642" s="24"/>
      <c r="KWW642" s="24"/>
      <c r="KWX642" s="24"/>
      <c r="KWY642" s="24"/>
      <c r="KWZ642" s="24"/>
      <c r="KXA642" s="24"/>
      <c r="KXB642" s="24"/>
      <c r="KXC642" s="24"/>
      <c r="KXD642" s="24"/>
      <c r="KXE642" s="24"/>
      <c r="KXF642" s="24"/>
      <c r="KXG642" s="24"/>
      <c r="KXH642" s="24"/>
      <c r="KXI642" s="24"/>
      <c r="KXJ642" s="24"/>
      <c r="KXK642" s="24"/>
      <c r="KXL642" s="24"/>
      <c r="KXM642" s="24"/>
      <c r="KXN642" s="24"/>
      <c r="KXO642" s="24"/>
      <c r="KXP642" s="24"/>
      <c r="KXQ642" s="24"/>
      <c r="KXR642" s="24"/>
      <c r="KXS642" s="24"/>
      <c r="KXT642" s="24"/>
      <c r="KXU642" s="24"/>
      <c r="KXV642" s="24"/>
      <c r="KXW642" s="24"/>
      <c r="KXX642" s="24"/>
      <c r="KXY642" s="24"/>
      <c r="KXZ642" s="24"/>
      <c r="KYA642" s="24"/>
      <c r="KYB642" s="24"/>
      <c r="KYC642" s="24"/>
      <c r="KYD642" s="24"/>
      <c r="KYE642" s="24"/>
      <c r="KYF642" s="24"/>
      <c r="KYG642" s="24"/>
      <c r="KYH642" s="24"/>
      <c r="KYI642" s="24"/>
      <c r="KYJ642" s="24"/>
      <c r="KYK642" s="24"/>
      <c r="KYL642" s="24"/>
      <c r="KYM642" s="24"/>
      <c r="KYN642" s="24"/>
      <c r="KYO642" s="24"/>
      <c r="KYP642" s="24"/>
      <c r="KYQ642" s="24"/>
      <c r="KYR642" s="24"/>
      <c r="KYS642" s="24"/>
      <c r="KYT642" s="24"/>
      <c r="KYU642" s="24"/>
      <c r="KYV642" s="24"/>
      <c r="KYW642" s="24"/>
      <c r="KYX642" s="24"/>
      <c r="KYY642" s="24"/>
      <c r="KYZ642" s="24"/>
      <c r="KZA642" s="24"/>
      <c r="KZB642" s="24"/>
      <c r="KZC642" s="24"/>
      <c r="KZD642" s="24"/>
      <c r="KZE642" s="24"/>
      <c r="KZF642" s="24"/>
      <c r="KZG642" s="24"/>
      <c r="KZH642" s="24"/>
      <c r="KZI642" s="24"/>
      <c r="KZJ642" s="24"/>
      <c r="KZK642" s="24"/>
      <c r="KZL642" s="24"/>
      <c r="KZM642" s="24"/>
      <c r="KZN642" s="24"/>
      <c r="KZO642" s="24"/>
      <c r="KZP642" s="24"/>
      <c r="KZQ642" s="24"/>
      <c r="KZR642" s="24"/>
      <c r="KZS642" s="24"/>
      <c r="KZT642" s="24"/>
      <c r="KZU642" s="24"/>
      <c r="KZV642" s="24"/>
      <c r="KZW642" s="24"/>
      <c r="KZX642" s="24"/>
      <c r="KZY642" s="24"/>
      <c r="KZZ642" s="24"/>
      <c r="LAA642" s="24"/>
      <c r="LAB642" s="24"/>
      <c r="LAC642" s="24"/>
      <c r="LAD642" s="24"/>
      <c r="LAE642" s="24"/>
      <c r="LAF642" s="24"/>
      <c r="LAG642" s="24"/>
      <c r="LAH642" s="24"/>
      <c r="LAI642" s="24"/>
      <c r="LAJ642" s="24"/>
      <c r="LAK642" s="24"/>
      <c r="LAL642" s="24"/>
      <c r="LAM642" s="24"/>
      <c r="LAN642" s="24"/>
      <c r="LAO642" s="24"/>
      <c r="LAP642" s="24"/>
      <c r="LAQ642" s="24"/>
      <c r="LAR642" s="24"/>
      <c r="LAS642" s="24"/>
      <c r="LAT642" s="24"/>
      <c r="LAU642" s="24"/>
      <c r="LAV642" s="24"/>
      <c r="LAW642" s="24"/>
      <c r="LAX642" s="24"/>
      <c r="LAY642" s="24"/>
      <c r="LAZ642" s="24"/>
      <c r="LBA642" s="24"/>
      <c r="LBB642" s="24"/>
      <c r="LBC642" s="24"/>
      <c r="LBD642" s="24"/>
      <c r="LBE642" s="24"/>
      <c r="LBF642" s="24"/>
      <c r="LBG642" s="24"/>
      <c r="LBH642" s="24"/>
      <c r="LBI642" s="24"/>
      <c r="LBJ642" s="24"/>
      <c r="LBK642" s="24"/>
      <c r="LBL642" s="24"/>
      <c r="LBM642" s="24"/>
      <c r="LBN642" s="24"/>
      <c r="LBO642" s="24"/>
      <c r="LBP642" s="24"/>
      <c r="LBQ642" s="24"/>
      <c r="LBR642" s="24"/>
      <c r="LBS642" s="24"/>
      <c r="LBT642" s="24"/>
      <c r="LBU642" s="24"/>
      <c r="LBV642" s="24"/>
      <c r="LBW642" s="24"/>
      <c r="LBX642" s="24"/>
      <c r="LBY642" s="24"/>
      <c r="LBZ642" s="24"/>
      <c r="LCA642" s="24"/>
      <c r="LCB642" s="24"/>
      <c r="LCC642" s="24"/>
      <c r="LCD642" s="24"/>
      <c r="LCE642" s="24"/>
      <c r="LCF642" s="24"/>
      <c r="LCG642" s="24"/>
      <c r="LCH642" s="24"/>
      <c r="LCI642" s="24"/>
      <c r="LCJ642" s="24"/>
      <c r="LCK642" s="24"/>
      <c r="LCL642" s="24"/>
      <c r="LCM642" s="24"/>
      <c r="LCN642" s="24"/>
      <c r="LCO642" s="24"/>
      <c r="LCP642" s="24"/>
      <c r="LCQ642" s="24"/>
      <c r="LCR642" s="24"/>
      <c r="LCS642" s="24"/>
      <c r="LCT642" s="24"/>
      <c r="LCU642" s="24"/>
      <c r="LCV642" s="24"/>
      <c r="LCW642" s="24"/>
      <c r="LCX642" s="24"/>
      <c r="LCY642" s="24"/>
      <c r="LCZ642" s="24"/>
      <c r="LDA642" s="24"/>
      <c r="LDB642" s="24"/>
      <c r="LDC642" s="24"/>
      <c r="LDD642" s="24"/>
      <c r="LDE642" s="24"/>
      <c r="LDF642" s="24"/>
      <c r="LDG642" s="24"/>
      <c r="LDH642" s="24"/>
      <c r="LDI642" s="24"/>
      <c r="LDJ642" s="24"/>
      <c r="LDK642" s="24"/>
      <c r="LDL642" s="24"/>
      <c r="LDM642" s="24"/>
      <c r="LDN642" s="24"/>
      <c r="LDO642" s="24"/>
      <c r="LDP642" s="24"/>
      <c r="LDQ642" s="24"/>
      <c r="LDR642" s="24"/>
      <c r="LDS642" s="24"/>
      <c r="LDT642" s="24"/>
      <c r="LDU642" s="24"/>
      <c r="LDV642" s="24"/>
      <c r="LDW642" s="24"/>
      <c r="LDX642" s="24"/>
      <c r="LDY642" s="24"/>
      <c r="LDZ642" s="24"/>
      <c r="LEA642" s="24"/>
      <c r="LEB642" s="24"/>
      <c r="LEC642" s="24"/>
      <c r="LED642" s="24"/>
      <c r="LEE642" s="24"/>
      <c r="LEF642" s="24"/>
      <c r="LEG642" s="24"/>
      <c r="LEH642" s="24"/>
      <c r="LEI642" s="24"/>
      <c r="LEJ642" s="24"/>
      <c r="LEK642" s="24"/>
      <c r="LEL642" s="24"/>
      <c r="LEM642" s="24"/>
      <c r="LEN642" s="24"/>
      <c r="LEO642" s="24"/>
      <c r="LEP642" s="24"/>
      <c r="LEQ642" s="24"/>
      <c r="LER642" s="24"/>
      <c r="LES642" s="24"/>
      <c r="LET642" s="24"/>
      <c r="LEU642" s="24"/>
      <c r="LEV642" s="24"/>
      <c r="LEW642" s="24"/>
      <c r="LEX642" s="24"/>
      <c r="LEY642" s="24"/>
      <c r="LEZ642" s="24"/>
      <c r="LFA642" s="24"/>
      <c r="LFB642" s="24"/>
      <c r="LFC642" s="24"/>
      <c r="LFD642" s="24"/>
      <c r="LFE642" s="24"/>
      <c r="LFF642" s="24"/>
      <c r="LFG642" s="24"/>
      <c r="LFH642" s="24"/>
      <c r="LFI642" s="24"/>
      <c r="LFJ642" s="24"/>
      <c r="LFK642" s="24"/>
      <c r="LFL642" s="24"/>
      <c r="LFM642" s="24"/>
      <c r="LFN642" s="24"/>
      <c r="LFO642" s="24"/>
      <c r="LFP642" s="24"/>
      <c r="LFQ642" s="24"/>
      <c r="LFR642" s="24"/>
      <c r="LFS642" s="24"/>
      <c r="LFT642" s="24"/>
      <c r="LFU642" s="24"/>
      <c r="LFV642" s="24"/>
      <c r="LFW642" s="24"/>
      <c r="LFX642" s="24"/>
      <c r="LFY642" s="24"/>
      <c r="LFZ642" s="24"/>
      <c r="LGA642" s="24"/>
      <c r="LGB642" s="24"/>
      <c r="LGC642" s="24"/>
      <c r="LGD642" s="24"/>
      <c r="LGE642" s="24"/>
      <c r="LGF642" s="24"/>
      <c r="LGG642" s="24"/>
      <c r="LGH642" s="24"/>
      <c r="LGI642" s="24"/>
      <c r="LGJ642" s="24"/>
      <c r="LGK642" s="24"/>
      <c r="LGL642" s="24"/>
      <c r="LGM642" s="24"/>
      <c r="LGN642" s="24"/>
      <c r="LGO642" s="24"/>
      <c r="LGP642" s="24"/>
      <c r="LGQ642" s="24"/>
      <c r="LGR642" s="24"/>
      <c r="LGS642" s="24"/>
      <c r="LGT642" s="24"/>
      <c r="LGU642" s="24"/>
      <c r="LGV642" s="24"/>
      <c r="LGW642" s="24"/>
      <c r="LGX642" s="24"/>
      <c r="LGY642" s="24"/>
      <c r="LGZ642" s="24"/>
      <c r="LHA642" s="24"/>
      <c r="LHB642" s="24"/>
      <c r="LHC642" s="24"/>
      <c r="LHD642" s="24"/>
      <c r="LHE642" s="24"/>
      <c r="LHF642" s="24"/>
      <c r="LHG642" s="24"/>
      <c r="LHH642" s="24"/>
      <c r="LHI642" s="24"/>
      <c r="LHJ642" s="24"/>
      <c r="LHK642" s="24"/>
      <c r="LHL642" s="24"/>
      <c r="LHM642" s="24"/>
      <c r="LHN642" s="24"/>
      <c r="LHO642" s="24"/>
      <c r="LHP642" s="24"/>
      <c r="LHQ642" s="24"/>
      <c r="LHR642" s="24"/>
      <c r="LHS642" s="24"/>
      <c r="LHT642" s="24"/>
      <c r="LHU642" s="24"/>
      <c r="LHV642" s="24"/>
      <c r="LHW642" s="24"/>
      <c r="LHX642" s="24"/>
      <c r="LHY642" s="24"/>
      <c r="LHZ642" s="24"/>
      <c r="LIA642" s="24"/>
      <c r="LIB642" s="24"/>
      <c r="LIC642" s="24"/>
      <c r="LID642" s="24"/>
      <c r="LIE642" s="24"/>
      <c r="LIF642" s="24"/>
      <c r="LIG642" s="24"/>
      <c r="LIH642" s="24"/>
      <c r="LII642" s="24"/>
      <c r="LIJ642" s="24"/>
      <c r="LIK642" s="24"/>
      <c r="LIL642" s="24"/>
      <c r="LIM642" s="24"/>
      <c r="LIN642" s="24"/>
      <c r="LIO642" s="24"/>
      <c r="LIP642" s="24"/>
      <c r="LIQ642" s="24"/>
      <c r="LIR642" s="24"/>
      <c r="LIS642" s="24"/>
      <c r="LIT642" s="24"/>
      <c r="LIU642" s="24"/>
      <c r="LIV642" s="24"/>
      <c r="LIW642" s="24"/>
      <c r="LIX642" s="24"/>
      <c r="LIY642" s="24"/>
      <c r="LIZ642" s="24"/>
      <c r="LJA642" s="24"/>
      <c r="LJB642" s="24"/>
      <c r="LJC642" s="24"/>
      <c r="LJD642" s="24"/>
      <c r="LJE642" s="24"/>
      <c r="LJF642" s="24"/>
      <c r="LJG642" s="24"/>
      <c r="LJH642" s="24"/>
      <c r="LJI642" s="24"/>
      <c r="LJJ642" s="24"/>
      <c r="LJK642" s="24"/>
      <c r="LJL642" s="24"/>
      <c r="LJM642" s="24"/>
      <c r="LJN642" s="24"/>
      <c r="LJO642" s="24"/>
      <c r="LJP642" s="24"/>
      <c r="LJQ642" s="24"/>
      <c r="LJR642" s="24"/>
      <c r="LJS642" s="24"/>
      <c r="LJT642" s="24"/>
      <c r="LJU642" s="24"/>
      <c r="LJV642" s="24"/>
      <c r="LJW642" s="24"/>
      <c r="LJX642" s="24"/>
      <c r="LJY642" s="24"/>
      <c r="LJZ642" s="24"/>
      <c r="LKA642" s="24"/>
      <c r="LKB642" s="24"/>
      <c r="LKC642" s="24"/>
      <c r="LKD642" s="24"/>
      <c r="LKE642" s="24"/>
      <c r="LKF642" s="24"/>
      <c r="LKG642" s="24"/>
      <c r="LKH642" s="24"/>
      <c r="LKI642" s="24"/>
      <c r="LKJ642" s="24"/>
      <c r="LKK642" s="24"/>
      <c r="LKL642" s="24"/>
      <c r="LKM642" s="24"/>
      <c r="LKN642" s="24"/>
      <c r="LKO642" s="24"/>
      <c r="LKP642" s="24"/>
      <c r="LKQ642" s="24"/>
      <c r="LKR642" s="24"/>
      <c r="LKS642" s="24"/>
      <c r="LKT642" s="24"/>
      <c r="LKU642" s="24"/>
      <c r="LKV642" s="24"/>
      <c r="LKW642" s="24"/>
      <c r="LKX642" s="24"/>
      <c r="LKY642" s="24"/>
      <c r="LKZ642" s="24"/>
      <c r="LLA642" s="24"/>
      <c r="LLB642" s="24"/>
      <c r="LLC642" s="24"/>
      <c r="LLD642" s="24"/>
      <c r="LLE642" s="24"/>
      <c r="LLF642" s="24"/>
      <c r="LLG642" s="24"/>
      <c r="LLH642" s="24"/>
      <c r="LLI642" s="24"/>
      <c r="LLJ642" s="24"/>
      <c r="LLK642" s="24"/>
      <c r="LLL642" s="24"/>
      <c r="LLM642" s="24"/>
      <c r="LLN642" s="24"/>
      <c r="LLO642" s="24"/>
      <c r="LLP642" s="24"/>
      <c r="LLQ642" s="24"/>
      <c r="LLR642" s="24"/>
      <c r="LLS642" s="24"/>
      <c r="LLT642" s="24"/>
      <c r="LLU642" s="24"/>
      <c r="LLV642" s="24"/>
      <c r="LLW642" s="24"/>
      <c r="LLX642" s="24"/>
      <c r="LLY642" s="24"/>
      <c r="LLZ642" s="24"/>
      <c r="LMA642" s="24"/>
      <c r="LMB642" s="24"/>
      <c r="LMC642" s="24"/>
      <c r="LMD642" s="24"/>
      <c r="LME642" s="24"/>
      <c r="LMF642" s="24"/>
      <c r="LMG642" s="24"/>
      <c r="LMH642" s="24"/>
      <c r="LMI642" s="24"/>
      <c r="LMJ642" s="24"/>
      <c r="LMK642" s="24"/>
      <c r="LML642" s="24"/>
      <c r="LMM642" s="24"/>
      <c r="LMN642" s="24"/>
      <c r="LMO642" s="24"/>
      <c r="LMP642" s="24"/>
      <c r="LMQ642" s="24"/>
      <c r="LMR642" s="24"/>
      <c r="LMS642" s="24"/>
      <c r="LMT642" s="24"/>
      <c r="LMU642" s="24"/>
      <c r="LMV642" s="24"/>
      <c r="LMW642" s="24"/>
      <c r="LMX642" s="24"/>
      <c r="LMY642" s="24"/>
      <c r="LMZ642" s="24"/>
      <c r="LNA642" s="24"/>
      <c r="LNB642" s="24"/>
      <c r="LNC642" s="24"/>
      <c r="LND642" s="24"/>
      <c r="LNE642" s="24"/>
      <c r="LNF642" s="24"/>
      <c r="LNG642" s="24"/>
      <c r="LNH642" s="24"/>
      <c r="LNI642" s="24"/>
      <c r="LNJ642" s="24"/>
      <c r="LNK642" s="24"/>
      <c r="LNL642" s="24"/>
      <c r="LNM642" s="24"/>
      <c r="LNN642" s="24"/>
      <c r="LNO642" s="24"/>
      <c r="LNP642" s="24"/>
      <c r="LNQ642" s="24"/>
      <c r="LNR642" s="24"/>
      <c r="LNS642" s="24"/>
      <c r="LNT642" s="24"/>
      <c r="LNU642" s="24"/>
      <c r="LNV642" s="24"/>
      <c r="LNW642" s="24"/>
      <c r="LNX642" s="24"/>
      <c r="LNY642" s="24"/>
      <c r="LNZ642" s="24"/>
      <c r="LOA642" s="24"/>
      <c r="LOB642" s="24"/>
      <c r="LOC642" s="24"/>
      <c r="LOD642" s="24"/>
      <c r="LOE642" s="24"/>
      <c r="LOF642" s="24"/>
      <c r="LOG642" s="24"/>
      <c r="LOH642" s="24"/>
      <c r="LOI642" s="24"/>
      <c r="LOJ642" s="24"/>
      <c r="LOK642" s="24"/>
      <c r="LOL642" s="24"/>
      <c r="LOM642" s="24"/>
      <c r="LON642" s="24"/>
      <c r="LOO642" s="24"/>
      <c r="LOP642" s="24"/>
      <c r="LOQ642" s="24"/>
      <c r="LOR642" s="24"/>
      <c r="LOS642" s="24"/>
      <c r="LOT642" s="24"/>
      <c r="LOU642" s="24"/>
      <c r="LOV642" s="24"/>
      <c r="LOW642" s="24"/>
      <c r="LOX642" s="24"/>
      <c r="LOY642" s="24"/>
      <c r="LOZ642" s="24"/>
      <c r="LPA642" s="24"/>
      <c r="LPB642" s="24"/>
      <c r="LPC642" s="24"/>
      <c r="LPD642" s="24"/>
      <c r="LPE642" s="24"/>
      <c r="LPF642" s="24"/>
      <c r="LPG642" s="24"/>
      <c r="LPH642" s="24"/>
      <c r="LPI642" s="24"/>
      <c r="LPJ642" s="24"/>
      <c r="LPK642" s="24"/>
      <c r="LPL642" s="24"/>
      <c r="LPM642" s="24"/>
      <c r="LPN642" s="24"/>
      <c r="LPO642" s="24"/>
      <c r="LPP642" s="24"/>
      <c r="LPQ642" s="24"/>
      <c r="LPR642" s="24"/>
      <c r="LPS642" s="24"/>
      <c r="LPT642" s="24"/>
      <c r="LPU642" s="24"/>
      <c r="LPV642" s="24"/>
      <c r="LPW642" s="24"/>
      <c r="LPX642" s="24"/>
      <c r="LPY642" s="24"/>
      <c r="LPZ642" s="24"/>
      <c r="LQA642" s="24"/>
      <c r="LQB642" s="24"/>
      <c r="LQC642" s="24"/>
      <c r="LQD642" s="24"/>
      <c r="LQE642" s="24"/>
      <c r="LQF642" s="24"/>
      <c r="LQG642" s="24"/>
      <c r="LQH642" s="24"/>
      <c r="LQI642" s="24"/>
      <c r="LQJ642" s="24"/>
      <c r="LQK642" s="24"/>
      <c r="LQL642" s="24"/>
      <c r="LQM642" s="24"/>
      <c r="LQN642" s="24"/>
      <c r="LQO642" s="24"/>
      <c r="LQP642" s="24"/>
      <c r="LQQ642" s="24"/>
      <c r="LQR642" s="24"/>
      <c r="LQS642" s="24"/>
      <c r="LQT642" s="24"/>
      <c r="LQU642" s="24"/>
      <c r="LQV642" s="24"/>
      <c r="LQW642" s="24"/>
      <c r="LQX642" s="24"/>
      <c r="LQY642" s="24"/>
      <c r="LQZ642" s="24"/>
      <c r="LRA642" s="24"/>
      <c r="LRB642" s="24"/>
      <c r="LRC642" s="24"/>
      <c r="LRD642" s="24"/>
      <c r="LRE642" s="24"/>
      <c r="LRF642" s="24"/>
      <c r="LRG642" s="24"/>
      <c r="LRH642" s="24"/>
      <c r="LRI642" s="24"/>
      <c r="LRJ642" s="24"/>
      <c r="LRK642" s="24"/>
      <c r="LRL642" s="24"/>
      <c r="LRM642" s="24"/>
      <c r="LRN642" s="24"/>
      <c r="LRO642" s="24"/>
      <c r="LRP642" s="24"/>
      <c r="LRQ642" s="24"/>
      <c r="LRR642" s="24"/>
      <c r="LRS642" s="24"/>
      <c r="LRT642" s="24"/>
      <c r="LRU642" s="24"/>
      <c r="LRV642" s="24"/>
      <c r="LRW642" s="24"/>
      <c r="LRX642" s="24"/>
      <c r="LRY642" s="24"/>
      <c r="LRZ642" s="24"/>
      <c r="LSA642" s="24"/>
      <c r="LSB642" s="24"/>
      <c r="LSC642" s="24"/>
      <c r="LSD642" s="24"/>
      <c r="LSE642" s="24"/>
      <c r="LSF642" s="24"/>
      <c r="LSG642" s="24"/>
      <c r="LSH642" s="24"/>
      <c r="LSI642" s="24"/>
      <c r="LSJ642" s="24"/>
      <c r="LSK642" s="24"/>
      <c r="LSL642" s="24"/>
      <c r="LSM642" s="24"/>
      <c r="LSN642" s="24"/>
      <c r="LSO642" s="24"/>
      <c r="LSP642" s="24"/>
      <c r="LSQ642" s="24"/>
      <c r="LSR642" s="24"/>
      <c r="LSS642" s="24"/>
      <c r="LST642" s="24"/>
      <c r="LSU642" s="24"/>
      <c r="LSV642" s="24"/>
      <c r="LSW642" s="24"/>
      <c r="LSX642" s="24"/>
      <c r="LSY642" s="24"/>
      <c r="LSZ642" s="24"/>
      <c r="LTA642" s="24"/>
      <c r="LTB642" s="24"/>
      <c r="LTC642" s="24"/>
      <c r="LTD642" s="24"/>
      <c r="LTE642" s="24"/>
      <c r="LTF642" s="24"/>
      <c r="LTG642" s="24"/>
      <c r="LTH642" s="24"/>
      <c r="LTI642" s="24"/>
      <c r="LTJ642" s="24"/>
      <c r="LTK642" s="24"/>
      <c r="LTL642" s="24"/>
      <c r="LTM642" s="24"/>
      <c r="LTN642" s="24"/>
      <c r="LTO642" s="24"/>
      <c r="LTP642" s="24"/>
      <c r="LTQ642" s="24"/>
      <c r="LTR642" s="24"/>
      <c r="LTS642" s="24"/>
      <c r="LTT642" s="24"/>
      <c r="LTU642" s="24"/>
      <c r="LTV642" s="24"/>
      <c r="LTW642" s="24"/>
      <c r="LTX642" s="24"/>
      <c r="LTY642" s="24"/>
      <c r="LTZ642" s="24"/>
      <c r="LUA642" s="24"/>
      <c r="LUB642" s="24"/>
      <c r="LUC642" s="24"/>
      <c r="LUD642" s="24"/>
      <c r="LUE642" s="24"/>
      <c r="LUF642" s="24"/>
      <c r="LUG642" s="24"/>
      <c r="LUH642" s="24"/>
      <c r="LUI642" s="24"/>
      <c r="LUJ642" s="24"/>
      <c r="LUK642" s="24"/>
      <c r="LUL642" s="24"/>
      <c r="LUM642" s="24"/>
      <c r="LUN642" s="24"/>
      <c r="LUO642" s="24"/>
      <c r="LUP642" s="24"/>
      <c r="LUQ642" s="24"/>
      <c r="LUR642" s="24"/>
      <c r="LUS642" s="24"/>
      <c r="LUT642" s="24"/>
      <c r="LUU642" s="24"/>
      <c r="LUV642" s="24"/>
      <c r="LUW642" s="24"/>
      <c r="LUX642" s="24"/>
      <c r="LUY642" s="24"/>
      <c r="LUZ642" s="24"/>
      <c r="LVA642" s="24"/>
      <c r="LVB642" s="24"/>
      <c r="LVC642" s="24"/>
      <c r="LVD642" s="24"/>
      <c r="LVE642" s="24"/>
      <c r="LVF642" s="24"/>
      <c r="LVG642" s="24"/>
      <c r="LVH642" s="24"/>
      <c r="LVI642" s="24"/>
      <c r="LVJ642" s="24"/>
      <c r="LVK642" s="24"/>
      <c r="LVL642" s="24"/>
      <c r="LVM642" s="24"/>
      <c r="LVN642" s="24"/>
      <c r="LVO642" s="24"/>
      <c r="LVP642" s="24"/>
      <c r="LVQ642" s="24"/>
      <c r="LVR642" s="24"/>
      <c r="LVS642" s="24"/>
      <c r="LVT642" s="24"/>
      <c r="LVU642" s="24"/>
      <c r="LVV642" s="24"/>
      <c r="LVW642" s="24"/>
      <c r="LVX642" s="24"/>
      <c r="LVY642" s="24"/>
      <c r="LVZ642" s="24"/>
      <c r="LWA642" s="24"/>
      <c r="LWB642" s="24"/>
      <c r="LWC642" s="24"/>
      <c r="LWD642" s="24"/>
      <c r="LWE642" s="24"/>
      <c r="LWF642" s="24"/>
      <c r="LWG642" s="24"/>
      <c r="LWH642" s="24"/>
      <c r="LWI642" s="24"/>
      <c r="LWJ642" s="24"/>
      <c r="LWK642" s="24"/>
      <c r="LWL642" s="24"/>
      <c r="LWM642" s="24"/>
      <c r="LWN642" s="24"/>
      <c r="LWO642" s="24"/>
      <c r="LWP642" s="24"/>
      <c r="LWQ642" s="24"/>
      <c r="LWR642" s="24"/>
      <c r="LWS642" s="24"/>
      <c r="LWT642" s="24"/>
      <c r="LWU642" s="24"/>
      <c r="LWV642" s="24"/>
      <c r="LWW642" s="24"/>
      <c r="LWX642" s="24"/>
      <c r="LWY642" s="24"/>
      <c r="LWZ642" s="24"/>
      <c r="LXA642" s="24"/>
      <c r="LXB642" s="24"/>
      <c r="LXC642" s="24"/>
      <c r="LXD642" s="24"/>
      <c r="LXE642" s="24"/>
      <c r="LXF642" s="24"/>
      <c r="LXG642" s="24"/>
      <c r="LXH642" s="24"/>
      <c r="LXI642" s="24"/>
      <c r="LXJ642" s="24"/>
      <c r="LXK642" s="24"/>
      <c r="LXL642" s="24"/>
      <c r="LXM642" s="24"/>
      <c r="LXN642" s="24"/>
      <c r="LXO642" s="24"/>
      <c r="LXP642" s="24"/>
      <c r="LXQ642" s="24"/>
      <c r="LXR642" s="24"/>
      <c r="LXS642" s="24"/>
      <c r="LXT642" s="24"/>
      <c r="LXU642" s="24"/>
      <c r="LXV642" s="24"/>
      <c r="LXW642" s="24"/>
      <c r="LXX642" s="24"/>
      <c r="LXY642" s="24"/>
      <c r="LXZ642" s="24"/>
      <c r="LYA642" s="24"/>
      <c r="LYB642" s="24"/>
      <c r="LYC642" s="24"/>
      <c r="LYD642" s="24"/>
      <c r="LYE642" s="24"/>
      <c r="LYF642" s="24"/>
      <c r="LYG642" s="24"/>
      <c r="LYH642" s="24"/>
      <c r="LYI642" s="24"/>
      <c r="LYJ642" s="24"/>
      <c r="LYK642" s="24"/>
      <c r="LYL642" s="24"/>
      <c r="LYM642" s="24"/>
      <c r="LYN642" s="24"/>
      <c r="LYO642" s="24"/>
      <c r="LYP642" s="24"/>
      <c r="LYQ642" s="24"/>
      <c r="LYR642" s="24"/>
      <c r="LYS642" s="24"/>
      <c r="LYT642" s="24"/>
      <c r="LYU642" s="24"/>
      <c r="LYV642" s="24"/>
      <c r="LYW642" s="24"/>
      <c r="LYX642" s="24"/>
      <c r="LYY642" s="24"/>
      <c r="LYZ642" s="24"/>
      <c r="LZA642" s="24"/>
      <c r="LZB642" s="24"/>
      <c r="LZC642" s="24"/>
      <c r="LZD642" s="24"/>
      <c r="LZE642" s="24"/>
      <c r="LZF642" s="24"/>
      <c r="LZG642" s="24"/>
      <c r="LZH642" s="24"/>
      <c r="LZI642" s="24"/>
      <c r="LZJ642" s="24"/>
      <c r="LZK642" s="24"/>
      <c r="LZL642" s="24"/>
      <c r="LZM642" s="24"/>
      <c r="LZN642" s="24"/>
      <c r="LZO642" s="24"/>
      <c r="LZP642" s="24"/>
      <c r="LZQ642" s="24"/>
      <c r="LZR642" s="24"/>
      <c r="LZS642" s="24"/>
      <c r="LZT642" s="24"/>
      <c r="LZU642" s="24"/>
      <c r="LZV642" s="24"/>
      <c r="LZW642" s="24"/>
      <c r="LZX642" s="24"/>
      <c r="LZY642" s="24"/>
      <c r="LZZ642" s="24"/>
      <c r="MAA642" s="24"/>
      <c r="MAB642" s="24"/>
      <c r="MAC642" s="24"/>
      <c r="MAD642" s="24"/>
      <c r="MAE642" s="24"/>
      <c r="MAF642" s="24"/>
      <c r="MAG642" s="24"/>
      <c r="MAH642" s="24"/>
      <c r="MAI642" s="24"/>
      <c r="MAJ642" s="24"/>
      <c r="MAK642" s="24"/>
      <c r="MAL642" s="24"/>
      <c r="MAM642" s="24"/>
      <c r="MAN642" s="24"/>
      <c r="MAO642" s="24"/>
      <c r="MAP642" s="24"/>
      <c r="MAQ642" s="24"/>
      <c r="MAR642" s="24"/>
      <c r="MAS642" s="24"/>
      <c r="MAT642" s="24"/>
      <c r="MAU642" s="24"/>
      <c r="MAV642" s="24"/>
      <c r="MAW642" s="24"/>
      <c r="MAX642" s="24"/>
      <c r="MAY642" s="24"/>
      <c r="MAZ642" s="24"/>
      <c r="MBA642" s="24"/>
      <c r="MBB642" s="24"/>
      <c r="MBC642" s="24"/>
      <c r="MBD642" s="24"/>
      <c r="MBE642" s="24"/>
      <c r="MBF642" s="24"/>
      <c r="MBG642" s="24"/>
      <c r="MBH642" s="24"/>
      <c r="MBI642" s="24"/>
      <c r="MBJ642" s="24"/>
      <c r="MBK642" s="24"/>
      <c r="MBL642" s="24"/>
      <c r="MBM642" s="24"/>
      <c r="MBN642" s="24"/>
      <c r="MBO642" s="24"/>
      <c r="MBP642" s="24"/>
      <c r="MBQ642" s="24"/>
      <c r="MBR642" s="24"/>
      <c r="MBS642" s="24"/>
      <c r="MBT642" s="24"/>
      <c r="MBU642" s="24"/>
      <c r="MBV642" s="24"/>
      <c r="MBW642" s="24"/>
      <c r="MBX642" s="24"/>
      <c r="MBY642" s="24"/>
      <c r="MBZ642" s="24"/>
      <c r="MCA642" s="24"/>
      <c r="MCB642" s="24"/>
      <c r="MCC642" s="24"/>
      <c r="MCD642" s="24"/>
      <c r="MCE642" s="24"/>
      <c r="MCF642" s="24"/>
      <c r="MCG642" s="24"/>
      <c r="MCH642" s="24"/>
      <c r="MCI642" s="24"/>
      <c r="MCJ642" s="24"/>
      <c r="MCK642" s="24"/>
      <c r="MCL642" s="24"/>
      <c r="MCM642" s="24"/>
      <c r="MCN642" s="24"/>
      <c r="MCO642" s="24"/>
      <c r="MCP642" s="24"/>
      <c r="MCQ642" s="24"/>
      <c r="MCR642" s="24"/>
      <c r="MCS642" s="24"/>
      <c r="MCT642" s="24"/>
      <c r="MCU642" s="24"/>
      <c r="MCV642" s="24"/>
      <c r="MCW642" s="24"/>
      <c r="MCX642" s="24"/>
      <c r="MCY642" s="24"/>
      <c r="MCZ642" s="24"/>
      <c r="MDA642" s="24"/>
      <c r="MDB642" s="24"/>
      <c r="MDC642" s="24"/>
      <c r="MDD642" s="24"/>
      <c r="MDE642" s="24"/>
      <c r="MDF642" s="24"/>
      <c r="MDG642" s="24"/>
      <c r="MDH642" s="24"/>
      <c r="MDI642" s="24"/>
      <c r="MDJ642" s="24"/>
      <c r="MDK642" s="24"/>
      <c r="MDL642" s="24"/>
      <c r="MDM642" s="24"/>
      <c r="MDN642" s="24"/>
      <c r="MDO642" s="24"/>
      <c r="MDP642" s="24"/>
      <c r="MDQ642" s="24"/>
      <c r="MDR642" s="24"/>
      <c r="MDS642" s="24"/>
      <c r="MDT642" s="24"/>
      <c r="MDU642" s="24"/>
      <c r="MDV642" s="24"/>
      <c r="MDW642" s="24"/>
      <c r="MDX642" s="24"/>
      <c r="MDY642" s="24"/>
      <c r="MDZ642" s="24"/>
      <c r="MEA642" s="24"/>
      <c r="MEB642" s="24"/>
      <c r="MEC642" s="24"/>
      <c r="MED642" s="24"/>
      <c r="MEE642" s="24"/>
      <c r="MEF642" s="24"/>
      <c r="MEG642" s="24"/>
      <c r="MEH642" s="24"/>
      <c r="MEI642" s="24"/>
      <c r="MEJ642" s="24"/>
      <c r="MEK642" s="24"/>
      <c r="MEL642" s="24"/>
      <c r="MEM642" s="24"/>
      <c r="MEN642" s="24"/>
      <c r="MEO642" s="24"/>
      <c r="MEP642" s="24"/>
      <c r="MEQ642" s="24"/>
      <c r="MER642" s="24"/>
      <c r="MES642" s="24"/>
      <c r="MET642" s="24"/>
      <c r="MEU642" s="24"/>
      <c r="MEV642" s="24"/>
      <c r="MEW642" s="24"/>
      <c r="MEX642" s="24"/>
      <c r="MEY642" s="24"/>
      <c r="MEZ642" s="24"/>
      <c r="MFA642" s="24"/>
      <c r="MFB642" s="24"/>
      <c r="MFC642" s="24"/>
      <c r="MFD642" s="24"/>
      <c r="MFE642" s="24"/>
      <c r="MFF642" s="24"/>
      <c r="MFG642" s="24"/>
      <c r="MFH642" s="24"/>
      <c r="MFI642" s="24"/>
      <c r="MFJ642" s="24"/>
      <c r="MFK642" s="24"/>
      <c r="MFL642" s="24"/>
      <c r="MFM642" s="24"/>
      <c r="MFN642" s="24"/>
      <c r="MFO642" s="24"/>
      <c r="MFP642" s="24"/>
      <c r="MFQ642" s="24"/>
      <c r="MFR642" s="24"/>
      <c r="MFS642" s="24"/>
      <c r="MFT642" s="24"/>
      <c r="MFU642" s="24"/>
      <c r="MFV642" s="24"/>
      <c r="MFW642" s="24"/>
      <c r="MFX642" s="24"/>
      <c r="MFY642" s="24"/>
      <c r="MFZ642" s="24"/>
      <c r="MGA642" s="24"/>
      <c r="MGB642" s="24"/>
      <c r="MGC642" s="24"/>
      <c r="MGD642" s="24"/>
      <c r="MGE642" s="24"/>
      <c r="MGF642" s="24"/>
      <c r="MGG642" s="24"/>
      <c r="MGH642" s="24"/>
      <c r="MGI642" s="24"/>
      <c r="MGJ642" s="24"/>
      <c r="MGK642" s="24"/>
      <c r="MGL642" s="24"/>
      <c r="MGM642" s="24"/>
      <c r="MGN642" s="24"/>
      <c r="MGO642" s="24"/>
      <c r="MGP642" s="24"/>
      <c r="MGQ642" s="24"/>
      <c r="MGR642" s="24"/>
      <c r="MGS642" s="24"/>
      <c r="MGT642" s="24"/>
      <c r="MGU642" s="24"/>
      <c r="MGV642" s="24"/>
      <c r="MGW642" s="24"/>
      <c r="MGX642" s="24"/>
      <c r="MGY642" s="24"/>
      <c r="MGZ642" s="24"/>
      <c r="MHA642" s="24"/>
      <c r="MHB642" s="24"/>
      <c r="MHC642" s="24"/>
      <c r="MHD642" s="24"/>
      <c r="MHE642" s="24"/>
      <c r="MHF642" s="24"/>
      <c r="MHG642" s="24"/>
      <c r="MHH642" s="24"/>
      <c r="MHI642" s="24"/>
      <c r="MHJ642" s="24"/>
      <c r="MHK642" s="24"/>
      <c r="MHL642" s="24"/>
      <c r="MHM642" s="24"/>
      <c r="MHN642" s="24"/>
      <c r="MHO642" s="24"/>
      <c r="MHP642" s="24"/>
      <c r="MHQ642" s="24"/>
      <c r="MHR642" s="24"/>
      <c r="MHS642" s="24"/>
      <c r="MHT642" s="24"/>
      <c r="MHU642" s="24"/>
      <c r="MHV642" s="24"/>
      <c r="MHW642" s="24"/>
      <c r="MHX642" s="24"/>
      <c r="MHY642" s="24"/>
      <c r="MHZ642" s="24"/>
      <c r="MIA642" s="24"/>
      <c r="MIB642" s="24"/>
      <c r="MIC642" s="24"/>
      <c r="MID642" s="24"/>
      <c r="MIE642" s="24"/>
      <c r="MIF642" s="24"/>
      <c r="MIG642" s="24"/>
      <c r="MIH642" s="24"/>
      <c r="MII642" s="24"/>
      <c r="MIJ642" s="24"/>
      <c r="MIK642" s="24"/>
      <c r="MIL642" s="24"/>
      <c r="MIM642" s="24"/>
      <c r="MIN642" s="24"/>
      <c r="MIO642" s="24"/>
      <c r="MIP642" s="24"/>
      <c r="MIQ642" s="24"/>
      <c r="MIR642" s="24"/>
      <c r="MIS642" s="24"/>
      <c r="MIT642" s="24"/>
      <c r="MIU642" s="24"/>
      <c r="MIV642" s="24"/>
      <c r="MIW642" s="24"/>
      <c r="MIX642" s="24"/>
      <c r="MIY642" s="24"/>
      <c r="MIZ642" s="24"/>
      <c r="MJA642" s="24"/>
      <c r="MJB642" s="24"/>
      <c r="MJC642" s="24"/>
      <c r="MJD642" s="24"/>
      <c r="MJE642" s="24"/>
      <c r="MJF642" s="24"/>
      <c r="MJG642" s="24"/>
      <c r="MJH642" s="24"/>
      <c r="MJI642" s="24"/>
      <c r="MJJ642" s="24"/>
      <c r="MJK642" s="24"/>
      <c r="MJL642" s="24"/>
      <c r="MJM642" s="24"/>
      <c r="MJN642" s="24"/>
      <c r="MJO642" s="24"/>
      <c r="MJP642" s="24"/>
      <c r="MJQ642" s="24"/>
      <c r="MJR642" s="24"/>
      <c r="MJS642" s="24"/>
      <c r="MJT642" s="24"/>
      <c r="MJU642" s="24"/>
      <c r="MJV642" s="24"/>
      <c r="MJW642" s="24"/>
      <c r="MJX642" s="24"/>
      <c r="MJY642" s="24"/>
      <c r="MJZ642" s="24"/>
      <c r="MKA642" s="24"/>
      <c r="MKB642" s="24"/>
      <c r="MKC642" s="24"/>
      <c r="MKD642" s="24"/>
      <c r="MKE642" s="24"/>
      <c r="MKF642" s="24"/>
      <c r="MKG642" s="24"/>
      <c r="MKH642" s="24"/>
      <c r="MKI642" s="24"/>
      <c r="MKJ642" s="24"/>
      <c r="MKK642" s="24"/>
      <c r="MKL642" s="24"/>
      <c r="MKM642" s="24"/>
      <c r="MKN642" s="24"/>
      <c r="MKO642" s="24"/>
      <c r="MKP642" s="24"/>
      <c r="MKQ642" s="24"/>
      <c r="MKR642" s="24"/>
      <c r="MKS642" s="24"/>
      <c r="MKT642" s="24"/>
      <c r="MKU642" s="24"/>
      <c r="MKV642" s="24"/>
      <c r="MKW642" s="24"/>
      <c r="MKX642" s="24"/>
      <c r="MKY642" s="24"/>
      <c r="MKZ642" s="24"/>
      <c r="MLA642" s="24"/>
      <c r="MLB642" s="24"/>
      <c r="MLC642" s="24"/>
      <c r="MLD642" s="24"/>
      <c r="MLE642" s="24"/>
      <c r="MLF642" s="24"/>
      <c r="MLG642" s="24"/>
      <c r="MLH642" s="24"/>
      <c r="MLI642" s="24"/>
      <c r="MLJ642" s="24"/>
      <c r="MLK642" s="24"/>
      <c r="MLL642" s="24"/>
      <c r="MLM642" s="24"/>
      <c r="MLN642" s="24"/>
      <c r="MLO642" s="24"/>
      <c r="MLP642" s="24"/>
      <c r="MLQ642" s="24"/>
      <c r="MLR642" s="24"/>
      <c r="MLS642" s="24"/>
      <c r="MLT642" s="24"/>
      <c r="MLU642" s="24"/>
      <c r="MLV642" s="24"/>
      <c r="MLW642" s="24"/>
      <c r="MLX642" s="24"/>
      <c r="MLY642" s="24"/>
      <c r="MLZ642" s="24"/>
      <c r="MMA642" s="24"/>
      <c r="MMB642" s="24"/>
      <c r="MMC642" s="24"/>
      <c r="MMD642" s="24"/>
      <c r="MME642" s="24"/>
      <c r="MMF642" s="24"/>
      <c r="MMG642" s="24"/>
      <c r="MMH642" s="24"/>
      <c r="MMI642" s="24"/>
      <c r="MMJ642" s="24"/>
      <c r="MMK642" s="24"/>
      <c r="MML642" s="24"/>
      <c r="MMM642" s="24"/>
      <c r="MMN642" s="24"/>
      <c r="MMO642" s="24"/>
      <c r="MMP642" s="24"/>
      <c r="MMQ642" s="24"/>
      <c r="MMR642" s="24"/>
      <c r="MMS642" s="24"/>
      <c r="MMT642" s="24"/>
      <c r="MMU642" s="24"/>
      <c r="MMV642" s="24"/>
      <c r="MMW642" s="24"/>
      <c r="MMX642" s="24"/>
      <c r="MMY642" s="24"/>
      <c r="MMZ642" s="24"/>
      <c r="MNA642" s="24"/>
      <c r="MNB642" s="24"/>
      <c r="MNC642" s="24"/>
      <c r="MND642" s="24"/>
      <c r="MNE642" s="24"/>
      <c r="MNF642" s="24"/>
      <c r="MNG642" s="24"/>
      <c r="MNH642" s="24"/>
      <c r="MNI642" s="24"/>
      <c r="MNJ642" s="24"/>
      <c r="MNK642" s="24"/>
      <c r="MNL642" s="24"/>
      <c r="MNM642" s="24"/>
      <c r="MNN642" s="24"/>
      <c r="MNO642" s="24"/>
      <c r="MNP642" s="24"/>
      <c r="MNQ642" s="24"/>
      <c r="MNR642" s="24"/>
      <c r="MNS642" s="24"/>
      <c r="MNT642" s="24"/>
      <c r="MNU642" s="24"/>
      <c r="MNV642" s="24"/>
      <c r="MNW642" s="24"/>
      <c r="MNX642" s="24"/>
      <c r="MNY642" s="24"/>
      <c r="MNZ642" s="24"/>
      <c r="MOA642" s="24"/>
      <c r="MOB642" s="24"/>
      <c r="MOC642" s="24"/>
      <c r="MOD642" s="24"/>
      <c r="MOE642" s="24"/>
      <c r="MOF642" s="24"/>
      <c r="MOG642" s="24"/>
      <c r="MOH642" s="24"/>
      <c r="MOI642" s="24"/>
      <c r="MOJ642" s="24"/>
      <c r="MOK642" s="24"/>
      <c r="MOL642" s="24"/>
      <c r="MOM642" s="24"/>
      <c r="MON642" s="24"/>
      <c r="MOO642" s="24"/>
      <c r="MOP642" s="24"/>
      <c r="MOQ642" s="24"/>
      <c r="MOR642" s="24"/>
      <c r="MOS642" s="24"/>
      <c r="MOT642" s="24"/>
      <c r="MOU642" s="24"/>
      <c r="MOV642" s="24"/>
      <c r="MOW642" s="24"/>
      <c r="MOX642" s="24"/>
      <c r="MOY642" s="24"/>
      <c r="MOZ642" s="24"/>
      <c r="MPA642" s="24"/>
      <c r="MPB642" s="24"/>
      <c r="MPC642" s="24"/>
      <c r="MPD642" s="24"/>
      <c r="MPE642" s="24"/>
      <c r="MPF642" s="24"/>
      <c r="MPG642" s="24"/>
      <c r="MPH642" s="24"/>
      <c r="MPI642" s="24"/>
      <c r="MPJ642" s="24"/>
      <c r="MPK642" s="24"/>
      <c r="MPL642" s="24"/>
      <c r="MPM642" s="24"/>
      <c r="MPN642" s="24"/>
      <c r="MPO642" s="24"/>
      <c r="MPP642" s="24"/>
      <c r="MPQ642" s="24"/>
      <c r="MPR642" s="24"/>
      <c r="MPS642" s="24"/>
      <c r="MPT642" s="24"/>
      <c r="MPU642" s="24"/>
      <c r="MPV642" s="24"/>
      <c r="MPW642" s="24"/>
      <c r="MPX642" s="24"/>
      <c r="MPY642" s="24"/>
      <c r="MPZ642" s="24"/>
      <c r="MQA642" s="24"/>
      <c r="MQB642" s="24"/>
      <c r="MQC642" s="24"/>
      <c r="MQD642" s="24"/>
      <c r="MQE642" s="24"/>
      <c r="MQF642" s="24"/>
      <c r="MQG642" s="24"/>
      <c r="MQH642" s="24"/>
      <c r="MQI642" s="24"/>
      <c r="MQJ642" s="24"/>
      <c r="MQK642" s="24"/>
      <c r="MQL642" s="24"/>
      <c r="MQM642" s="24"/>
      <c r="MQN642" s="24"/>
      <c r="MQO642" s="24"/>
      <c r="MQP642" s="24"/>
      <c r="MQQ642" s="24"/>
      <c r="MQR642" s="24"/>
      <c r="MQS642" s="24"/>
      <c r="MQT642" s="24"/>
      <c r="MQU642" s="24"/>
      <c r="MQV642" s="24"/>
      <c r="MQW642" s="24"/>
      <c r="MQX642" s="24"/>
      <c r="MQY642" s="24"/>
      <c r="MQZ642" s="24"/>
      <c r="MRA642" s="24"/>
      <c r="MRB642" s="24"/>
      <c r="MRC642" s="24"/>
      <c r="MRD642" s="24"/>
      <c r="MRE642" s="24"/>
      <c r="MRF642" s="24"/>
      <c r="MRG642" s="24"/>
      <c r="MRH642" s="24"/>
      <c r="MRI642" s="24"/>
      <c r="MRJ642" s="24"/>
      <c r="MRK642" s="24"/>
      <c r="MRL642" s="24"/>
      <c r="MRM642" s="24"/>
      <c r="MRN642" s="24"/>
      <c r="MRO642" s="24"/>
      <c r="MRP642" s="24"/>
      <c r="MRQ642" s="24"/>
      <c r="MRR642" s="24"/>
      <c r="MRS642" s="24"/>
      <c r="MRT642" s="24"/>
      <c r="MRU642" s="24"/>
      <c r="MRV642" s="24"/>
      <c r="MRW642" s="24"/>
      <c r="MRX642" s="24"/>
      <c r="MRY642" s="24"/>
      <c r="MRZ642" s="24"/>
      <c r="MSA642" s="24"/>
      <c r="MSB642" s="24"/>
      <c r="MSC642" s="24"/>
      <c r="MSD642" s="24"/>
      <c r="MSE642" s="24"/>
      <c r="MSF642" s="24"/>
      <c r="MSG642" s="24"/>
      <c r="MSH642" s="24"/>
      <c r="MSI642" s="24"/>
      <c r="MSJ642" s="24"/>
      <c r="MSK642" s="24"/>
      <c r="MSL642" s="24"/>
      <c r="MSM642" s="24"/>
      <c r="MSN642" s="24"/>
      <c r="MSO642" s="24"/>
      <c r="MSP642" s="24"/>
      <c r="MSQ642" s="24"/>
      <c r="MSR642" s="24"/>
      <c r="MSS642" s="24"/>
      <c r="MST642" s="24"/>
      <c r="MSU642" s="24"/>
      <c r="MSV642" s="24"/>
      <c r="MSW642" s="24"/>
      <c r="MSX642" s="24"/>
      <c r="MSY642" s="24"/>
      <c r="MSZ642" s="24"/>
      <c r="MTA642" s="24"/>
      <c r="MTB642" s="24"/>
      <c r="MTC642" s="24"/>
      <c r="MTD642" s="24"/>
      <c r="MTE642" s="24"/>
      <c r="MTF642" s="24"/>
      <c r="MTG642" s="24"/>
      <c r="MTH642" s="24"/>
      <c r="MTI642" s="24"/>
      <c r="MTJ642" s="24"/>
      <c r="MTK642" s="24"/>
      <c r="MTL642" s="24"/>
      <c r="MTM642" s="24"/>
      <c r="MTN642" s="24"/>
      <c r="MTO642" s="24"/>
      <c r="MTP642" s="24"/>
      <c r="MTQ642" s="24"/>
      <c r="MTR642" s="24"/>
      <c r="MTS642" s="24"/>
      <c r="MTT642" s="24"/>
      <c r="MTU642" s="24"/>
      <c r="MTV642" s="24"/>
      <c r="MTW642" s="24"/>
      <c r="MTX642" s="24"/>
      <c r="MTY642" s="24"/>
      <c r="MTZ642" s="24"/>
      <c r="MUA642" s="24"/>
      <c r="MUB642" s="24"/>
      <c r="MUC642" s="24"/>
      <c r="MUD642" s="24"/>
      <c r="MUE642" s="24"/>
      <c r="MUF642" s="24"/>
      <c r="MUG642" s="24"/>
      <c r="MUH642" s="24"/>
      <c r="MUI642" s="24"/>
      <c r="MUJ642" s="24"/>
      <c r="MUK642" s="24"/>
      <c r="MUL642" s="24"/>
      <c r="MUM642" s="24"/>
      <c r="MUN642" s="24"/>
      <c r="MUO642" s="24"/>
      <c r="MUP642" s="24"/>
      <c r="MUQ642" s="24"/>
      <c r="MUR642" s="24"/>
      <c r="MUS642" s="24"/>
      <c r="MUT642" s="24"/>
      <c r="MUU642" s="24"/>
      <c r="MUV642" s="24"/>
      <c r="MUW642" s="24"/>
      <c r="MUX642" s="24"/>
      <c r="MUY642" s="24"/>
      <c r="MUZ642" s="24"/>
      <c r="MVA642" s="24"/>
      <c r="MVB642" s="24"/>
      <c r="MVC642" s="24"/>
      <c r="MVD642" s="24"/>
      <c r="MVE642" s="24"/>
      <c r="MVF642" s="24"/>
      <c r="MVG642" s="24"/>
      <c r="MVH642" s="24"/>
      <c r="MVI642" s="24"/>
      <c r="MVJ642" s="24"/>
      <c r="MVK642" s="24"/>
      <c r="MVL642" s="24"/>
      <c r="MVM642" s="24"/>
      <c r="MVN642" s="24"/>
      <c r="MVO642" s="24"/>
      <c r="MVP642" s="24"/>
      <c r="MVQ642" s="24"/>
      <c r="MVR642" s="24"/>
      <c r="MVS642" s="24"/>
      <c r="MVT642" s="24"/>
      <c r="MVU642" s="24"/>
      <c r="MVV642" s="24"/>
      <c r="MVW642" s="24"/>
      <c r="MVX642" s="24"/>
      <c r="MVY642" s="24"/>
      <c r="MVZ642" s="24"/>
      <c r="MWA642" s="24"/>
      <c r="MWB642" s="24"/>
      <c r="MWC642" s="24"/>
      <c r="MWD642" s="24"/>
      <c r="MWE642" s="24"/>
      <c r="MWF642" s="24"/>
      <c r="MWG642" s="24"/>
      <c r="MWH642" s="24"/>
      <c r="MWI642" s="24"/>
      <c r="MWJ642" s="24"/>
      <c r="MWK642" s="24"/>
      <c r="MWL642" s="24"/>
      <c r="MWM642" s="24"/>
      <c r="MWN642" s="24"/>
      <c r="MWO642" s="24"/>
      <c r="MWP642" s="24"/>
      <c r="MWQ642" s="24"/>
      <c r="MWR642" s="24"/>
      <c r="MWS642" s="24"/>
      <c r="MWT642" s="24"/>
      <c r="MWU642" s="24"/>
      <c r="MWV642" s="24"/>
      <c r="MWW642" s="24"/>
      <c r="MWX642" s="24"/>
      <c r="MWY642" s="24"/>
      <c r="MWZ642" s="24"/>
      <c r="MXA642" s="24"/>
      <c r="MXB642" s="24"/>
      <c r="MXC642" s="24"/>
      <c r="MXD642" s="24"/>
      <c r="MXE642" s="24"/>
      <c r="MXF642" s="24"/>
      <c r="MXG642" s="24"/>
      <c r="MXH642" s="24"/>
      <c r="MXI642" s="24"/>
      <c r="MXJ642" s="24"/>
      <c r="MXK642" s="24"/>
      <c r="MXL642" s="24"/>
      <c r="MXM642" s="24"/>
      <c r="MXN642" s="24"/>
      <c r="MXO642" s="24"/>
      <c r="MXP642" s="24"/>
      <c r="MXQ642" s="24"/>
      <c r="MXR642" s="24"/>
      <c r="MXS642" s="24"/>
      <c r="MXT642" s="24"/>
      <c r="MXU642" s="24"/>
      <c r="MXV642" s="24"/>
      <c r="MXW642" s="24"/>
      <c r="MXX642" s="24"/>
      <c r="MXY642" s="24"/>
      <c r="MXZ642" s="24"/>
      <c r="MYA642" s="24"/>
      <c r="MYB642" s="24"/>
      <c r="MYC642" s="24"/>
      <c r="MYD642" s="24"/>
      <c r="MYE642" s="24"/>
      <c r="MYF642" s="24"/>
      <c r="MYG642" s="24"/>
      <c r="MYH642" s="24"/>
      <c r="MYI642" s="24"/>
      <c r="MYJ642" s="24"/>
      <c r="MYK642" s="24"/>
      <c r="MYL642" s="24"/>
      <c r="MYM642" s="24"/>
      <c r="MYN642" s="24"/>
      <c r="MYO642" s="24"/>
      <c r="MYP642" s="24"/>
      <c r="MYQ642" s="24"/>
      <c r="MYR642" s="24"/>
      <c r="MYS642" s="24"/>
      <c r="MYT642" s="24"/>
      <c r="MYU642" s="24"/>
      <c r="MYV642" s="24"/>
      <c r="MYW642" s="24"/>
      <c r="MYX642" s="24"/>
      <c r="MYY642" s="24"/>
      <c r="MYZ642" s="24"/>
      <c r="MZA642" s="24"/>
      <c r="MZB642" s="24"/>
      <c r="MZC642" s="24"/>
      <c r="MZD642" s="24"/>
      <c r="MZE642" s="24"/>
      <c r="MZF642" s="24"/>
      <c r="MZG642" s="24"/>
      <c r="MZH642" s="24"/>
      <c r="MZI642" s="24"/>
      <c r="MZJ642" s="24"/>
      <c r="MZK642" s="24"/>
      <c r="MZL642" s="24"/>
      <c r="MZM642" s="24"/>
      <c r="MZN642" s="24"/>
      <c r="MZO642" s="24"/>
      <c r="MZP642" s="24"/>
      <c r="MZQ642" s="24"/>
      <c r="MZR642" s="24"/>
      <c r="MZS642" s="24"/>
      <c r="MZT642" s="24"/>
      <c r="MZU642" s="24"/>
      <c r="MZV642" s="24"/>
      <c r="MZW642" s="24"/>
      <c r="MZX642" s="24"/>
      <c r="MZY642" s="24"/>
      <c r="MZZ642" s="24"/>
      <c r="NAA642" s="24"/>
      <c r="NAB642" s="24"/>
      <c r="NAC642" s="24"/>
      <c r="NAD642" s="24"/>
      <c r="NAE642" s="24"/>
      <c r="NAF642" s="24"/>
      <c r="NAG642" s="24"/>
      <c r="NAH642" s="24"/>
      <c r="NAI642" s="24"/>
      <c r="NAJ642" s="24"/>
      <c r="NAK642" s="24"/>
      <c r="NAL642" s="24"/>
      <c r="NAM642" s="24"/>
      <c r="NAN642" s="24"/>
      <c r="NAO642" s="24"/>
      <c r="NAP642" s="24"/>
      <c r="NAQ642" s="24"/>
      <c r="NAR642" s="24"/>
      <c r="NAS642" s="24"/>
      <c r="NAT642" s="24"/>
      <c r="NAU642" s="24"/>
      <c r="NAV642" s="24"/>
      <c r="NAW642" s="24"/>
      <c r="NAX642" s="24"/>
      <c r="NAY642" s="24"/>
      <c r="NAZ642" s="24"/>
      <c r="NBA642" s="24"/>
      <c r="NBB642" s="24"/>
      <c r="NBC642" s="24"/>
      <c r="NBD642" s="24"/>
      <c r="NBE642" s="24"/>
      <c r="NBF642" s="24"/>
      <c r="NBG642" s="24"/>
      <c r="NBH642" s="24"/>
      <c r="NBI642" s="24"/>
      <c r="NBJ642" s="24"/>
      <c r="NBK642" s="24"/>
      <c r="NBL642" s="24"/>
      <c r="NBM642" s="24"/>
      <c r="NBN642" s="24"/>
      <c r="NBO642" s="24"/>
      <c r="NBP642" s="24"/>
      <c r="NBQ642" s="24"/>
      <c r="NBR642" s="24"/>
      <c r="NBS642" s="24"/>
      <c r="NBT642" s="24"/>
      <c r="NBU642" s="24"/>
      <c r="NBV642" s="24"/>
      <c r="NBW642" s="24"/>
      <c r="NBX642" s="24"/>
      <c r="NBY642" s="24"/>
      <c r="NBZ642" s="24"/>
      <c r="NCA642" s="24"/>
      <c r="NCB642" s="24"/>
      <c r="NCC642" s="24"/>
      <c r="NCD642" s="24"/>
      <c r="NCE642" s="24"/>
      <c r="NCF642" s="24"/>
      <c r="NCG642" s="24"/>
      <c r="NCH642" s="24"/>
      <c r="NCI642" s="24"/>
      <c r="NCJ642" s="24"/>
      <c r="NCK642" s="24"/>
      <c r="NCL642" s="24"/>
      <c r="NCM642" s="24"/>
      <c r="NCN642" s="24"/>
      <c r="NCO642" s="24"/>
      <c r="NCP642" s="24"/>
      <c r="NCQ642" s="24"/>
      <c r="NCR642" s="24"/>
      <c r="NCS642" s="24"/>
      <c r="NCT642" s="24"/>
      <c r="NCU642" s="24"/>
      <c r="NCV642" s="24"/>
      <c r="NCW642" s="24"/>
      <c r="NCX642" s="24"/>
      <c r="NCY642" s="24"/>
      <c r="NCZ642" s="24"/>
      <c r="NDA642" s="24"/>
      <c r="NDB642" s="24"/>
      <c r="NDC642" s="24"/>
      <c r="NDD642" s="24"/>
      <c r="NDE642" s="24"/>
      <c r="NDF642" s="24"/>
      <c r="NDG642" s="24"/>
      <c r="NDH642" s="24"/>
      <c r="NDI642" s="24"/>
      <c r="NDJ642" s="24"/>
      <c r="NDK642" s="24"/>
      <c r="NDL642" s="24"/>
      <c r="NDM642" s="24"/>
      <c r="NDN642" s="24"/>
      <c r="NDO642" s="24"/>
      <c r="NDP642" s="24"/>
      <c r="NDQ642" s="24"/>
      <c r="NDR642" s="24"/>
      <c r="NDS642" s="24"/>
      <c r="NDT642" s="24"/>
      <c r="NDU642" s="24"/>
      <c r="NDV642" s="24"/>
      <c r="NDW642" s="24"/>
      <c r="NDX642" s="24"/>
      <c r="NDY642" s="24"/>
      <c r="NDZ642" s="24"/>
      <c r="NEA642" s="24"/>
      <c r="NEB642" s="24"/>
      <c r="NEC642" s="24"/>
      <c r="NED642" s="24"/>
      <c r="NEE642" s="24"/>
      <c r="NEF642" s="24"/>
      <c r="NEG642" s="24"/>
      <c r="NEH642" s="24"/>
      <c r="NEI642" s="24"/>
      <c r="NEJ642" s="24"/>
      <c r="NEK642" s="24"/>
      <c r="NEL642" s="24"/>
      <c r="NEM642" s="24"/>
      <c r="NEN642" s="24"/>
      <c r="NEO642" s="24"/>
      <c r="NEP642" s="24"/>
      <c r="NEQ642" s="24"/>
      <c r="NER642" s="24"/>
      <c r="NES642" s="24"/>
      <c r="NET642" s="24"/>
      <c r="NEU642" s="24"/>
      <c r="NEV642" s="24"/>
      <c r="NEW642" s="24"/>
      <c r="NEX642" s="24"/>
      <c r="NEY642" s="24"/>
      <c r="NEZ642" s="24"/>
      <c r="NFA642" s="24"/>
      <c r="NFB642" s="24"/>
      <c r="NFC642" s="24"/>
      <c r="NFD642" s="24"/>
      <c r="NFE642" s="24"/>
      <c r="NFF642" s="24"/>
      <c r="NFG642" s="24"/>
      <c r="NFH642" s="24"/>
      <c r="NFI642" s="24"/>
      <c r="NFJ642" s="24"/>
      <c r="NFK642" s="24"/>
      <c r="NFL642" s="24"/>
      <c r="NFM642" s="24"/>
      <c r="NFN642" s="24"/>
      <c r="NFO642" s="24"/>
      <c r="NFP642" s="24"/>
      <c r="NFQ642" s="24"/>
      <c r="NFR642" s="24"/>
      <c r="NFS642" s="24"/>
      <c r="NFT642" s="24"/>
      <c r="NFU642" s="24"/>
      <c r="NFV642" s="24"/>
      <c r="NFW642" s="24"/>
      <c r="NFX642" s="24"/>
      <c r="NFY642" s="24"/>
      <c r="NFZ642" s="24"/>
      <c r="NGA642" s="24"/>
      <c r="NGB642" s="24"/>
      <c r="NGC642" s="24"/>
      <c r="NGD642" s="24"/>
      <c r="NGE642" s="24"/>
      <c r="NGF642" s="24"/>
      <c r="NGG642" s="24"/>
      <c r="NGH642" s="24"/>
      <c r="NGI642" s="24"/>
      <c r="NGJ642" s="24"/>
      <c r="NGK642" s="24"/>
      <c r="NGL642" s="24"/>
      <c r="NGM642" s="24"/>
      <c r="NGN642" s="24"/>
      <c r="NGO642" s="24"/>
      <c r="NGP642" s="24"/>
      <c r="NGQ642" s="24"/>
      <c r="NGR642" s="24"/>
      <c r="NGS642" s="24"/>
      <c r="NGT642" s="24"/>
      <c r="NGU642" s="24"/>
      <c r="NGV642" s="24"/>
      <c r="NGW642" s="24"/>
      <c r="NGX642" s="24"/>
      <c r="NGY642" s="24"/>
      <c r="NGZ642" s="24"/>
      <c r="NHA642" s="24"/>
      <c r="NHB642" s="24"/>
      <c r="NHC642" s="24"/>
      <c r="NHD642" s="24"/>
      <c r="NHE642" s="24"/>
      <c r="NHF642" s="24"/>
      <c r="NHG642" s="24"/>
      <c r="NHH642" s="24"/>
      <c r="NHI642" s="24"/>
      <c r="NHJ642" s="24"/>
      <c r="NHK642" s="24"/>
      <c r="NHL642" s="24"/>
      <c r="NHM642" s="24"/>
      <c r="NHN642" s="24"/>
      <c r="NHO642" s="24"/>
      <c r="NHP642" s="24"/>
      <c r="NHQ642" s="24"/>
      <c r="NHR642" s="24"/>
      <c r="NHS642" s="24"/>
      <c r="NHT642" s="24"/>
      <c r="NHU642" s="24"/>
      <c r="NHV642" s="24"/>
      <c r="NHW642" s="24"/>
      <c r="NHX642" s="24"/>
      <c r="NHY642" s="24"/>
      <c r="NHZ642" s="24"/>
      <c r="NIA642" s="24"/>
      <c r="NIB642" s="24"/>
      <c r="NIC642" s="24"/>
      <c r="NID642" s="24"/>
      <c r="NIE642" s="24"/>
      <c r="NIF642" s="24"/>
      <c r="NIG642" s="24"/>
      <c r="NIH642" s="24"/>
      <c r="NII642" s="24"/>
      <c r="NIJ642" s="24"/>
      <c r="NIK642" s="24"/>
      <c r="NIL642" s="24"/>
      <c r="NIM642" s="24"/>
      <c r="NIN642" s="24"/>
      <c r="NIO642" s="24"/>
      <c r="NIP642" s="24"/>
      <c r="NIQ642" s="24"/>
      <c r="NIR642" s="24"/>
      <c r="NIS642" s="24"/>
      <c r="NIT642" s="24"/>
      <c r="NIU642" s="24"/>
      <c r="NIV642" s="24"/>
      <c r="NIW642" s="24"/>
      <c r="NIX642" s="24"/>
      <c r="NIY642" s="24"/>
      <c r="NIZ642" s="24"/>
      <c r="NJA642" s="24"/>
      <c r="NJB642" s="24"/>
      <c r="NJC642" s="24"/>
      <c r="NJD642" s="24"/>
      <c r="NJE642" s="24"/>
      <c r="NJF642" s="24"/>
      <c r="NJG642" s="24"/>
      <c r="NJH642" s="24"/>
      <c r="NJI642" s="24"/>
      <c r="NJJ642" s="24"/>
      <c r="NJK642" s="24"/>
      <c r="NJL642" s="24"/>
      <c r="NJM642" s="24"/>
      <c r="NJN642" s="24"/>
      <c r="NJO642" s="24"/>
      <c r="NJP642" s="24"/>
      <c r="NJQ642" s="24"/>
      <c r="NJR642" s="24"/>
      <c r="NJS642" s="24"/>
      <c r="NJT642" s="24"/>
      <c r="NJU642" s="24"/>
      <c r="NJV642" s="24"/>
      <c r="NJW642" s="24"/>
      <c r="NJX642" s="24"/>
      <c r="NJY642" s="24"/>
      <c r="NJZ642" s="24"/>
      <c r="NKA642" s="24"/>
      <c r="NKB642" s="24"/>
      <c r="NKC642" s="24"/>
      <c r="NKD642" s="24"/>
      <c r="NKE642" s="24"/>
      <c r="NKF642" s="24"/>
      <c r="NKG642" s="24"/>
      <c r="NKH642" s="24"/>
      <c r="NKI642" s="24"/>
      <c r="NKJ642" s="24"/>
      <c r="NKK642" s="24"/>
      <c r="NKL642" s="24"/>
      <c r="NKM642" s="24"/>
      <c r="NKN642" s="24"/>
      <c r="NKO642" s="24"/>
      <c r="NKP642" s="24"/>
      <c r="NKQ642" s="24"/>
      <c r="NKR642" s="24"/>
      <c r="NKS642" s="24"/>
      <c r="NKT642" s="24"/>
      <c r="NKU642" s="24"/>
      <c r="NKV642" s="24"/>
      <c r="NKW642" s="24"/>
      <c r="NKX642" s="24"/>
      <c r="NKY642" s="24"/>
      <c r="NKZ642" s="24"/>
      <c r="NLA642" s="24"/>
      <c r="NLB642" s="24"/>
      <c r="NLC642" s="24"/>
      <c r="NLD642" s="24"/>
      <c r="NLE642" s="24"/>
      <c r="NLF642" s="24"/>
      <c r="NLG642" s="24"/>
      <c r="NLH642" s="24"/>
      <c r="NLI642" s="24"/>
      <c r="NLJ642" s="24"/>
      <c r="NLK642" s="24"/>
      <c r="NLL642" s="24"/>
      <c r="NLM642" s="24"/>
      <c r="NLN642" s="24"/>
      <c r="NLO642" s="24"/>
      <c r="NLP642" s="24"/>
      <c r="NLQ642" s="24"/>
      <c r="NLR642" s="24"/>
      <c r="NLS642" s="24"/>
      <c r="NLT642" s="24"/>
      <c r="NLU642" s="24"/>
      <c r="NLV642" s="24"/>
      <c r="NLW642" s="24"/>
      <c r="NLX642" s="24"/>
      <c r="NLY642" s="24"/>
      <c r="NLZ642" s="24"/>
      <c r="NMA642" s="24"/>
      <c r="NMB642" s="24"/>
      <c r="NMC642" s="24"/>
      <c r="NMD642" s="24"/>
      <c r="NME642" s="24"/>
      <c r="NMF642" s="24"/>
      <c r="NMG642" s="24"/>
      <c r="NMH642" s="24"/>
      <c r="NMI642" s="24"/>
      <c r="NMJ642" s="24"/>
      <c r="NMK642" s="24"/>
      <c r="NML642" s="24"/>
      <c r="NMM642" s="24"/>
      <c r="NMN642" s="24"/>
      <c r="NMO642" s="24"/>
      <c r="NMP642" s="24"/>
      <c r="NMQ642" s="24"/>
      <c r="NMR642" s="24"/>
      <c r="NMS642" s="24"/>
      <c r="NMT642" s="24"/>
      <c r="NMU642" s="24"/>
      <c r="NMV642" s="24"/>
      <c r="NMW642" s="24"/>
      <c r="NMX642" s="24"/>
      <c r="NMY642" s="24"/>
      <c r="NMZ642" s="24"/>
      <c r="NNA642" s="24"/>
      <c r="NNB642" s="24"/>
      <c r="NNC642" s="24"/>
      <c r="NND642" s="24"/>
      <c r="NNE642" s="24"/>
      <c r="NNF642" s="24"/>
      <c r="NNG642" s="24"/>
      <c r="NNH642" s="24"/>
      <c r="NNI642" s="24"/>
      <c r="NNJ642" s="24"/>
      <c r="NNK642" s="24"/>
      <c r="NNL642" s="24"/>
      <c r="NNM642" s="24"/>
      <c r="NNN642" s="24"/>
      <c r="NNO642" s="24"/>
      <c r="NNP642" s="24"/>
      <c r="NNQ642" s="24"/>
      <c r="NNR642" s="24"/>
      <c r="NNS642" s="24"/>
      <c r="NNT642" s="24"/>
      <c r="NNU642" s="24"/>
      <c r="NNV642" s="24"/>
      <c r="NNW642" s="24"/>
      <c r="NNX642" s="24"/>
      <c r="NNY642" s="24"/>
      <c r="NNZ642" s="24"/>
      <c r="NOA642" s="24"/>
      <c r="NOB642" s="24"/>
      <c r="NOC642" s="24"/>
      <c r="NOD642" s="24"/>
      <c r="NOE642" s="24"/>
      <c r="NOF642" s="24"/>
      <c r="NOG642" s="24"/>
      <c r="NOH642" s="24"/>
      <c r="NOI642" s="24"/>
      <c r="NOJ642" s="24"/>
      <c r="NOK642" s="24"/>
      <c r="NOL642" s="24"/>
      <c r="NOM642" s="24"/>
      <c r="NON642" s="24"/>
      <c r="NOO642" s="24"/>
      <c r="NOP642" s="24"/>
      <c r="NOQ642" s="24"/>
      <c r="NOR642" s="24"/>
      <c r="NOS642" s="24"/>
      <c r="NOT642" s="24"/>
      <c r="NOU642" s="24"/>
      <c r="NOV642" s="24"/>
      <c r="NOW642" s="24"/>
      <c r="NOX642" s="24"/>
      <c r="NOY642" s="24"/>
      <c r="NOZ642" s="24"/>
      <c r="NPA642" s="24"/>
      <c r="NPB642" s="24"/>
      <c r="NPC642" s="24"/>
      <c r="NPD642" s="24"/>
      <c r="NPE642" s="24"/>
      <c r="NPF642" s="24"/>
      <c r="NPG642" s="24"/>
      <c r="NPH642" s="24"/>
      <c r="NPI642" s="24"/>
      <c r="NPJ642" s="24"/>
      <c r="NPK642" s="24"/>
      <c r="NPL642" s="24"/>
      <c r="NPM642" s="24"/>
      <c r="NPN642" s="24"/>
      <c r="NPO642" s="24"/>
      <c r="NPP642" s="24"/>
      <c r="NPQ642" s="24"/>
      <c r="NPR642" s="24"/>
      <c r="NPS642" s="24"/>
      <c r="NPT642" s="24"/>
      <c r="NPU642" s="24"/>
      <c r="NPV642" s="24"/>
      <c r="NPW642" s="24"/>
      <c r="NPX642" s="24"/>
      <c r="NPY642" s="24"/>
      <c r="NPZ642" s="24"/>
      <c r="NQA642" s="24"/>
      <c r="NQB642" s="24"/>
      <c r="NQC642" s="24"/>
      <c r="NQD642" s="24"/>
      <c r="NQE642" s="24"/>
      <c r="NQF642" s="24"/>
      <c r="NQG642" s="24"/>
      <c r="NQH642" s="24"/>
      <c r="NQI642" s="24"/>
      <c r="NQJ642" s="24"/>
      <c r="NQK642" s="24"/>
      <c r="NQL642" s="24"/>
      <c r="NQM642" s="24"/>
      <c r="NQN642" s="24"/>
      <c r="NQO642" s="24"/>
      <c r="NQP642" s="24"/>
      <c r="NQQ642" s="24"/>
      <c r="NQR642" s="24"/>
      <c r="NQS642" s="24"/>
      <c r="NQT642" s="24"/>
      <c r="NQU642" s="24"/>
      <c r="NQV642" s="24"/>
      <c r="NQW642" s="24"/>
      <c r="NQX642" s="24"/>
      <c r="NQY642" s="24"/>
      <c r="NQZ642" s="24"/>
      <c r="NRA642" s="24"/>
      <c r="NRB642" s="24"/>
      <c r="NRC642" s="24"/>
      <c r="NRD642" s="24"/>
      <c r="NRE642" s="24"/>
      <c r="NRF642" s="24"/>
      <c r="NRG642" s="24"/>
      <c r="NRH642" s="24"/>
      <c r="NRI642" s="24"/>
      <c r="NRJ642" s="24"/>
      <c r="NRK642" s="24"/>
      <c r="NRL642" s="24"/>
      <c r="NRM642" s="24"/>
      <c r="NRN642" s="24"/>
      <c r="NRO642" s="24"/>
      <c r="NRP642" s="24"/>
      <c r="NRQ642" s="24"/>
      <c r="NRR642" s="24"/>
      <c r="NRS642" s="24"/>
      <c r="NRT642" s="24"/>
      <c r="NRU642" s="24"/>
      <c r="NRV642" s="24"/>
      <c r="NRW642" s="24"/>
      <c r="NRX642" s="24"/>
      <c r="NRY642" s="24"/>
      <c r="NRZ642" s="24"/>
      <c r="NSA642" s="24"/>
      <c r="NSB642" s="24"/>
      <c r="NSC642" s="24"/>
      <c r="NSD642" s="24"/>
      <c r="NSE642" s="24"/>
      <c r="NSF642" s="24"/>
      <c r="NSG642" s="24"/>
      <c r="NSH642" s="24"/>
      <c r="NSI642" s="24"/>
      <c r="NSJ642" s="24"/>
      <c r="NSK642" s="24"/>
      <c r="NSL642" s="24"/>
      <c r="NSM642" s="24"/>
      <c r="NSN642" s="24"/>
      <c r="NSO642" s="24"/>
      <c r="NSP642" s="24"/>
      <c r="NSQ642" s="24"/>
      <c r="NSR642" s="24"/>
      <c r="NSS642" s="24"/>
      <c r="NST642" s="24"/>
      <c r="NSU642" s="24"/>
      <c r="NSV642" s="24"/>
      <c r="NSW642" s="24"/>
      <c r="NSX642" s="24"/>
      <c r="NSY642" s="24"/>
      <c r="NSZ642" s="24"/>
      <c r="NTA642" s="24"/>
      <c r="NTB642" s="24"/>
      <c r="NTC642" s="24"/>
      <c r="NTD642" s="24"/>
      <c r="NTE642" s="24"/>
      <c r="NTF642" s="24"/>
      <c r="NTG642" s="24"/>
      <c r="NTH642" s="24"/>
      <c r="NTI642" s="24"/>
      <c r="NTJ642" s="24"/>
      <c r="NTK642" s="24"/>
      <c r="NTL642" s="24"/>
      <c r="NTM642" s="24"/>
      <c r="NTN642" s="24"/>
      <c r="NTO642" s="24"/>
      <c r="NTP642" s="24"/>
      <c r="NTQ642" s="24"/>
      <c r="NTR642" s="24"/>
      <c r="NTS642" s="24"/>
      <c r="NTT642" s="24"/>
      <c r="NTU642" s="24"/>
      <c r="NTV642" s="24"/>
      <c r="NTW642" s="24"/>
      <c r="NTX642" s="24"/>
      <c r="NTY642" s="24"/>
      <c r="NTZ642" s="24"/>
      <c r="NUA642" s="24"/>
      <c r="NUB642" s="24"/>
      <c r="NUC642" s="24"/>
      <c r="NUD642" s="24"/>
      <c r="NUE642" s="24"/>
      <c r="NUF642" s="24"/>
      <c r="NUG642" s="24"/>
      <c r="NUH642" s="24"/>
      <c r="NUI642" s="24"/>
      <c r="NUJ642" s="24"/>
      <c r="NUK642" s="24"/>
      <c r="NUL642" s="24"/>
      <c r="NUM642" s="24"/>
      <c r="NUN642" s="24"/>
      <c r="NUO642" s="24"/>
      <c r="NUP642" s="24"/>
      <c r="NUQ642" s="24"/>
      <c r="NUR642" s="24"/>
      <c r="NUS642" s="24"/>
      <c r="NUT642" s="24"/>
      <c r="NUU642" s="24"/>
      <c r="NUV642" s="24"/>
      <c r="NUW642" s="24"/>
      <c r="NUX642" s="24"/>
      <c r="NUY642" s="24"/>
      <c r="NUZ642" s="24"/>
      <c r="NVA642" s="24"/>
      <c r="NVB642" s="24"/>
      <c r="NVC642" s="24"/>
      <c r="NVD642" s="24"/>
      <c r="NVE642" s="24"/>
      <c r="NVF642" s="24"/>
      <c r="NVG642" s="24"/>
      <c r="NVH642" s="24"/>
      <c r="NVI642" s="24"/>
      <c r="NVJ642" s="24"/>
      <c r="NVK642" s="24"/>
      <c r="NVL642" s="24"/>
      <c r="NVM642" s="24"/>
      <c r="NVN642" s="24"/>
      <c r="NVO642" s="24"/>
      <c r="NVP642" s="24"/>
      <c r="NVQ642" s="24"/>
      <c r="NVR642" s="24"/>
      <c r="NVS642" s="24"/>
      <c r="NVT642" s="24"/>
      <c r="NVU642" s="24"/>
      <c r="NVV642" s="24"/>
      <c r="NVW642" s="24"/>
      <c r="NVX642" s="24"/>
      <c r="NVY642" s="24"/>
      <c r="NVZ642" s="24"/>
      <c r="NWA642" s="24"/>
      <c r="NWB642" s="24"/>
      <c r="NWC642" s="24"/>
      <c r="NWD642" s="24"/>
      <c r="NWE642" s="24"/>
      <c r="NWF642" s="24"/>
      <c r="NWG642" s="24"/>
      <c r="NWH642" s="24"/>
      <c r="NWI642" s="24"/>
      <c r="NWJ642" s="24"/>
      <c r="NWK642" s="24"/>
      <c r="NWL642" s="24"/>
      <c r="NWM642" s="24"/>
      <c r="NWN642" s="24"/>
      <c r="NWO642" s="24"/>
      <c r="NWP642" s="24"/>
      <c r="NWQ642" s="24"/>
      <c r="NWR642" s="24"/>
      <c r="NWS642" s="24"/>
      <c r="NWT642" s="24"/>
      <c r="NWU642" s="24"/>
      <c r="NWV642" s="24"/>
      <c r="NWW642" s="24"/>
      <c r="NWX642" s="24"/>
      <c r="NWY642" s="24"/>
      <c r="NWZ642" s="24"/>
      <c r="NXA642" s="24"/>
      <c r="NXB642" s="24"/>
      <c r="NXC642" s="24"/>
      <c r="NXD642" s="24"/>
      <c r="NXE642" s="24"/>
      <c r="NXF642" s="24"/>
      <c r="NXG642" s="24"/>
      <c r="NXH642" s="24"/>
      <c r="NXI642" s="24"/>
      <c r="NXJ642" s="24"/>
      <c r="NXK642" s="24"/>
      <c r="NXL642" s="24"/>
      <c r="NXM642" s="24"/>
      <c r="NXN642" s="24"/>
      <c r="NXO642" s="24"/>
      <c r="NXP642" s="24"/>
      <c r="NXQ642" s="24"/>
      <c r="NXR642" s="24"/>
      <c r="NXS642" s="24"/>
      <c r="NXT642" s="24"/>
      <c r="NXU642" s="24"/>
      <c r="NXV642" s="24"/>
      <c r="NXW642" s="24"/>
      <c r="NXX642" s="24"/>
      <c r="NXY642" s="24"/>
      <c r="NXZ642" s="24"/>
      <c r="NYA642" s="24"/>
      <c r="NYB642" s="24"/>
      <c r="NYC642" s="24"/>
      <c r="NYD642" s="24"/>
      <c r="NYE642" s="24"/>
      <c r="NYF642" s="24"/>
      <c r="NYG642" s="24"/>
      <c r="NYH642" s="24"/>
      <c r="NYI642" s="24"/>
      <c r="NYJ642" s="24"/>
      <c r="NYK642" s="24"/>
      <c r="NYL642" s="24"/>
      <c r="NYM642" s="24"/>
      <c r="NYN642" s="24"/>
      <c r="NYO642" s="24"/>
      <c r="NYP642" s="24"/>
      <c r="NYQ642" s="24"/>
      <c r="NYR642" s="24"/>
      <c r="NYS642" s="24"/>
      <c r="NYT642" s="24"/>
      <c r="NYU642" s="24"/>
      <c r="NYV642" s="24"/>
      <c r="NYW642" s="24"/>
      <c r="NYX642" s="24"/>
      <c r="NYY642" s="24"/>
      <c r="NYZ642" s="24"/>
      <c r="NZA642" s="24"/>
      <c r="NZB642" s="24"/>
      <c r="NZC642" s="24"/>
      <c r="NZD642" s="24"/>
      <c r="NZE642" s="24"/>
      <c r="NZF642" s="24"/>
      <c r="NZG642" s="24"/>
      <c r="NZH642" s="24"/>
      <c r="NZI642" s="24"/>
      <c r="NZJ642" s="24"/>
      <c r="NZK642" s="24"/>
      <c r="NZL642" s="24"/>
      <c r="NZM642" s="24"/>
      <c r="NZN642" s="24"/>
      <c r="NZO642" s="24"/>
      <c r="NZP642" s="24"/>
      <c r="NZQ642" s="24"/>
      <c r="NZR642" s="24"/>
      <c r="NZS642" s="24"/>
      <c r="NZT642" s="24"/>
      <c r="NZU642" s="24"/>
      <c r="NZV642" s="24"/>
      <c r="NZW642" s="24"/>
      <c r="NZX642" s="24"/>
      <c r="NZY642" s="24"/>
      <c r="NZZ642" s="24"/>
      <c r="OAA642" s="24"/>
      <c r="OAB642" s="24"/>
      <c r="OAC642" s="24"/>
      <c r="OAD642" s="24"/>
      <c r="OAE642" s="24"/>
      <c r="OAF642" s="24"/>
      <c r="OAG642" s="24"/>
      <c r="OAH642" s="24"/>
      <c r="OAI642" s="24"/>
      <c r="OAJ642" s="24"/>
      <c r="OAK642" s="24"/>
      <c r="OAL642" s="24"/>
      <c r="OAM642" s="24"/>
      <c r="OAN642" s="24"/>
      <c r="OAO642" s="24"/>
      <c r="OAP642" s="24"/>
      <c r="OAQ642" s="24"/>
      <c r="OAR642" s="24"/>
      <c r="OAS642" s="24"/>
      <c r="OAT642" s="24"/>
      <c r="OAU642" s="24"/>
      <c r="OAV642" s="24"/>
      <c r="OAW642" s="24"/>
      <c r="OAX642" s="24"/>
      <c r="OAY642" s="24"/>
      <c r="OAZ642" s="24"/>
      <c r="OBA642" s="24"/>
      <c r="OBB642" s="24"/>
      <c r="OBC642" s="24"/>
      <c r="OBD642" s="24"/>
      <c r="OBE642" s="24"/>
      <c r="OBF642" s="24"/>
      <c r="OBG642" s="24"/>
      <c r="OBH642" s="24"/>
      <c r="OBI642" s="24"/>
      <c r="OBJ642" s="24"/>
      <c r="OBK642" s="24"/>
      <c r="OBL642" s="24"/>
      <c r="OBM642" s="24"/>
      <c r="OBN642" s="24"/>
      <c r="OBO642" s="24"/>
      <c r="OBP642" s="24"/>
      <c r="OBQ642" s="24"/>
      <c r="OBR642" s="24"/>
      <c r="OBS642" s="24"/>
      <c r="OBT642" s="24"/>
      <c r="OBU642" s="24"/>
      <c r="OBV642" s="24"/>
      <c r="OBW642" s="24"/>
      <c r="OBX642" s="24"/>
      <c r="OBY642" s="24"/>
      <c r="OBZ642" s="24"/>
      <c r="OCA642" s="24"/>
      <c r="OCB642" s="24"/>
      <c r="OCC642" s="24"/>
      <c r="OCD642" s="24"/>
      <c r="OCE642" s="24"/>
      <c r="OCF642" s="24"/>
      <c r="OCG642" s="24"/>
      <c r="OCH642" s="24"/>
      <c r="OCI642" s="24"/>
      <c r="OCJ642" s="24"/>
      <c r="OCK642" s="24"/>
      <c r="OCL642" s="24"/>
      <c r="OCM642" s="24"/>
      <c r="OCN642" s="24"/>
      <c r="OCO642" s="24"/>
      <c r="OCP642" s="24"/>
      <c r="OCQ642" s="24"/>
      <c r="OCR642" s="24"/>
      <c r="OCS642" s="24"/>
      <c r="OCT642" s="24"/>
      <c r="OCU642" s="24"/>
      <c r="OCV642" s="24"/>
      <c r="OCW642" s="24"/>
      <c r="OCX642" s="24"/>
      <c r="OCY642" s="24"/>
      <c r="OCZ642" s="24"/>
      <c r="ODA642" s="24"/>
      <c r="ODB642" s="24"/>
      <c r="ODC642" s="24"/>
      <c r="ODD642" s="24"/>
      <c r="ODE642" s="24"/>
      <c r="ODF642" s="24"/>
      <c r="ODG642" s="24"/>
      <c r="ODH642" s="24"/>
      <c r="ODI642" s="24"/>
      <c r="ODJ642" s="24"/>
      <c r="ODK642" s="24"/>
      <c r="ODL642" s="24"/>
      <c r="ODM642" s="24"/>
      <c r="ODN642" s="24"/>
      <c r="ODO642" s="24"/>
      <c r="ODP642" s="24"/>
      <c r="ODQ642" s="24"/>
      <c r="ODR642" s="24"/>
      <c r="ODS642" s="24"/>
      <c r="ODT642" s="24"/>
      <c r="ODU642" s="24"/>
      <c r="ODV642" s="24"/>
      <c r="ODW642" s="24"/>
      <c r="ODX642" s="24"/>
      <c r="ODY642" s="24"/>
      <c r="ODZ642" s="24"/>
      <c r="OEA642" s="24"/>
      <c r="OEB642" s="24"/>
      <c r="OEC642" s="24"/>
      <c r="OED642" s="24"/>
      <c r="OEE642" s="24"/>
      <c r="OEF642" s="24"/>
      <c r="OEG642" s="24"/>
      <c r="OEH642" s="24"/>
      <c r="OEI642" s="24"/>
      <c r="OEJ642" s="24"/>
      <c r="OEK642" s="24"/>
      <c r="OEL642" s="24"/>
      <c r="OEM642" s="24"/>
      <c r="OEN642" s="24"/>
      <c r="OEO642" s="24"/>
      <c r="OEP642" s="24"/>
      <c r="OEQ642" s="24"/>
      <c r="OER642" s="24"/>
      <c r="OES642" s="24"/>
      <c r="OET642" s="24"/>
      <c r="OEU642" s="24"/>
      <c r="OEV642" s="24"/>
      <c r="OEW642" s="24"/>
      <c r="OEX642" s="24"/>
      <c r="OEY642" s="24"/>
      <c r="OEZ642" s="24"/>
      <c r="OFA642" s="24"/>
      <c r="OFB642" s="24"/>
      <c r="OFC642" s="24"/>
      <c r="OFD642" s="24"/>
      <c r="OFE642" s="24"/>
      <c r="OFF642" s="24"/>
      <c r="OFG642" s="24"/>
      <c r="OFH642" s="24"/>
      <c r="OFI642" s="24"/>
      <c r="OFJ642" s="24"/>
      <c r="OFK642" s="24"/>
      <c r="OFL642" s="24"/>
      <c r="OFM642" s="24"/>
      <c r="OFN642" s="24"/>
      <c r="OFO642" s="24"/>
      <c r="OFP642" s="24"/>
      <c r="OFQ642" s="24"/>
      <c r="OFR642" s="24"/>
      <c r="OFS642" s="24"/>
      <c r="OFT642" s="24"/>
      <c r="OFU642" s="24"/>
      <c r="OFV642" s="24"/>
      <c r="OFW642" s="24"/>
      <c r="OFX642" s="24"/>
      <c r="OFY642" s="24"/>
      <c r="OFZ642" s="24"/>
      <c r="OGA642" s="24"/>
      <c r="OGB642" s="24"/>
      <c r="OGC642" s="24"/>
      <c r="OGD642" s="24"/>
      <c r="OGE642" s="24"/>
      <c r="OGF642" s="24"/>
      <c r="OGG642" s="24"/>
      <c r="OGH642" s="24"/>
      <c r="OGI642" s="24"/>
      <c r="OGJ642" s="24"/>
      <c r="OGK642" s="24"/>
      <c r="OGL642" s="24"/>
      <c r="OGM642" s="24"/>
      <c r="OGN642" s="24"/>
      <c r="OGO642" s="24"/>
      <c r="OGP642" s="24"/>
      <c r="OGQ642" s="24"/>
      <c r="OGR642" s="24"/>
      <c r="OGS642" s="24"/>
      <c r="OGT642" s="24"/>
      <c r="OGU642" s="24"/>
      <c r="OGV642" s="24"/>
      <c r="OGW642" s="24"/>
      <c r="OGX642" s="24"/>
      <c r="OGY642" s="24"/>
      <c r="OGZ642" s="24"/>
      <c r="OHA642" s="24"/>
      <c r="OHB642" s="24"/>
      <c r="OHC642" s="24"/>
      <c r="OHD642" s="24"/>
      <c r="OHE642" s="24"/>
      <c r="OHF642" s="24"/>
      <c r="OHG642" s="24"/>
      <c r="OHH642" s="24"/>
      <c r="OHI642" s="24"/>
      <c r="OHJ642" s="24"/>
      <c r="OHK642" s="24"/>
      <c r="OHL642" s="24"/>
      <c r="OHM642" s="24"/>
      <c r="OHN642" s="24"/>
      <c r="OHO642" s="24"/>
      <c r="OHP642" s="24"/>
      <c r="OHQ642" s="24"/>
      <c r="OHR642" s="24"/>
      <c r="OHS642" s="24"/>
      <c r="OHT642" s="24"/>
      <c r="OHU642" s="24"/>
      <c r="OHV642" s="24"/>
      <c r="OHW642" s="24"/>
      <c r="OHX642" s="24"/>
      <c r="OHY642" s="24"/>
      <c r="OHZ642" s="24"/>
      <c r="OIA642" s="24"/>
      <c r="OIB642" s="24"/>
      <c r="OIC642" s="24"/>
      <c r="OID642" s="24"/>
      <c r="OIE642" s="24"/>
      <c r="OIF642" s="24"/>
      <c r="OIG642" s="24"/>
      <c r="OIH642" s="24"/>
      <c r="OII642" s="24"/>
      <c r="OIJ642" s="24"/>
      <c r="OIK642" s="24"/>
      <c r="OIL642" s="24"/>
      <c r="OIM642" s="24"/>
      <c r="OIN642" s="24"/>
      <c r="OIO642" s="24"/>
      <c r="OIP642" s="24"/>
      <c r="OIQ642" s="24"/>
      <c r="OIR642" s="24"/>
      <c r="OIS642" s="24"/>
      <c r="OIT642" s="24"/>
      <c r="OIU642" s="24"/>
      <c r="OIV642" s="24"/>
      <c r="OIW642" s="24"/>
      <c r="OIX642" s="24"/>
      <c r="OIY642" s="24"/>
      <c r="OIZ642" s="24"/>
      <c r="OJA642" s="24"/>
      <c r="OJB642" s="24"/>
      <c r="OJC642" s="24"/>
      <c r="OJD642" s="24"/>
      <c r="OJE642" s="24"/>
      <c r="OJF642" s="24"/>
      <c r="OJG642" s="24"/>
      <c r="OJH642" s="24"/>
      <c r="OJI642" s="24"/>
      <c r="OJJ642" s="24"/>
      <c r="OJK642" s="24"/>
      <c r="OJL642" s="24"/>
      <c r="OJM642" s="24"/>
      <c r="OJN642" s="24"/>
      <c r="OJO642" s="24"/>
      <c r="OJP642" s="24"/>
      <c r="OJQ642" s="24"/>
      <c r="OJR642" s="24"/>
      <c r="OJS642" s="24"/>
      <c r="OJT642" s="24"/>
      <c r="OJU642" s="24"/>
      <c r="OJV642" s="24"/>
      <c r="OJW642" s="24"/>
      <c r="OJX642" s="24"/>
      <c r="OJY642" s="24"/>
      <c r="OJZ642" s="24"/>
      <c r="OKA642" s="24"/>
      <c r="OKB642" s="24"/>
      <c r="OKC642" s="24"/>
      <c r="OKD642" s="24"/>
      <c r="OKE642" s="24"/>
      <c r="OKF642" s="24"/>
      <c r="OKG642" s="24"/>
      <c r="OKH642" s="24"/>
      <c r="OKI642" s="24"/>
      <c r="OKJ642" s="24"/>
      <c r="OKK642" s="24"/>
      <c r="OKL642" s="24"/>
      <c r="OKM642" s="24"/>
      <c r="OKN642" s="24"/>
      <c r="OKO642" s="24"/>
      <c r="OKP642" s="24"/>
      <c r="OKQ642" s="24"/>
      <c r="OKR642" s="24"/>
      <c r="OKS642" s="24"/>
      <c r="OKT642" s="24"/>
      <c r="OKU642" s="24"/>
      <c r="OKV642" s="24"/>
      <c r="OKW642" s="24"/>
      <c r="OKX642" s="24"/>
      <c r="OKY642" s="24"/>
      <c r="OKZ642" s="24"/>
      <c r="OLA642" s="24"/>
      <c r="OLB642" s="24"/>
      <c r="OLC642" s="24"/>
      <c r="OLD642" s="24"/>
      <c r="OLE642" s="24"/>
      <c r="OLF642" s="24"/>
      <c r="OLG642" s="24"/>
      <c r="OLH642" s="24"/>
      <c r="OLI642" s="24"/>
      <c r="OLJ642" s="24"/>
      <c r="OLK642" s="24"/>
      <c r="OLL642" s="24"/>
      <c r="OLM642" s="24"/>
      <c r="OLN642" s="24"/>
      <c r="OLO642" s="24"/>
      <c r="OLP642" s="24"/>
      <c r="OLQ642" s="24"/>
      <c r="OLR642" s="24"/>
      <c r="OLS642" s="24"/>
      <c r="OLT642" s="24"/>
      <c r="OLU642" s="24"/>
      <c r="OLV642" s="24"/>
      <c r="OLW642" s="24"/>
      <c r="OLX642" s="24"/>
      <c r="OLY642" s="24"/>
      <c r="OLZ642" s="24"/>
      <c r="OMA642" s="24"/>
      <c r="OMB642" s="24"/>
      <c r="OMC642" s="24"/>
      <c r="OMD642" s="24"/>
      <c r="OME642" s="24"/>
      <c r="OMF642" s="24"/>
      <c r="OMG642" s="24"/>
      <c r="OMH642" s="24"/>
      <c r="OMI642" s="24"/>
      <c r="OMJ642" s="24"/>
      <c r="OMK642" s="24"/>
      <c r="OML642" s="24"/>
      <c r="OMM642" s="24"/>
      <c r="OMN642" s="24"/>
      <c r="OMO642" s="24"/>
      <c r="OMP642" s="24"/>
      <c r="OMQ642" s="24"/>
      <c r="OMR642" s="24"/>
      <c r="OMS642" s="24"/>
      <c r="OMT642" s="24"/>
      <c r="OMU642" s="24"/>
      <c r="OMV642" s="24"/>
      <c r="OMW642" s="24"/>
      <c r="OMX642" s="24"/>
      <c r="OMY642" s="24"/>
      <c r="OMZ642" s="24"/>
      <c r="ONA642" s="24"/>
      <c r="ONB642" s="24"/>
      <c r="ONC642" s="24"/>
      <c r="OND642" s="24"/>
      <c r="ONE642" s="24"/>
      <c r="ONF642" s="24"/>
      <c r="ONG642" s="24"/>
      <c r="ONH642" s="24"/>
      <c r="ONI642" s="24"/>
      <c r="ONJ642" s="24"/>
      <c r="ONK642" s="24"/>
      <c r="ONL642" s="24"/>
      <c r="ONM642" s="24"/>
      <c r="ONN642" s="24"/>
      <c r="ONO642" s="24"/>
      <c r="ONP642" s="24"/>
      <c r="ONQ642" s="24"/>
      <c r="ONR642" s="24"/>
      <c r="ONS642" s="24"/>
      <c r="ONT642" s="24"/>
      <c r="ONU642" s="24"/>
      <c r="ONV642" s="24"/>
      <c r="ONW642" s="24"/>
      <c r="ONX642" s="24"/>
      <c r="ONY642" s="24"/>
      <c r="ONZ642" s="24"/>
      <c r="OOA642" s="24"/>
      <c r="OOB642" s="24"/>
      <c r="OOC642" s="24"/>
      <c r="OOD642" s="24"/>
      <c r="OOE642" s="24"/>
      <c r="OOF642" s="24"/>
      <c r="OOG642" s="24"/>
      <c r="OOH642" s="24"/>
      <c r="OOI642" s="24"/>
      <c r="OOJ642" s="24"/>
      <c r="OOK642" s="24"/>
      <c r="OOL642" s="24"/>
      <c r="OOM642" s="24"/>
      <c r="OON642" s="24"/>
      <c r="OOO642" s="24"/>
      <c r="OOP642" s="24"/>
      <c r="OOQ642" s="24"/>
      <c r="OOR642" s="24"/>
      <c r="OOS642" s="24"/>
      <c r="OOT642" s="24"/>
      <c r="OOU642" s="24"/>
      <c r="OOV642" s="24"/>
      <c r="OOW642" s="24"/>
      <c r="OOX642" s="24"/>
      <c r="OOY642" s="24"/>
      <c r="OOZ642" s="24"/>
      <c r="OPA642" s="24"/>
      <c r="OPB642" s="24"/>
      <c r="OPC642" s="24"/>
      <c r="OPD642" s="24"/>
      <c r="OPE642" s="24"/>
      <c r="OPF642" s="24"/>
      <c r="OPG642" s="24"/>
      <c r="OPH642" s="24"/>
      <c r="OPI642" s="24"/>
      <c r="OPJ642" s="24"/>
      <c r="OPK642" s="24"/>
      <c r="OPL642" s="24"/>
      <c r="OPM642" s="24"/>
      <c r="OPN642" s="24"/>
      <c r="OPO642" s="24"/>
      <c r="OPP642" s="24"/>
      <c r="OPQ642" s="24"/>
      <c r="OPR642" s="24"/>
      <c r="OPS642" s="24"/>
      <c r="OPT642" s="24"/>
      <c r="OPU642" s="24"/>
      <c r="OPV642" s="24"/>
      <c r="OPW642" s="24"/>
      <c r="OPX642" s="24"/>
      <c r="OPY642" s="24"/>
      <c r="OPZ642" s="24"/>
      <c r="OQA642" s="24"/>
      <c r="OQB642" s="24"/>
      <c r="OQC642" s="24"/>
      <c r="OQD642" s="24"/>
      <c r="OQE642" s="24"/>
      <c r="OQF642" s="24"/>
      <c r="OQG642" s="24"/>
      <c r="OQH642" s="24"/>
      <c r="OQI642" s="24"/>
      <c r="OQJ642" s="24"/>
      <c r="OQK642" s="24"/>
      <c r="OQL642" s="24"/>
      <c r="OQM642" s="24"/>
      <c r="OQN642" s="24"/>
      <c r="OQO642" s="24"/>
      <c r="OQP642" s="24"/>
      <c r="OQQ642" s="24"/>
      <c r="OQR642" s="24"/>
      <c r="OQS642" s="24"/>
      <c r="OQT642" s="24"/>
      <c r="OQU642" s="24"/>
      <c r="OQV642" s="24"/>
      <c r="OQW642" s="24"/>
      <c r="OQX642" s="24"/>
      <c r="OQY642" s="24"/>
      <c r="OQZ642" s="24"/>
      <c r="ORA642" s="24"/>
      <c r="ORB642" s="24"/>
      <c r="ORC642" s="24"/>
      <c r="ORD642" s="24"/>
      <c r="ORE642" s="24"/>
      <c r="ORF642" s="24"/>
      <c r="ORG642" s="24"/>
      <c r="ORH642" s="24"/>
      <c r="ORI642" s="24"/>
      <c r="ORJ642" s="24"/>
      <c r="ORK642" s="24"/>
      <c r="ORL642" s="24"/>
      <c r="ORM642" s="24"/>
      <c r="ORN642" s="24"/>
      <c r="ORO642" s="24"/>
      <c r="ORP642" s="24"/>
      <c r="ORQ642" s="24"/>
      <c r="ORR642" s="24"/>
      <c r="ORS642" s="24"/>
      <c r="ORT642" s="24"/>
      <c r="ORU642" s="24"/>
      <c r="ORV642" s="24"/>
      <c r="ORW642" s="24"/>
      <c r="ORX642" s="24"/>
      <c r="ORY642" s="24"/>
      <c r="ORZ642" s="24"/>
      <c r="OSA642" s="24"/>
      <c r="OSB642" s="24"/>
      <c r="OSC642" s="24"/>
      <c r="OSD642" s="24"/>
      <c r="OSE642" s="24"/>
      <c r="OSF642" s="24"/>
      <c r="OSG642" s="24"/>
      <c r="OSH642" s="24"/>
      <c r="OSI642" s="24"/>
      <c r="OSJ642" s="24"/>
      <c r="OSK642" s="24"/>
      <c r="OSL642" s="24"/>
      <c r="OSM642" s="24"/>
      <c r="OSN642" s="24"/>
      <c r="OSO642" s="24"/>
      <c r="OSP642" s="24"/>
      <c r="OSQ642" s="24"/>
      <c r="OSR642" s="24"/>
      <c r="OSS642" s="24"/>
      <c r="OST642" s="24"/>
      <c r="OSU642" s="24"/>
      <c r="OSV642" s="24"/>
      <c r="OSW642" s="24"/>
      <c r="OSX642" s="24"/>
      <c r="OSY642" s="24"/>
      <c r="OSZ642" s="24"/>
      <c r="OTA642" s="24"/>
      <c r="OTB642" s="24"/>
      <c r="OTC642" s="24"/>
      <c r="OTD642" s="24"/>
      <c r="OTE642" s="24"/>
      <c r="OTF642" s="24"/>
      <c r="OTG642" s="24"/>
      <c r="OTH642" s="24"/>
      <c r="OTI642" s="24"/>
      <c r="OTJ642" s="24"/>
      <c r="OTK642" s="24"/>
      <c r="OTL642" s="24"/>
      <c r="OTM642" s="24"/>
      <c r="OTN642" s="24"/>
      <c r="OTO642" s="24"/>
      <c r="OTP642" s="24"/>
      <c r="OTQ642" s="24"/>
      <c r="OTR642" s="24"/>
      <c r="OTS642" s="24"/>
      <c r="OTT642" s="24"/>
      <c r="OTU642" s="24"/>
      <c r="OTV642" s="24"/>
      <c r="OTW642" s="24"/>
      <c r="OTX642" s="24"/>
      <c r="OTY642" s="24"/>
      <c r="OTZ642" s="24"/>
      <c r="OUA642" s="24"/>
      <c r="OUB642" s="24"/>
      <c r="OUC642" s="24"/>
      <c r="OUD642" s="24"/>
      <c r="OUE642" s="24"/>
      <c r="OUF642" s="24"/>
      <c r="OUG642" s="24"/>
      <c r="OUH642" s="24"/>
      <c r="OUI642" s="24"/>
      <c r="OUJ642" s="24"/>
      <c r="OUK642" s="24"/>
      <c r="OUL642" s="24"/>
      <c r="OUM642" s="24"/>
      <c r="OUN642" s="24"/>
      <c r="OUO642" s="24"/>
      <c r="OUP642" s="24"/>
      <c r="OUQ642" s="24"/>
      <c r="OUR642" s="24"/>
      <c r="OUS642" s="24"/>
      <c r="OUT642" s="24"/>
      <c r="OUU642" s="24"/>
      <c r="OUV642" s="24"/>
      <c r="OUW642" s="24"/>
      <c r="OUX642" s="24"/>
      <c r="OUY642" s="24"/>
      <c r="OUZ642" s="24"/>
      <c r="OVA642" s="24"/>
      <c r="OVB642" s="24"/>
      <c r="OVC642" s="24"/>
      <c r="OVD642" s="24"/>
      <c r="OVE642" s="24"/>
      <c r="OVF642" s="24"/>
      <c r="OVG642" s="24"/>
      <c r="OVH642" s="24"/>
      <c r="OVI642" s="24"/>
      <c r="OVJ642" s="24"/>
      <c r="OVK642" s="24"/>
      <c r="OVL642" s="24"/>
      <c r="OVM642" s="24"/>
      <c r="OVN642" s="24"/>
      <c r="OVO642" s="24"/>
      <c r="OVP642" s="24"/>
      <c r="OVQ642" s="24"/>
      <c r="OVR642" s="24"/>
      <c r="OVS642" s="24"/>
      <c r="OVT642" s="24"/>
      <c r="OVU642" s="24"/>
      <c r="OVV642" s="24"/>
      <c r="OVW642" s="24"/>
      <c r="OVX642" s="24"/>
      <c r="OVY642" s="24"/>
      <c r="OVZ642" s="24"/>
      <c r="OWA642" s="24"/>
      <c r="OWB642" s="24"/>
      <c r="OWC642" s="24"/>
      <c r="OWD642" s="24"/>
      <c r="OWE642" s="24"/>
      <c r="OWF642" s="24"/>
      <c r="OWG642" s="24"/>
      <c r="OWH642" s="24"/>
      <c r="OWI642" s="24"/>
      <c r="OWJ642" s="24"/>
      <c r="OWK642" s="24"/>
      <c r="OWL642" s="24"/>
      <c r="OWM642" s="24"/>
      <c r="OWN642" s="24"/>
      <c r="OWO642" s="24"/>
      <c r="OWP642" s="24"/>
      <c r="OWQ642" s="24"/>
      <c r="OWR642" s="24"/>
      <c r="OWS642" s="24"/>
      <c r="OWT642" s="24"/>
      <c r="OWU642" s="24"/>
      <c r="OWV642" s="24"/>
      <c r="OWW642" s="24"/>
      <c r="OWX642" s="24"/>
      <c r="OWY642" s="24"/>
      <c r="OWZ642" s="24"/>
      <c r="OXA642" s="24"/>
      <c r="OXB642" s="24"/>
      <c r="OXC642" s="24"/>
      <c r="OXD642" s="24"/>
      <c r="OXE642" s="24"/>
      <c r="OXF642" s="24"/>
      <c r="OXG642" s="24"/>
      <c r="OXH642" s="24"/>
      <c r="OXI642" s="24"/>
      <c r="OXJ642" s="24"/>
      <c r="OXK642" s="24"/>
      <c r="OXL642" s="24"/>
      <c r="OXM642" s="24"/>
      <c r="OXN642" s="24"/>
      <c r="OXO642" s="24"/>
      <c r="OXP642" s="24"/>
      <c r="OXQ642" s="24"/>
      <c r="OXR642" s="24"/>
      <c r="OXS642" s="24"/>
      <c r="OXT642" s="24"/>
      <c r="OXU642" s="24"/>
      <c r="OXV642" s="24"/>
      <c r="OXW642" s="24"/>
      <c r="OXX642" s="24"/>
      <c r="OXY642" s="24"/>
      <c r="OXZ642" s="24"/>
      <c r="OYA642" s="24"/>
      <c r="OYB642" s="24"/>
      <c r="OYC642" s="24"/>
      <c r="OYD642" s="24"/>
      <c r="OYE642" s="24"/>
      <c r="OYF642" s="24"/>
      <c r="OYG642" s="24"/>
      <c r="OYH642" s="24"/>
      <c r="OYI642" s="24"/>
      <c r="OYJ642" s="24"/>
      <c r="OYK642" s="24"/>
      <c r="OYL642" s="24"/>
      <c r="OYM642" s="24"/>
      <c r="OYN642" s="24"/>
      <c r="OYO642" s="24"/>
      <c r="OYP642" s="24"/>
      <c r="OYQ642" s="24"/>
      <c r="OYR642" s="24"/>
      <c r="OYS642" s="24"/>
      <c r="OYT642" s="24"/>
      <c r="OYU642" s="24"/>
      <c r="OYV642" s="24"/>
      <c r="OYW642" s="24"/>
      <c r="OYX642" s="24"/>
      <c r="OYY642" s="24"/>
      <c r="OYZ642" s="24"/>
      <c r="OZA642" s="24"/>
      <c r="OZB642" s="24"/>
      <c r="OZC642" s="24"/>
      <c r="OZD642" s="24"/>
      <c r="OZE642" s="24"/>
      <c r="OZF642" s="24"/>
      <c r="OZG642" s="24"/>
      <c r="OZH642" s="24"/>
      <c r="OZI642" s="24"/>
      <c r="OZJ642" s="24"/>
      <c r="OZK642" s="24"/>
      <c r="OZL642" s="24"/>
      <c r="OZM642" s="24"/>
      <c r="OZN642" s="24"/>
      <c r="OZO642" s="24"/>
      <c r="OZP642" s="24"/>
      <c r="OZQ642" s="24"/>
      <c r="OZR642" s="24"/>
      <c r="OZS642" s="24"/>
      <c r="OZT642" s="24"/>
      <c r="OZU642" s="24"/>
      <c r="OZV642" s="24"/>
      <c r="OZW642" s="24"/>
      <c r="OZX642" s="24"/>
      <c r="OZY642" s="24"/>
      <c r="OZZ642" s="24"/>
      <c r="PAA642" s="24"/>
      <c r="PAB642" s="24"/>
      <c r="PAC642" s="24"/>
      <c r="PAD642" s="24"/>
      <c r="PAE642" s="24"/>
      <c r="PAF642" s="24"/>
      <c r="PAG642" s="24"/>
      <c r="PAH642" s="24"/>
      <c r="PAI642" s="24"/>
      <c r="PAJ642" s="24"/>
      <c r="PAK642" s="24"/>
      <c r="PAL642" s="24"/>
      <c r="PAM642" s="24"/>
      <c r="PAN642" s="24"/>
      <c r="PAO642" s="24"/>
      <c r="PAP642" s="24"/>
      <c r="PAQ642" s="24"/>
      <c r="PAR642" s="24"/>
      <c r="PAS642" s="24"/>
      <c r="PAT642" s="24"/>
      <c r="PAU642" s="24"/>
      <c r="PAV642" s="24"/>
      <c r="PAW642" s="24"/>
      <c r="PAX642" s="24"/>
      <c r="PAY642" s="24"/>
      <c r="PAZ642" s="24"/>
      <c r="PBA642" s="24"/>
      <c r="PBB642" s="24"/>
      <c r="PBC642" s="24"/>
      <c r="PBD642" s="24"/>
      <c r="PBE642" s="24"/>
      <c r="PBF642" s="24"/>
      <c r="PBG642" s="24"/>
      <c r="PBH642" s="24"/>
      <c r="PBI642" s="24"/>
      <c r="PBJ642" s="24"/>
      <c r="PBK642" s="24"/>
      <c r="PBL642" s="24"/>
      <c r="PBM642" s="24"/>
      <c r="PBN642" s="24"/>
      <c r="PBO642" s="24"/>
      <c r="PBP642" s="24"/>
      <c r="PBQ642" s="24"/>
      <c r="PBR642" s="24"/>
      <c r="PBS642" s="24"/>
      <c r="PBT642" s="24"/>
      <c r="PBU642" s="24"/>
      <c r="PBV642" s="24"/>
      <c r="PBW642" s="24"/>
      <c r="PBX642" s="24"/>
      <c r="PBY642" s="24"/>
      <c r="PBZ642" s="24"/>
      <c r="PCA642" s="24"/>
      <c r="PCB642" s="24"/>
      <c r="PCC642" s="24"/>
      <c r="PCD642" s="24"/>
      <c r="PCE642" s="24"/>
      <c r="PCF642" s="24"/>
      <c r="PCG642" s="24"/>
      <c r="PCH642" s="24"/>
      <c r="PCI642" s="24"/>
      <c r="PCJ642" s="24"/>
      <c r="PCK642" s="24"/>
      <c r="PCL642" s="24"/>
      <c r="PCM642" s="24"/>
      <c r="PCN642" s="24"/>
      <c r="PCO642" s="24"/>
      <c r="PCP642" s="24"/>
      <c r="PCQ642" s="24"/>
      <c r="PCR642" s="24"/>
      <c r="PCS642" s="24"/>
      <c r="PCT642" s="24"/>
      <c r="PCU642" s="24"/>
      <c r="PCV642" s="24"/>
      <c r="PCW642" s="24"/>
      <c r="PCX642" s="24"/>
      <c r="PCY642" s="24"/>
      <c r="PCZ642" s="24"/>
      <c r="PDA642" s="24"/>
      <c r="PDB642" s="24"/>
      <c r="PDC642" s="24"/>
      <c r="PDD642" s="24"/>
      <c r="PDE642" s="24"/>
      <c r="PDF642" s="24"/>
      <c r="PDG642" s="24"/>
      <c r="PDH642" s="24"/>
      <c r="PDI642" s="24"/>
      <c r="PDJ642" s="24"/>
      <c r="PDK642" s="24"/>
      <c r="PDL642" s="24"/>
      <c r="PDM642" s="24"/>
      <c r="PDN642" s="24"/>
      <c r="PDO642" s="24"/>
      <c r="PDP642" s="24"/>
      <c r="PDQ642" s="24"/>
      <c r="PDR642" s="24"/>
      <c r="PDS642" s="24"/>
      <c r="PDT642" s="24"/>
      <c r="PDU642" s="24"/>
      <c r="PDV642" s="24"/>
      <c r="PDW642" s="24"/>
      <c r="PDX642" s="24"/>
      <c r="PDY642" s="24"/>
      <c r="PDZ642" s="24"/>
      <c r="PEA642" s="24"/>
      <c r="PEB642" s="24"/>
      <c r="PEC642" s="24"/>
      <c r="PED642" s="24"/>
      <c r="PEE642" s="24"/>
      <c r="PEF642" s="24"/>
      <c r="PEG642" s="24"/>
      <c r="PEH642" s="24"/>
      <c r="PEI642" s="24"/>
      <c r="PEJ642" s="24"/>
      <c r="PEK642" s="24"/>
      <c r="PEL642" s="24"/>
      <c r="PEM642" s="24"/>
      <c r="PEN642" s="24"/>
      <c r="PEO642" s="24"/>
      <c r="PEP642" s="24"/>
      <c r="PEQ642" s="24"/>
      <c r="PER642" s="24"/>
      <c r="PES642" s="24"/>
      <c r="PET642" s="24"/>
      <c r="PEU642" s="24"/>
      <c r="PEV642" s="24"/>
      <c r="PEW642" s="24"/>
      <c r="PEX642" s="24"/>
      <c r="PEY642" s="24"/>
      <c r="PEZ642" s="24"/>
      <c r="PFA642" s="24"/>
      <c r="PFB642" s="24"/>
      <c r="PFC642" s="24"/>
      <c r="PFD642" s="24"/>
      <c r="PFE642" s="24"/>
      <c r="PFF642" s="24"/>
      <c r="PFG642" s="24"/>
      <c r="PFH642" s="24"/>
      <c r="PFI642" s="24"/>
      <c r="PFJ642" s="24"/>
      <c r="PFK642" s="24"/>
      <c r="PFL642" s="24"/>
      <c r="PFM642" s="24"/>
      <c r="PFN642" s="24"/>
      <c r="PFO642" s="24"/>
      <c r="PFP642" s="24"/>
      <c r="PFQ642" s="24"/>
      <c r="PFR642" s="24"/>
      <c r="PFS642" s="24"/>
      <c r="PFT642" s="24"/>
      <c r="PFU642" s="24"/>
      <c r="PFV642" s="24"/>
      <c r="PFW642" s="24"/>
      <c r="PFX642" s="24"/>
      <c r="PFY642" s="24"/>
      <c r="PFZ642" s="24"/>
      <c r="PGA642" s="24"/>
      <c r="PGB642" s="24"/>
      <c r="PGC642" s="24"/>
      <c r="PGD642" s="24"/>
      <c r="PGE642" s="24"/>
      <c r="PGF642" s="24"/>
      <c r="PGG642" s="24"/>
      <c r="PGH642" s="24"/>
      <c r="PGI642" s="24"/>
      <c r="PGJ642" s="24"/>
      <c r="PGK642" s="24"/>
      <c r="PGL642" s="24"/>
      <c r="PGM642" s="24"/>
      <c r="PGN642" s="24"/>
      <c r="PGO642" s="24"/>
      <c r="PGP642" s="24"/>
      <c r="PGQ642" s="24"/>
      <c r="PGR642" s="24"/>
      <c r="PGS642" s="24"/>
      <c r="PGT642" s="24"/>
      <c r="PGU642" s="24"/>
      <c r="PGV642" s="24"/>
      <c r="PGW642" s="24"/>
      <c r="PGX642" s="24"/>
      <c r="PGY642" s="24"/>
      <c r="PGZ642" s="24"/>
      <c r="PHA642" s="24"/>
      <c r="PHB642" s="24"/>
      <c r="PHC642" s="24"/>
      <c r="PHD642" s="24"/>
      <c r="PHE642" s="24"/>
      <c r="PHF642" s="24"/>
      <c r="PHG642" s="24"/>
      <c r="PHH642" s="24"/>
      <c r="PHI642" s="24"/>
      <c r="PHJ642" s="24"/>
      <c r="PHK642" s="24"/>
      <c r="PHL642" s="24"/>
      <c r="PHM642" s="24"/>
      <c r="PHN642" s="24"/>
      <c r="PHO642" s="24"/>
      <c r="PHP642" s="24"/>
      <c r="PHQ642" s="24"/>
      <c r="PHR642" s="24"/>
      <c r="PHS642" s="24"/>
      <c r="PHT642" s="24"/>
      <c r="PHU642" s="24"/>
      <c r="PHV642" s="24"/>
      <c r="PHW642" s="24"/>
      <c r="PHX642" s="24"/>
      <c r="PHY642" s="24"/>
      <c r="PHZ642" s="24"/>
      <c r="PIA642" s="24"/>
      <c r="PIB642" s="24"/>
      <c r="PIC642" s="24"/>
      <c r="PID642" s="24"/>
      <c r="PIE642" s="24"/>
      <c r="PIF642" s="24"/>
      <c r="PIG642" s="24"/>
      <c r="PIH642" s="24"/>
      <c r="PII642" s="24"/>
      <c r="PIJ642" s="24"/>
      <c r="PIK642" s="24"/>
      <c r="PIL642" s="24"/>
      <c r="PIM642" s="24"/>
      <c r="PIN642" s="24"/>
      <c r="PIO642" s="24"/>
      <c r="PIP642" s="24"/>
      <c r="PIQ642" s="24"/>
      <c r="PIR642" s="24"/>
      <c r="PIS642" s="24"/>
      <c r="PIT642" s="24"/>
      <c r="PIU642" s="24"/>
      <c r="PIV642" s="24"/>
      <c r="PIW642" s="24"/>
      <c r="PIX642" s="24"/>
      <c r="PIY642" s="24"/>
      <c r="PIZ642" s="24"/>
      <c r="PJA642" s="24"/>
      <c r="PJB642" s="24"/>
      <c r="PJC642" s="24"/>
      <c r="PJD642" s="24"/>
      <c r="PJE642" s="24"/>
      <c r="PJF642" s="24"/>
      <c r="PJG642" s="24"/>
      <c r="PJH642" s="24"/>
      <c r="PJI642" s="24"/>
      <c r="PJJ642" s="24"/>
      <c r="PJK642" s="24"/>
      <c r="PJL642" s="24"/>
      <c r="PJM642" s="24"/>
      <c r="PJN642" s="24"/>
      <c r="PJO642" s="24"/>
      <c r="PJP642" s="24"/>
      <c r="PJQ642" s="24"/>
      <c r="PJR642" s="24"/>
      <c r="PJS642" s="24"/>
      <c r="PJT642" s="24"/>
      <c r="PJU642" s="24"/>
      <c r="PJV642" s="24"/>
      <c r="PJW642" s="24"/>
      <c r="PJX642" s="24"/>
      <c r="PJY642" s="24"/>
      <c r="PJZ642" s="24"/>
      <c r="PKA642" s="24"/>
      <c r="PKB642" s="24"/>
      <c r="PKC642" s="24"/>
      <c r="PKD642" s="24"/>
      <c r="PKE642" s="24"/>
      <c r="PKF642" s="24"/>
      <c r="PKG642" s="24"/>
      <c r="PKH642" s="24"/>
      <c r="PKI642" s="24"/>
      <c r="PKJ642" s="24"/>
      <c r="PKK642" s="24"/>
      <c r="PKL642" s="24"/>
      <c r="PKM642" s="24"/>
      <c r="PKN642" s="24"/>
      <c r="PKO642" s="24"/>
      <c r="PKP642" s="24"/>
      <c r="PKQ642" s="24"/>
      <c r="PKR642" s="24"/>
      <c r="PKS642" s="24"/>
      <c r="PKT642" s="24"/>
      <c r="PKU642" s="24"/>
      <c r="PKV642" s="24"/>
      <c r="PKW642" s="24"/>
      <c r="PKX642" s="24"/>
      <c r="PKY642" s="24"/>
      <c r="PKZ642" s="24"/>
      <c r="PLA642" s="24"/>
      <c r="PLB642" s="24"/>
      <c r="PLC642" s="24"/>
      <c r="PLD642" s="24"/>
      <c r="PLE642" s="24"/>
      <c r="PLF642" s="24"/>
      <c r="PLG642" s="24"/>
      <c r="PLH642" s="24"/>
      <c r="PLI642" s="24"/>
      <c r="PLJ642" s="24"/>
      <c r="PLK642" s="24"/>
      <c r="PLL642" s="24"/>
      <c r="PLM642" s="24"/>
      <c r="PLN642" s="24"/>
      <c r="PLO642" s="24"/>
      <c r="PLP642" s="24"/>
      <c r="PLQ642" s="24"/>
      <c r="PLR642" s="24"/>
      <c r="PLS642" s="24"/>
      <c r="PLT642" s="24"/>
      <c r="PLU642" s="24"/>
      <c r="PLV642" s="24"/>
      <c r="PLW642" s="24"/>
      <c r="PLX642" s="24"/>
      <c r="PLY642" s="24"/>
      <c r="PLZ642" s="24"/>
      <c r="PMA642" s="24"/>
      <c r="PMB642" s="24"/>
      <c r="PMC642" s="24"/>
      <c r="PMD642" s="24"/>
      <c r="PME642" s="24"/>
      <c r="PMF642" s="24"/>
      <c r="PMG642" s="24"/>
      <c r="PMH642" s="24"/>
      <c r="PMI642" s="24"/>
      <c r="PMJ642" s="24"/>
      <c r="PMK642" s="24"/>
      <c r="PML642" s="24"/>
      <c r="PMM642" s="24"/>
      <c r="PMN642" s="24"/>
      <c r="PMO642" s="24"/>
      <c r="PMP642" s="24"/>
      <c r="PMQ642" s="24"/>
      <c r="PMR642" s="24"/>
      <c r="PMS642" s="24"/>
      <c r="PMT642" s="24"/>
      <c r="PMU642" s="24"/>
      <c r="PMV642" s="24"/>
      <c r="PMW642" s="24"/>
      <c r="PMX642" s="24"/>
      <c r="PMY642" s="24"/>
      <c r="PMZ642" s="24"/>
      <c r="PNA642" s="24"/>
      <c r="PNB642" s="24"/>
      <c r="PNC642" s="24"/>
      <c r="PND642" s="24"/>
      <c r="PNE642" s="24"/>
      <c r="PNF642" s="24"/>
      <c r="PNG642" s="24"/>
      <c r="PNH642" s="24"/>
      <c r="PNI642" s="24"/>
      <c r="PNJ642" s="24"/>
      <c r="PNK642" s="24"/>
      <c r="PNL642" s="24"/>
      <c r="PNM642" s="24"/>
      <c r="PNN642" s="24"/>
      <c r="PNO642" s="24"/>
      <c r="PNP642" s="24"/>
      <c r="PNQ642" s="24"/>
      <c r="PNR642" s="24"/>
      <c r="PNS642" s="24"/>
      <c r="PNT642" s="24"/>
      <c r="PNU642" s="24"/>
      <c r="PNV642" s="24"/>
      <c r="PNW642" s="24"/>
      <c r="PNX642" s="24"/>
      <c r="PNY642" s="24"/>
      <c r="PNZ642" s="24"/>
      <c r="POA642" s="24"/>
      <c r="POB642" s="24"/>
      <c r="POC642" s="24"/>
      <c r="POD642" s="24"/>
      <c r="POE642" s="24"/>
      <c r="POF642" s="24"/>
      <c r="POG642" s="24"/>
      <c r="POH642" s="24"/>
      <c r="POI642" s="24"/>
      <c r="POJ642" s="24"/>
      <c r="POK642" s="24"/>
      <c r="POL642" s="24"/>
      <c r="POM642" s="24"/>
      <c r="PON642" s="24"/>
      <c r="POO642" s="24"/>
      <c r="POP642" s="24"/>
      <c r="POQ642" s="24"/>
      <c r="POR642" s="24"/>
      <c r="POS642" s="24"/>
      <c r="POT642" s="24"/>
      <c r="POU642" s="24"/>
      <c r="POV642" s="24"/>
      <c r="POW642" s="24"/>
      <c r="POX642" s="24"/>
      <c r="POY642" s="24"/>
      <c r="POZ642" s="24"/>
      <c r="PPA642" s="24"/>
      <c r="PPB642" s="24"/>
      <c r="PPC642" s="24"/>
      <c r="PPD642" s="24"/>
      <c r="PPE642" s="24"/>
      <c r="PPF642" s="24"/>
      <c r="PPG642" s="24"/>
      <c r="PPH642" s="24"/>
      <c r="PPI642" s="24"/>
      <c r="PPJ642" s="24"/>
      <c r="PPK642" s="24"/>
      <c r="PPL642" s="24"/>
      <c r="PPM642" s="24"/>
      <c r="PPN642" s="24"/>
      <c r="PPO642" s="24"/>
      <c r="PPP642" s="24"/>
      <c r="PPQ642" s="24"/>
      <c r="PPR642" s="24"/>
      <c r="PPS642" s="24"/>
      <c r="PPT642" s="24"/>
      <c r="PPU642" s="24"/>
      <c r="PPV642" s="24"/>
      <c r="PPW642" s="24"/>
      <c r="PPX642" s="24"/>
      <c r="PPY642" s="24"/>
      <c r="PPZ642" s="24"/>
      <c r="PQA642" s="24"/>
      <c r="PQB642" s="24"/>
      <c r="PQC642" s="24"/>
      <c r="PQD642" s="24"/>
      <c r="PQE642" s="24"/>
      <c r="PQF642" s="24"/>
      <c r="PQG642" s="24"/>
      <c r="PQH642" s="24"/>
      <c r="PQI642" s="24"/>
      <c r="PQJ642" s="24"/>
      <c r="PQK642" s="24"/>
      <c r="PQL642" s="24"/>
      <c r="PQM642" s="24"/>
      <c r="PQN642" s="24"/>
      <c r="PQO642" s="24"/>
      <c r="PQP642" s="24"/>
      <c r="PQQ642" s="24"/>
      <c r="PQR642" s="24"/>
      <c r="PQS642" s="24"/>
      <c r="PQT642" s="24"/>
      <c r="PQU642" s="24"/>
      <c r="PQV642" s="24"/>
      <c r="PQW642" s="24"/>
      <c r="PQX642" s="24"/>
      <c r="PQY642" s="24"/>
      <c r="PQZ642" s="24"/>
      <c r="PRA642" s="24"/>
      <c r="PRB642" s="24"/>
      <c r="PRC642" s="24"/>
      <c r="PRD642" s="24"/>
      <c r="PRE642" s="24"/>
      <c r="PRF642" s="24"/>
      <c r="PRG642" s="24"/>
      <c r="PRH642" s="24"/>
      <c r="PRI642" s="24"/>
      <c r="PRJ642" s="24"/>
      <c r="PRK642" s="24"/>
      <c r="PRL642" s="24"/>
      <c r="PRM642" s="24"/>
      <c r="PRN642" s="24"/>
      <c r="PRO642" s="24"/>
      <c r="PRP642" s="24"/>
      <c r="PRQ642" s="24"/>
      <c r="PRR642" s="24"/>
      <c r="PRS642" s="24"/>
      <c r="PRT642" s="24"/>
      <c r="PRU642" s="24"/>
      <c r="PRV642" s="24"/>
      <c r="PRW642" s="24"/>
      <c r="PRX642" s="24"/>
      <c r="PRY642" s="24"/>
      <c r="PRZ642" s="24"/>
      <c r="PSA642" s="24"/>
      <c r="PSB642" s="24"/>
      <c r="PSC642" s="24"/>
      <c r="PSD642" s="24"/>
      <c r="PSE642" s="24"/>
      <c r="PSF642" s="24"/>
      <c r="PSG642" s="24"/>
      <c r="PSH642" s="24"/>
      <c r="PSI642" s="24"/>
      <c r="PSJ642" s="24"/>
      <c r="PSK642" s="24"/>
      <c r="PSL642" s="24"/>
      <c r="PSM642" s="24"/>
      <c r="PSN642" s="24"/>
      <c r="PSO642" s="24"/>
      <c r="PSP642" s="24"/>
      <c r="PSQ642" s="24"/>
      <c r="PSR642" s="24"/>
      <c r="PSS642" s="24"/>
      <c r="PST642" s="24"/>
      <c r="PSU642" s="24"/>
      <c r="PSV642" s="24"/>
      <c r="PSW642" s="24"/>
      <c r="PSX642" s="24"/>
      <c r="PSY642" s="24"/>
      <c r="PSZ642" s="24"/>
      <c r="PTA642" s="24"/>
      <c r="PTB642" s="24"/>
      <c r="PTC642" s="24"/>
      <c r="PTD642" s="24"/>
      <c r="PTE642" s="24"/>
      <c r="PTF642" s="24"/>
      <c r="PTG642" s="24"/>
      <c r="PTH642" s="24"/>
      <c r="PTI642" s="24"/>
      <c r="PTJ642" s="24"/>
      <c r="PTK642" s="24"/>
      <c r="PTL642" s="24"/>
      <c r="PTM642" s="24"/>
      <c r="PTN642" s="24"/>
      <c r="PTO642" s="24"/>
      <c r="PTP642" s="24"/>
      <c r="PTQ642" s="24"/>
      <c r="PTR642" s="24"/>
      <c r="PTS642" s="24"/>
      <c r="PTT642" s="24"/>
      <c r="PTU642" s="24"/>
      <c r="PTV642" s="24"/>
      <c r="PTW642" s="24"/>
      <c r="PTX642" s="24"/>
      <c r="PTY642" s="24"/>
      <c r="PTZ642" s="24"/>
      <c r="PUA642" s="24"/>
      <c r="PUB642" s="24"/>
      <c r="PUC642" s="24"/>
      <c r="PUD642" s="24"/>
      <c r="PUE642" s="24"/>
      <c r="PUF642" s="24"/>
      <c r="PUG642" s="24"/>
      <c r="PUH642" s="24"/>
      <c r="PUI642" s="24"/>
      <c r="PUJ642" s="24"/>
      <c r="PUK642" s="24"/>
      <c r="PUL642" s="24"/>
      <c r="PUM642" s="24"/>
      <c r="PUN642" s="24"/>
      <c r="PUO642" s="24"/>
      <c r="PUP642" s="24"/>
      <c r="PUQ642" s="24"/>
      <c r="PUR642" s="24"/>
      <c r="PUS642" s="24"/>
      <c r="PUT642" s="24"/>
      <c r="PUU642" s="24"/>
      <c r="PUV642" s="24"/>
      <c r="PUW642" s="24"/>
      <c r="PUX642" s="24"/>
      <c r="PUY642" s="24"/>
      <c r="PUZ642" s="24"/>
      <c r="PVA642" s="24"/>
      <c r="PVB642" s="24"/>
      <c r="PVC642" s="24"/>
      <c r="PVD642" s="24"/>
      <c r="PVE642" s="24"/>
      <c r="PVF642" s="24"/>
      <c r="PVG642" s="24"/>
      <c r="PVH642" s="24"/>
      <c r="PVI642" s="24"/>
      <c r="PVJ642" s="24"/>
      <c r="PVK642" s="24"/>
      <c r="PVL642" s="24"/>
      <c r="PVM642" s="24"/>
      <c r="PVN642" s="24"/>
      <c r="PVO642" s="24"/>
      <c r="PVP642" s="24"/>
      <c r="PVQ642" s="24"/>
      <c r="PVR642" s="24"/>
      <c r="PVS642" s="24"/>
      <c r="PVT642" s="24"/>
      <c r="PVU642" s="24"/>
      <c r="PVV642" s="24"/>
      <c r="PVW642" s="24"/>
      <c r="PVX642" s="24"/>
      <c r="PVY642" s="24"/>
      <c r="PVZ642" s="24"/>
      <c r="PWA642" s="24"/>
      <c r="PWB642" s="24"/>
      <c r="PWC642" s="24"/>
      <c r="PWD642" s="24"/>
      <c r="PWE642" s="24"/>
      <c r="PWF642" s="24"/>
      <c r="PWG642" s="24"/>
      <c r="PWH642" s="24"/>
      <c r="PWI642" s="24"/>
      <c r="PWJ642" s="24"/>
      <c r="PWK642" s="24"/>
      <c r="PWL642" s="24"/>
      <c r="PWM642" s="24"/>
      <c r="PWN642" s="24"/>
      <c r="PWO642" s="24"/>
      <c r="PWP642" s="24"/>
      <c r="PWQ642" s="24"/>
      <c r="PWR642" s="24"/>
      <c r="PWS642" s="24"/>
      <c r="PWT642" s="24"/>
      <c r="PWU642" s="24"/>
      <c r="PWV642" s="24"/>
      <c r="PWW642" s="24"/>
      <c r="PWX642" s="24"/>
      <c r="PWY642" s="24"/>
      <c r="PWZ642" s="24"/>
      <c r="PXA642" s="24"/>
      <c r="PXB642" s="24"/>
      <c r="PXC642" s="24"/>
      <c r="PXD642" s="24"/>
      <c r="PXE642" s="24"/>
      <c r="PXF642" s="24"/>
      <c r="PXG642" s="24"/>
      <c r="PXH642" s="24"/>
      <c r="PXI642" s="24"/>
      <c r="PXJ642" s="24"/>
      <c r="PXK642" s="24"/>
      <c r="PXL642" s="24"/>
      <c r="PXM642" s="24"/>
      <c r="PXN642" s="24"/>
      <c r="PXO642" s="24"/>
      <c r="PXP642" s="24"/>
      <c r="PXQ642" s="24"/>
      <c r="PXR642" s="24"/>
      <c r="PXS642" s="24"/>
      <c r="PXT642" s="24"/>
      <c r="PXU642" s="24"/>
      <c r="PXV642" s="24"/>
      <c r="PXW642" s="24"/>
      <c r="PXX642" s="24"/>
      <c r="PXY642" s="24"/>
      <c r="PXZ642" s="24"/>
      <c r="PYA642" s="24"/>
      <c r="PYB642" s="24"/>
      <c r="PYC642" s="24"/>
      <c r="PYD642" s="24"/>
      <c r="PYE642" s="24"/>
      <c r="PYF642" s="24"/>
      <c r="PYG642" s="24"/>
      <c r="PYH642" s="24"/>
      <c r="PYI642" s="24"/>
      <c r="PYJ642" s="24"/>
      <c r="PYK642" s="24"/>
      <c r="PYL642" s="24"/>
      <c r="PYM642" s="24"/>
      <c r="PYN642" s="24"/>
      <c r="PYO642" s="24"/>
      <c r="PYP642" s="24"/>
      <c r="PYQ642" s="24"/>
      <c r="PYR642" s="24"/>
      <c r="PYS642" s="24"/>
      <c r="PYT642" s="24"/>
      <c r="PYU642" s="24"/>
      <c r="PYV642" s="24"/>
      <c r="PYW642" s="24"/>
      <c r="PYX642" s="24"/>
      <c r="PYY642" s="24"/>
      <c r="PYZ642" s="24"/>
      <c r="PZA642" s="24"/>
      <c r="PZB642" s="24"/>
      <c r="PZC642" s="24"/>
      <c r="PZD642" s="24"/>
      <c r="PZE642" s="24"/>
      <c r="PZF642" s="24"/>
      <c r="PZG642" s="24"/>
      <c r="PZH642" s="24"/>
      <c r="PZI642" s="24"/>
      <c r="PZJ642" s="24"/>
      <c r="PZK642" s="24"/>
      <c r="PZL642" s="24"/>
      <c r="PZM642" s="24"/>
      <c r="PZN642" s="24"/>
      <c r="PZO642" s="24"/>
      <c r="PZP642" s="24"/>
      <c r="PZQ642" s="24"/>
      <c r="PZR642" s="24"/>
      <c r="PZS642" s="24"/>
      <c r="PZT642" s="24"/>
      <c r="PZU642" s="24"/>
      <c r="PZV642" s="24"/>
      <c r="PZW642" s="24"/>
      <c r="PZX642" s="24"/>
      <c r="PZY642" s="24"/>
      <c r="PZZ642" s="24"/>
      <c r="QAA642" s="24"/>
      <c r="QAB642" s="24"/>
      <c r="QAC642" s="24"/>
      <c r="QAD642" s="24"/>
      <c r="QAE642" s="24"/>
      <c r="QAF642" s="24"/>
      <c r="QAG642" s="24"/>
      <c r="QAH642" s="24"/>
      <c r="QAI642" s="24"/>
      <c r="QAJ642" s="24"/>
      <c r="QAK642" s="24"/>
      <c r="QAL642" s="24"/>
      <c r="QAM642" s="24"/>
      <c r="QAN642" s="24"/>
      <c r="QAO642" s="24"/>
      <c r="QAP642" s="24"/>
      <c r="QAQ642" s="24"/>
      <c r="QAR642" s="24"/>
      <c r="QAS642" s="24"/>
      <c r="QAT642" s="24"/>
      <c r="QAU642" s="24"/>
      <c r="QAV642" s="24"/>
      <c r="QAW642" s="24"/>
      <c r="QAX642" s="24"/>
      <c r="QAY642" s="24"/>
      <c r="QAZ642" s="24"/>
      <c r="QBA642" s="24"/>
      <c r="QBB642" s="24"/>
      <c r="QBC642" s="24"/>
      <c r="QBD642" s="24"/>
      <c r="QBE642" s="24"/>
      <c r="QBF642" s="24"/>
      <c r="QBG642" s="24"/>
      <c r="QBH642" s="24"/>
      <c r="QBI642" s="24"/>
      <c r="QBJ642" s="24"/>
      <c r="QBK642" s="24"/>
      <c r="QBL642" s="24"/>
      <c r="QBM642" s="24"/>
      <c r="QBN642" s="24"/>
      <c r="QBO642" s="24"/>
      <c r="QBP642" s="24"/>
      <c r="QBQ642" s="24"/>
      <c r="QBR642" s="24"/>
      <c r="QBS642" s="24"/>
      <c r="QBT642" s="24"/>
      <c r="QBU642" s="24"/>
      <c r="QBV642" s="24"/>
      <c r="QBW642" s="24"/>
      <c r="QBX642" s="24"/>
      <c r="QBY642" s="24"/>
      <c r="QBZ642" s="24"/>
      <c r="QCA642" s="24"/>
      <c r="QCB642" s="24"/>
      <c r="QCC642" s="24"/>
      <c r="QCD642" s="24"/>
      <c r="QCE642" s="24"/>
      <c r="QCF642" s="24"/>
      <c r="QCG642" s="24"/>
      <c r="QCH642" s="24"/>
      <c r="QCI642" s="24"/>
      <c r="QCJ642" s="24"/>
      <c r="QCK642" s="24"/>
      <c r="QCL642" s="24"/>
      <c r="QCM642" s="24"/>
      <c r="QCN642" s="24"/>
      <c r="QCO642" s="24"/>
      <c r="QCP642" s="24"/>
      <c r="QCQ642" s="24"/>
      <c r="QCR642" s="24"/>
      <c r="QCS642" s="24"/>
      <c r="QCT642" s="24"/>
      <c r="QCU642" s="24"/>
      <c r="QCV642" s="24"/>
      <c r="QCW642" s="24"/>
      <c r="QCX642" s="24"/>
      <c r="QCY642" s="24"/>
      <c r="QCZ642" s="24"/>
      <c r="QDA642" s="24"/>
      <c r="QDB642" s="24"/>
      <c r="QDC642" s="24"/>
      <c r="QDD642" s="24"/>
      <c r="QDE642" s="24"/>
      <c r="QDF642" s="24"/>
      <c r="QDG642" s="24"/>
      <c r="QDH642" s="24"/>
      <c r="QDI642" s="24"/>
      <c r="QDJ642" s="24"/>
      <c r="QDK642" s="24"/>
      <c r="QDL642" s="24"/>
      <c r="QDM642" s="24"/>
      <c r="QDN642" s="24"/>
      <c r="QDO642" s="24"/>
      <c r="QDP642" s="24"/>
      <c r="QDQ642" s="24"/>
      <c r="QDR642" s="24"/>
      <c r="QDS642" s="24"/>
      <c r="QDT642" s="24"/>
      <c r="QDU642" s="24"/>
      <c r="QDV642" s="24"/>
      <c r="QDW642" s="24"/>
      <c r="QDX642" s="24"/>
      <c r="QDY642" s="24"/>
      <c r="QDZ642" s="24"/>
      <c r="QEA642" s="24"/>
      <c r="QEB642" s="24"/>
      <c r="QEC642" s="24"/>
      <c r="QED642" s="24"/>
      <c r="QEE642" s="24"/>
      <c r="QEF642" s="24"/>
      <c r="QEG642" s="24"/>
      <c r="QEH642" s="24"/>
      <c r="QEI642" s="24"/>
      <c r="QEJ642" s="24"/>
      <c r="QEK642" s="24"/>
      <c r="QEL642" s="24"/>
      <c r="QEM642" s="24"/>
      <c r="QEN642" s="24"/>
      <c r="QEO642" s="24"/>
      <c r="QEP642" s="24"/>
      <c r="QEQ642" s="24"/>
      <c r="QER642" s="24"/>
      <c r="QES642" s="24"/>
      <c r="QET642" s="24"/>
      <c r="QEU642" s="24"/>
      <c r="QEV642" s="24"/>
      <c r="QEW642" s="24"/>
      <c r="QEX642" s="24"/>
      <c r="QEY642" s="24"/>
      <c r="QEZ642" s="24"/>
      <c r="QFA642" s="24"/>
      <c r="QFB642" s="24"/>
      <c r="QFC642" s="24"/>
      <c r="QFD642" s="24"/>
      <c r="QFE642" s="24"/>
      <c r="QFF642" s="24"/>
      <c r="QFG642" s="24"/>
      <c r="QFH642" s="24"/>
      <c r="QFI642" s="24"/>
      <c r="QFJ642" s="24"/>
      <c r="QFK642" s="24"/>
      <c r="QFL642" s="24"/>
      <c r="QFM642" s="24"/>
      <c r="QFN642" s="24"/>
      <c r="QFO642" s="24"/>
      <c r="QFP642" s="24"/>
      <c r="QFQ642" s="24"/>
      <c r="QFR642" s="24"/>
      <c r="QFS642" s="24"/>
      <c r="QFT642" s="24"/>
      <c r="QFU642" s="24"/>
      <c r="QFV642" s="24"/>
      <c r="QFW642" s="24"/>
      <c r="QFX642" s="24"/>
      <c r="QFY642" s="24"/>
      <c r="QFZ642" s="24"/>
      <c r="QGA642" s="24"/>
      <c r="QGB642" s="24"/>
      <c r="QGC642" s="24"/>
      <c r="QGD642" s="24"/>
      <c r="QGE642" s="24"/>
      <c r="QGF642" s="24"/>
      <c r="QGG642" s="24"/>
      <c r="QGH642" s="24"/>
      <c r="QGI642" s="24"/>
      <c r="QGJ642" s="24"/>
      <c r="QGK642" s="24"/>
      <c r="QGL642" s="24"/>
      <c r="QGM642" s="24"/>
      <c r="QGN642" s="24"/>
      <c r="QGO642" s="24"/>
      <c r="QGP642" s="24"/>
      <c r="QGQ642" s="24"/>
      <c r="QGR642" s="24"/>
      <c r="QGS642" s="24"/>
      <c r="QGT642" s="24"/>
      <c r="QGU642" s="24"/>
      <c r="QGV642" s="24"/>
      <c r="QGW642" s="24"/>
      <c r="QGX642" s="24"/>
      <c r="QGY642" s="24"/>
      <c r="QGZ642" s="24"/>
      <c r="QHA642" s="24"/>
      <c r="QHB642" s="24"/>
      <c r="QHC642" s="24"/>
      <c r="QHD642" s="24"/>
      <c r="QHE642" s="24"/>
      <c r="QHF642" s="24"/>
      <c r="QHG642" s="24"/>
      <c r="QHH642" s="24"/>
      <c r="QHI642" s="24"/>
      <c r="QHJ642" s="24"/>
      <c r="QHK642" s="24"/>
      <c r="QHL642" s="24"/>
      <c r="QHM642" s="24"/>
      <c r="QHN642" s="24"/>
      <c r="QHO642" s="24"/>
      <c r="QHP642" s="24"/>
      <c r="QHQ642" s="24"/>
      <c r="QHR642" s="24"/>
      <c r="QHS642" s="24"/>
      <c r="QHT642" s="24"/>
      <c r="QHU642" s="24"/>
      <c r="QHV642" s="24"/>
      <c r="QHW642" s="24"/>
      <c r="QHX642" s="24"/>
      <c r="QHY642" s="24"/>
      <c r="QHZ642" s="24"/>
      <c r="QIA642" s="24"/>
      <c r="QIB642" s="24"/>
      <c r="QIC642" s="24"/>
      <c r="QID642" s="24"/>
      <c r="QIE642" s="24"/>
      <c r="QIF642" s="24"/>
      <c r="QIG642" s="24"/>
      <c r="QIH642" s="24"/>
      <c r="QII642" s="24"/>
      <c r="QIJ642" s="24"/>
      <c r="QIK642" s="24"/>
      <c r="QIL642" s="24"/>
      <c r="QIM642" s="24"/>
      <c r="QIN642" s="24"/>
      <c r="QIO642" s="24"/>
      <c r="QIP642" s="24"/>
      <c r="QIQ642" s="24"/>
      <c r="QIR642" s="24"/>
      <c r="QIS642" s="24"/>
      <c r="QIT642" s="24"/>
      <c r="QIU642" s="24"/>
      <c r="QIV642" s="24"/>
      <c r="QIW642" s="24"/>
      <c r="QIX642" s="24"/>
      <c r="QIY642" s="24"/>
      <c r="QIZ642" s="24"/>
      <c r="QJA642" s="24"/>
      <c r="QJB642" s="24"/>
      <c r="QJC642" s="24"/>
      <c r="QJD642" s="24"/>
      <c r="QJE642" s="24"/>
      <c r="QJF642" s="24"/>
      <c r="QJG642" s="24"/>
      <c r="QJH642" s="24"/>
      <c r="QJI642" s="24"/>
      <c r="QJJ642" s="24"/>
      <c r="QJK642" s="24"/>
      <c r="QJL642" s="24"/>
      <c r="QJM642" s="24"/>
      <c r="QJN642" s="24"/>
      <c r="QJO642" s="24"/>
      <c r="QJP642" s="24"/>
      <c r="QJQ642" s="24"/>
      <c r="QJR642" s="24"/>
      <c r="QJS642" s="24"/>
      <c r="QJT642" s="24"/>
      <c r="QJU642" s="24"/>
      <c r="QJV642" s="24"/>
      <c r="QJW642" s="24"/>
      <c r="QJX642" s="24"/>
      <c r="QJY642" s="24"/>
      <c r="QJZ642" s="24"/>
      <c r="QKA642" s="24"/>
      <c r="QKB642" s="24"/>
      <c r="QKC642" s="24"/>
      <c r="QKD642" s="24"/>
      <c r="QKE642" s="24"/>
      <c r="QKF642" s="24"/>
      <c r="QKG642" s="24"/>
      <c r="QKH642" s="24"/>
      <c r="QKI642" s="24"/>
      <c r="QKJ642" s="24"/>
      <c r="QKK642" s="24"/>
      <c r="QKL642" s="24"/>
      <c r="QKM642" s="24"/>
      <c r="QKN642" s="24"/>
      <c r="QKO642" s="24"/>
      <c r="QKP642" s="24"/>
      <c r="QKQ642" s="24"/>
      <c r="QKR642" s="24"/>
      <c r="QKS642" s="24"/>
      <c r="QKT642" s="24"/>
      <c r="QKU642" s="24"/>
      <c r="QKV642" s="24"/>
      <c r="QKW642" s="24"/>
      <c r="QKX642" s="24"/>
      <c r="QKY642" s="24"/>
      <c r="QKZ642" s="24"/>
      <c r="QLA642" s="24"/>
      <c r="QLB642" s="24"/>
      <c r="QLC642" s="24"/>
      <c r="QLD642" s="24"/>
      <c r="QLE642" s="24"/>
      <c r="QLF642" s="24"/>
      <c r="QLG642" s="24"/>
      <c r="QLH642" s="24"/>
      <c r="QLI642" s="24"/>
      <c r="QLJ642" s="24"/>
      <c r="QLK642" s="24"/>
      <c r="QLL642" s="24"/>
      <c r="QLM642" s="24"/>
      <c r="QLN642" s="24"/>
      <c r="QLO642" s="24"/>
      <c r="QLP642" s="24"/>
      <c r="QLQ642" s="24"/>
      <c r="QLR642" s="24"/>
      <c r="QLS642" s="24"/>
      <c r="QLT642" s="24"/>
      <c r="QLU642" s="24"/>
      <c r="QLV642" s="24"/>
      <c r="QLW642" s="24"/>
      <c r="QLX642" s="24"/>
      <c r="QLY642" s="24"/>
      <c r="QLZ642" s="24"/>
      <c r="QMA642" s="24"/>
      <c r="QMB642" s="24"/>
      <c r="QMC642" s="24"/>
      <c r="QMD642" s="24"/>
      <c r="QME642" s="24"/>
      <c r="QMF642" s="24"/>
      <c r="QMG642" s="24"/>
      <c r="QMH642" s="24"/>
      <c r="QMI642" s="24"/>
      <c r="QMJ642" s="24"/>
      <c r="QMK642" s="24"/>
      <c r="QML642" s="24"/>
      <c r="QMM642" s="24"/>
      <c r="QMN642" s="24"/>
      <c r="QMO642" s="24"/>
      <c r="QMP642" s="24"/>
      <c r="QMQ642" s="24"/>
      <c r="QMR642" s="24"/>
      <c r="QMS642" s="24"/>
      <c r="QMT642" s="24"/>
      <c r="QMU642" s="24"/>
      <c r="QMV642" s="24"/>
      <c r="QMW642" s="24"/>
      <c r="QMX642" s="24"/>
      <c r="QMY642" s="24"/>
      <c r="QMZ642" s="24"/>
      <c r="QNA642" s="24"/>
      <c r="QNB642" s="24"/>
      <c r="QNC642" s="24"/>
      <c r="QND642" s="24"/>
      <c r="QNE642" s="24"/>
      <c r="QNF642" s="24"/>
      <c r="QNG642" s="24"/>
      <c r="QNH642" s="24"/>
      <c r="QNI642" s="24"/>
      <c r="QNJ642" s="24"/>
      <c r="QNK642" s="24"/>
      <c r="QNL642" s="24"/>
      <c r="QNM642" s="24"/>
      <c r="QNN642" s="24"/>
      <c r="QNO642" s="24"/>
      <c r="QNP642" s="24"/>
      <c r="QNQ642" s="24"/>
      <c r="QNR642" s="24"/>
      <c r="QNS642" s="24"/>
      <c r="QNT642" s="24"/>
      <c r="QNU642" s="24"/>
      <c r="QNV642" s="24"/>
      <c r="QNW642" s="24"/>
      <c r="QNX642" s="24"/>
      <c r="QNY642" s="24"/>
      <c r="QNZ642" s="24"/>
      <c r="QOA642" s="24"/>
      <c r="QOB642" s="24"/>
      <c r="QOC642" s="24"/>
      <c r="QOD642" s="24"/>
      <c r="QOE642" s="24"/>
      <c r="QOF642" s="24"/>
      <c r="QOG642" s="24"/>
      <c r="QOH642" s="24"/>
      <c r="QOI642" s="24"/>
      <c r="QOJ642" s="24"/>
      <c r="QOK642" s="24"/>
      <c r="QOL642" s="24"/>
      <c r="QOM642" s="24"/>
      <c r="QON642" s="24"/>
      <c r="QOO642" s="24"/>
      <c r="QOP642" s="24"/>
      <c r="QOQ642" s="24"/>
      <c r="QOR642" s="24"/>
      <c r="QOS642" s="24"/>
      <c r="QOT642" s="24"/>
      <c r="QOU642" s="24"/>
      <c r="QOV642" s="24"/>
      <c r="QOW642" s="24"/>
      <c r="QOX642" s="24"/>
      <c r="QOY642" s="24"/>
      <c r="QOZ642" s="24"/>
      <c r="QPA642" s="24"/>
      <c r="QPB642" s="24"/>
      <c r="QPC642" s="24"/>
      <c r="QPD642" s="24"/>
      <c r="QPE642" s="24"/>
      <c r="QPF642" s="24"/>
      <c r="QPG642" s="24"/>
      <c r="QPH642" s="24"/>
      <c r="QPI642" s="24"/>
      <c r="QPJ642" s="24"/>
      <c r="QPK642" s="24"/>
      <c r="QPL642" s="24"/>
      <c r="QPM642" s="24"/>
      <c r="QPN642" s="24"/>
      <c r="QPO642" s="24"/>
      <c r="QPP642" s="24"/>
      <c r="QPQ642" s="24"/>
      <c r="QPR642" s="24"/>
      <c r="QPS642" s="24"/>
      <c r="QPT642" s="24"/>
      <c r="QPU642" s="24"/>
      <c r="QPV642" s="24"/>
      <c r="QPW642" s="24"/>
      <c r="QPX642" s="24"/>
      <c r="QPY642" s="24"/>
      <c r="QPZ642" s="24"/>
      <c r="QQA642" s="24"/>
      <c r="QQB642" s="24"/>
      <c r="QQC642" s="24"/>
      <c r="QQD642" s="24"/>
      <c r="QQE642" s="24"/>
      <c r="QQF642" s="24"/>
      <c r="QQG642" s="24"/>
      <c r="QQH642" s="24"/>
      <c r="QQI642" s="24"/>
      <c r="QQJ642" s="24"/>
      <c r="QQK642" s="24"/>
      <c r="QQL642" s="24"/>
      <c r="QQM642" s="24"/>
      <c r="QQN642" s="24"/>
      <c r="QQO642" s="24"/>
      <c r="QQP642" s="24"/>
      <c r="QQQ642" s="24"/>
      <c r="QQR642" s="24"/>
      <c r="QQS642" s="24"/>
      <c r="QQT642" s="24"/>
      <c r="QQU642" s="24"/>
      <c r="QQV642" s="24"/>
      <c r="QQW642" s="24"/>
      <c r="QQX642" s="24"/>
      <c r="QQY642" s="24"/>
      <c r="QQZ642" s="24"/>
      <c r="QRA642" s="24"/>
      <c r="QRB642" s="24"/>
      <c r="QRC642" s="24"/>
      <c r="QRD642" s="24"/>
      <c r="QRE642" s="24"/>
      <c r="QRF642" s="24"/>
      <c r="QRG642" s="24"/>
      <c r="QRH642" s="24"/>
      <c r="QRI642" s="24"/>
      <c r="QRJ642" s="24"/>
      <c r="QRK642" s="24"/>
      <c r="QRL642" s="24"/>
      <c r="QRM642" s="24"/>
      <c r="QRN642" s="24"/>
      <c r="QRO642" s="24"/>
      <c r="QRP642" s="24"/>
      <c r="QRQ642" s="24"/>
      <c r="QRR642" s="24"/>
      <c r="QRS642" s="24"/>
      <c r="QRT642" s="24"/>
      <c r="QRU642" s="24"/>
      <c r="QRV642" s="24"/>
      <c r="QRW642" s="24"/>
      <c r="QRX642" s="24"/>
      <c r="QRY642" s="24"/>
      <c r="QRZ642" s="24"/>
      <c r="QSA642" s="24"/>
      <c r="QSB642" s="24"/>
      <c r="QSC642" s="24"/>
      <c r="QSD642" s="24"/>
      <c r="QSE642" s="24"/>
      <c r="QSF642" s="24"/>
      <c r="QSG642" s="24"/>
      <c r="QSH642" s="24"/>
      <c r="QSI642" s="24"/>
      <c r="QSJ642" s="24"/>
      <c r="QSK642" s="24"/>
      <c r="QSL642" s="24"/>
      <c r="QSM642" s="24"/>
      <c r="QSN642" s="24"/>
      <c r="QSO642" s="24"/>
      <c r="QSP642" s="24"/>
      <c r="QSQ642" s="24"/>
      <c r="QSR642" s="24"/>
      <c r="QSS642" s="24"/>
      <c r="QST642" s="24"/>
      <c r="QSU642" s="24"/>
      <c r="QSV642" s="24"/>
      <c r="QSW642" s="24"/>
      <c r="QSX642" s="24"/>
      <c r="QSY642" s="24"/>
      <c r="QSZ642" s="24"/>
      <c r="QTA642" s="24"/>
      <c r="QTB642" s="24"/>
      <c r="QTC642" s="24"/>
      <c r="QTD642" s="24"/>
      <c r="QTE642" s="24"/>
      <c r="QTF642" s="24"/>
      <c r="QTG642" s="24"/>
      <c r="QTH642" s="24"/>
      <c r="QTI642" s="24"/>
      <c r="QTJ642" s="24"/>
      <c r="QTK642" s="24"/>
      <c r="QTL642" s="24"/>
      <c r="QTM642" s="24"/>
      <c r="QTN642" s="24"/>
      <c r="QTO642" s="24"/>
      <c r="QTP642" s="24"/>
      <c r="QTQ642" s="24"/>
      <c r="QTR642" s="24"/>
      <c r="QTS642" s="24"/>
      <c r="QTT642" s="24"/>
      <c r="QTU642" s="24"/>
      <c r="QTV642" s="24"/>
      <c r="QTW642" s="24"/>
      <c r="QTX642" s="24"/>
      <c r="QTY642" s="24"/>
      <c r="QTZ642" s="24"/>
      <c r="QUA642" s="24"/>
      <c r="QUB642" s="24"/>
      <c r="QUC642" s="24"/>
      <c r="QUD642" s="24"/>
      <c r="QUE642" s="24"/>
      <c r="QUF642" s="24"/>
      <c r="QUG642" s="24"/>
      <c r="QUH642" s="24"/>
      <c r="QUI642" s="24"/>
      <c r="QUJ642" s="24"/>
      <c r="QUK642" s="24"/>
      <c r="QUL642" s="24"/>
      <c r="QUM642" s="24"/>
      <c r="QUN642" s="24"/>
      <c r="QUO642" s="24"/>
      <c r="QUP642" s="24"/>
      <c r="QUQ642" s="24"/>
      <c r="QUR642" s="24"/>
      <c r="QUS642" s="24"/>
      <c r="QUT642" s="24"/>
      <c r="QUU642" s="24"/>
      <c r="QUV642" s="24"/>
      <c r="QUW642" s="24"/>
      <c r="QUX642" s="24"/>
      <c r="QUY642" s="24"/>
      <c r="QUZ642" s="24"/>
      <c r="QVA642" s="24"/>
      <c r="QVB642" s="24"/>
      <c r="QVC642" s="24"/>
      <c r="QVD642" s="24"/>
      <c r="QVE642" s="24"/>
      <c r="QVF642" s="24"/>
      <c r="QVG642" s="24"/>
      <c r="QVH642" s="24"/>
      <c r="QVI642" s="24"/>
      <c r="QVJ642" s="24"/>
      <c r="QVK642" s="24"/>
      <c r="QVL642" s="24"/>
      <c r="QVM642" s="24"/>
      <c r="QVN642" s="24"/>
      <c r="QVO642" s="24"/>
      <c r="QVP642" s="24"/>
      <c r="QVQ642" s="24"/>
      <c r="QVR642" s="24"/>
      <c r="QVS642" s="24"/>
      <c r="QVT642" s="24"/>
      <c r="QVU642" s="24"/>
      <c r="QVV642" s="24"/>
      <c r="QVW642" s="24"/>
      <c r="QVX642" s="24"/>
      <c r="QVY642" s="24"/>
      <c r="QVZ642" s="24"/>
      <c r="QWA642" s="24"/>
      <c r="QWB642" s="24"/>
      <c r="QWC642" s="24"/>
      <c r="QWD642" s="24"/>
      <c r="QWE642" s="24"/>
      <c r="QWF642" s="24"/>
      <c r="QWG642" s="24"/>
      <c r="QWH642" s="24"/>
      <c r="QWI642" s="24"/>
      <c r="QWJ642" s="24"/>
      <c r="QWK642" s="24"/>
      <c r="QWL642" s="24"/>
      <c r="QWM642" s="24"/>
      <c r="QWN642" s="24"/>
      <c r="QWO642" s="24"/>
      <c r="QWP642" s="24"/>
      <c r="QWQ642" s="24"/>
      <c r="QWR642" s="24"/>
      <c r="QWS642" s="24"/>
      <c r="QWT642" s="24"/>
      <c r="QWU642" s="24"/>
      <c r="QWV642" s="24"/>
      <c r="QWW642" s="24"/>
      <c r="QWX642" s="24"/>
      <c r="QWY642" s="24"/>
      <c r="QWZ642" s="24"/>
      <c r="QXA642" s="24"/>
      <c r="QXB642" s="24"/>
      <c r="QXC642" s="24"/>
      <c r="QXD642" s="24"/>
      <c r="QXE642" s="24"/>
      <c r="QXF642" s="24"/>
      <c r="QXG642" s="24"/>
      <c r="QXH642" s="24"/>
      <c r="QXI642" s="24"/>
      <c r="QXJ642" s="24"/>
      <c r="QXK642" s="24"/>
      <c r="QXL642" s="24"/>
      <c r="QXM642" s="24"/>
      <c r="QXN642" s="24"/>
      <c r="QXO642" s="24"/>
      <c r="QXP642" s="24"/>
      <c r="QXQ642" s="24"/>
      <c r="QXR642" s="24"/>
      <c r="QXS642" s="24"/>
      <c r="QXT642" s="24"/>
      <c r="QXU642" s="24"/>
      <c r="QXV642" s="24"/>
      <c r="QXW642" s="24"/>
      <c r="QXX642" s="24"/>
      <c r="QXY642" s="24"/>
      <c r="QXZ642" s="24"/>
      <c r="QYA642" s="24"/>
      <c r="QYB642" s="24"/>
      <c r="QYC642" s="24"/>
      <c r="QYD642" s="24"/>
      <c r="QYE642" s="24"/>
      <c r="QYF642" s="24"/>
      <c r="QYG642" s="24"/>
      <c r="QYH642" s="24"/>
      <c r="QYI642" s="24"/>
      <c r="QYJ642" s="24"/>
      <c r="QYK642" s="24"/>
      <c r="QYL642" s="24"/>
      <c r="QYM642" s="24"/>
      <c r="QYN642" s="24"/>
      <c r="QYO642" s="24"/>
      <c r="QYP642" s="24"/>
      <c r="QYQ642" s="24"/>
      <c r="QYR642" s="24"/>
      <c r="QYS642" s="24"/>
      <c r="QYT642" s="24"/>
      <c r="QYU642" s="24"/>
      <c r="QYV642" s="24"/>
      <c r="QYW642" s="24"/>
      <c r="QYX642" s="24"/>
      <c r="QYY642" s="24"/>
      <c r="QYZ642" s="24"/>
      <c r="QZA642" s="24"/>
      <c r="QZB642" s="24"/>
      <c r="QZC642" s="24"/>
      <c r="QZD642" s="24"/>
      <c r="QZE642" s="24"/>
      <c r="QZF642" s="24"/>
      <c r="QZG642" s="24"/>
      <c r="QZH642" s="24"/>
      <c r="QZI642" s="24"/>
      <c r="QZJ642" s="24"/>
      <c r="QZK642" s="24"/>
      <c r="QZL642" s="24"/>
      <c r="QZM642" s="24"/>
      <c r="QZN642" s="24"/>
      <c r="QZO642" s="24"/>
      <c r="QZP642" s="24"/>
      <c r="QZQ642" s="24"/>
      <c r="QZR642" s="24"/>
      <c r="QZS642" s="24"/>
      <c r="QZT642" s="24"/>
      <c r="QZU642" s="24"/>
      <c r="QZV642" s="24"/>
      <c r="QZW642" s="24"/>
      <c r="QZX642" s="24"/>
      <c r="QZY642" s="24"/>
      <c r="QZZ642" s="24"/>
      <c r="RAA642" s="24"/>
      <c r="RAB642" s="24"/>
      <c r="RAC642" s="24"/>
      <c r="RAD642" s="24"/>
      <c r="RAE642" s="24"/>
      <c r="RAF642" s="24"/>
      <c r="RAG642" s="24"/>
      <c r="RAH642" s="24"/>
      <c r="RAI642" s="24"/>
      <c r="RAJ642" s="24"/>
      <c r="RAK642" s="24"/>
      <c r="RAL642" s="24"/>
      <c r="RAM642" s="24"/>
      <c r="RAN642" s="24"/>
      <c r="RAO642" s="24"/>
      <c r="RAP642" s="24"/>
      <c r="RAQ642" s="24"/>
      <c r="RAR642" s="24"/>
      <c r="RAS642" s="24"/>
      <c r="RAT642" s="24"/>
      <c r="RAU642" s="24"/>
      <c r="RAV642" s="24"/>
      <c r="RAW642" s="24"/>
      <c r="RAX642" s="24"/>
      <c r="RAY642" s="24"/>
      <c r="RAZ642" s="24"/>
      <c r="RBA642" s="24"/>
      <c r="RBB642" s="24"/>
      <c r="RBC642" s="24"/>
      <c r="RBD642" s="24"/>
      <c r="RBE642" s="24"/>
      <c r="RBF642" s="24"/>
      <c r="RBG642" s="24"/>
      <c r="RBH642" s="24"/>
      <c r="RBI642" s="24"/>
      <c r="RBJ642" s="24"/>
      <c r="RBK642" s="24"/>
      <c r="RBL642" s="24"/>
      <c r="RBM642" s="24"/>
      <c r="RBN642" s="24"/>
      <c r="RBO642" s="24"/>
      <c r="RBP642" s="24"/>
      <c r="RBQ642" s="24"/>
      <c r="RBR642" s="24"/>
      <c r="RBS642" s="24"/>
      <c r="RBT642" s="24"/>
      <c r="RBU642" s="24"/>
      <c r="RBV642" s="24"/>
      <c r="RBW642" s="24"/>
      <c r="RBX642" s="24"/>
      <c r="RBY642" s="24"/>
      <c r="RBZ642" s="24"/>
      <c r="RCA642" s="24"/>
      <c r="RCB642" s="24"/>
      <c r="RCC642" s="24"/>
      <c r="RCD642" s="24"/>
      <c r="RCE642" s="24"/>
      <c r="RCF642" s="24"/>
      <c r="RCG642" s="24"/>
      <c r="RCH642" s="24"/>
      <c r="RCI642" s="24"/>
      <c r="RCJ642" s="24"/>
      <c r="RCK642" s="24"/>
      <c r="RCL642" s="24"/>
      <c r="RCM642" s="24"/>
      <c r="RCN642" s="24"/>
      <c r="RCO642" s="24"/>
      <c r="RCP642" s="24"/>
      <c r="RCQ642" s="24"/>
      <c r="RCR642" s="24"/>
      <c r="RCS642" s="24"/>
      <c r="RCT642" s="24"/>
      <c r="RCU642" s="24"/>
      <c r="RCV642" s="24"/>
      <c r="RCW642" s="24"/>
      <c r="RCX642" s="24"/>
      <c r="RCY642" s="24"/>
      <c r="RCZ642" s="24"/>
      <c r="RDA642" s="24"/>
      <c r="RDB642" s="24"/>
      <c r="RDC642" s="24"/>
      <c r="RDD642" s="24"/>
      <c r="RDE642" s="24"/>
      <c r="RDF642" s="24"/>
      <c r="RDG642" s="24"/>
      <c r="RDH642" s="24"/>
      <c r="RDI642" s="24"/>
      <c r="RDJ642" s="24"/>
      <c r="RDK642" s="24"/>
      <c r="RDL642" s="24"/>
      <c r="RDM642" s="24"/>
      <c r="RDN642" s="24"/>
      <c r="RDO642" s="24"/>
      <c r="RDP642" s="24"/>
      <c r="RDQ642" s="24"/>
      <c r="RDR642" s="24"/>
      <c r="RDS642" s="24"/>
      <c r="RDT642" s="24"/>
      <c r="RDU642" s="24"/>
      <c r="RDV642" s="24"/>
      <c r="RDW642" s="24"/>
      <c r="RDX642" s="24"/>
      <c r="RDY642" s="24"/>
      <c r="RDZ642" s="24"/>
      <c r="REA642" s="24"/>
      <c r="REB642" s="24"/>
      <c r="REC642" s="24"/>
      <c r="RED642" s="24"/>
      <c r="REE642" s="24"/>
      <c r="REF642" s="24"/>
      <c r="REG642" s="24"/>
      <c r="REH642" s="24"/>
      <c r="REI642" s="24"/>
      <c r="REJ642" s="24"/>
      <c r="REK642" s="24"/>
      <c r="REL642" s="24"/>
      <c r="REM642" s="24"/>
      <c r="REN642" s="24"/>
      <c r="REO642" s="24"/>
      <c r="REP642" s="24"/>
      <c r="REQ642" s="24"/>
      <c r="RER642" s="24"/>
      <c r="RES642" s="24"/>
      <c r="RET642" s="24"/>
      <c r="REU642" s="24"/>
      <c r="REV642" s="24"/>
      <c r="REW642" s="24"/>
      <c r="REX642" s="24"/>
      <c r="REY642" s="24"/>
      <c r="REZ642" s="24"/>
      <c r="RFA642" s="24"/>
      <c r="RFB642" s="24"/>
      <c r="RFC642" s="24"/>
      <c r="RFD642" s="24"/>
      <c r="RFE642" s="24"/>
      <c r="RFF642" s="24"/>
      <c r="RFG642" s="24"/>
      <c r="RFH642" s="24"/>
      <c r="RFI642" s="24"/>
      <c r="RFJ642" s="24"/>
      <c r="RFK642" s="24"/>
      <c r="RFL642" s="24"/>
      <c r="RFM642" s="24"/>
      <c r="RFN642" s="24"/>
      <c r="RFO642" s="24"/>
      <c r="RFP642" s="24"/>
      <c r="RFQ642" s="24"/>
      <c r="RFR642" s="24"/>
      <c r="RFS642" s="24"/>
      <c r="RFT642" s="24"/>
      <c r="RFU642" s="24"/>
      <c r="RFV642" s="24"/>
      <c r="RFW642" s="24"/>
      <c r="RFX642" s="24"/>
      <c r="RFY642" s="24"/>
      <c r="RFZ642" s="24"/>
      <c r="RGA642" s="24"/>
      <c r="RGB642" s="24"/>
      <c r="RGC642" s="24"/>
      <c r="RGD642" s="24"/>
      <c r="RGE642" s="24"/>
      <c r="RGF642" s="24"/>
      <c r="RGG642" s="24"/>
      <c r="RGH642" s="24"/>
      <c r="RGI642" s="24"/>
      <c r="RGJ642" s="24"/>
      <c r="RGK642" s="24"/>
      <c r="RGL642" s="24"/>
      <c r="RGM642" s="24"/>
      <c r="RGN642" s="24"/>
      <c r="RGO642" s="24"/>
      <c r="RGP642" s="24"/>
      <c r="RGQ642" s="24"/>
      <c r="RGR642" s="24"/>
      <c r="RGS642" s="24"/>
      <c r="RGT642" s="24"/>
      <c r="RGU642" s="24"/>
      <c r="RGV642" s="24"/>
      <c r="RGW642" s="24"/>
      <c r="RGX642" s="24"/>
      <c r="RGY642" s="24"/>
      <c r="RGZ642" s="24"/>
      <c r="RHA642" s="24"/>
      <c r="RHB642" s="24"/>
      <c r="RHC642" s="24"/>
      <c r="RHD642" s="24"/>
      <c r="RHE642" s="24"/>
      <c r="RHF642" s="24"/>
      <c r="RHG642" s="24"/>
      <c r="RHH642" s="24"/>
      <c r="RHI642" s="24"/>
      <c r="RHJ642" s="24"/>
      <c r="RHK642" s="24"/>
      <c r="RHL642" s="24"/>
      <c r="RHM642" s="24"/>
      <c r="RHN642" s="24"/>
      <c r="RHO642" s="24"/>
      <c r="RHP642" s="24"/>
      <c r="RHQ642" s="24"/>
      <c r="RHR642" s="24"/>
      <c r="RHS642" s="24"/>
      <c r="RHT642" s="24"/>
      <c r="RHU642" s="24"/>
      <c r="RHV642" s="24"/>
      <c r="RHW642" s="24"/>
      <c r="RHX642" s="24"/>
      <c r="RHY642" s="24"/>
      <c r="RHZ642" s="24"/>
      <c r="RIA642" s="24"/>
      <c r="RIB642" s="24"/>
      <c r="RIC642" s="24"/>
      <c r="RID642" s="24"/>
      <c r="RIE642" s="24"/>
      <c r="RIF642" s="24"/>
      <c r="RIG642" s="24"/>
      <c r="RIH642" s="24"/>
      <c r="RII642" s="24"/>
      <c r="RIJ642" s="24"/>
      <c r="RIK642" s="24"/>
      <c r="RIL642" s="24"/>
      <c r="RIM642" s="24"/>
      <c r="RIN642" s="24"/>
      <c r="RIO642" s="24"/>
      <c r="RIP642" s="24"/>
      <c r="RIQ642" s="24"/>
      <c r="RIR642" s="24"/>
      <c r="RIS642" s="24"/>
      <c r="RIT642" s="24"/>
      <c r="RIU642" s="24"/>
      <c r="RIV642" s="24"/>
      <c r="RIW642" s="24"/>
      <c r="RIX642" s="24"/>
      <c r="RIY642" s="24"/>
      <c r="RIZ642" s="24"/>
      <c r="RJA642" s="24"/>
      <c r="RJB642" s="24"/>
      <c r="RJC642" s="24"/>
      <c r="RJD642" s="24"/>
      <c r="RJE642" s="24"/>
      <c r="RJF642" s="24"/>
      <c r="RJG642" s="24"/>
      <c r="RJH642" s="24"/>
      <c r="RJI642" s="24"/>
      <c r="RJJ642" s="24"/>
      <c r="RJK642" s="24"/>
      <c r="RJL642" s="24"/>
      <c r="RJM642" s="24"/>
      <c r="RJN642" s="24"/>
      <c r="RJO642" s="24"/>
      <c r="RJP642" s="24"/>
      <c r="RJQ642" s="24"/>
      <c r="RJR642" s="24"/>
      <c r="RJS642" s="24"/>
      <c r="RJT642" s="24"/>
      <c r="RJU642" s="24"/>
      <c r="RJV642" s="24"/>
      <c r="RJW642" s="24"/>
      <c r="RJX642" s="24"/>
      <c r="RJY642" s="24"/>
      <c r="RJZ642" s="24"/>
      <c r="RKA642" s="24"/>
      <c r="RKB642" s="24"/>
      <c r="RKC642" s="24"/>
      <c r="RKD642" s="24"/>
      <c r="RKE642" s="24"/>
      <c r="RKF642" s="24"/>
      <c r="RKG642" s="24"/>
      <c r="RKH642" s="24"/>
      <c r="RKI642" s="24"/>
      <c r="RKJ642" s="24"/>
      <c r="RKK642" s="24"/>
      <c r="RKL642" s="24"/>
      <c r="RKM642" s="24"/>
      <c r="RKN642" s="24"/>
      <c r="RKO642" s="24"/>
      <c r="RKP642" s="24"/>
      <c r="RKQ642" s="24"/>
      <c r="RKR642" s="24"/>
      <c r="RKS642" s="24"/>
      <c r="RKT642" s="24"/>
      <c r="RKU642" s="24"/>
      <c r="RKV642" s="24"/>
      <c r="RKW642" s="24"/>
      <c r="RKX642" s="24"/>
      <c r="RKY642" s="24"/>
      <c r="RKZ642" s="24"/>
      <c r="RLA642" s="24"/>
      <c r="RLB642" s="24"/>
      <c r="RLC642" s="24"/>
      <c r="RLD642" s="24"/>
      <c r="RLE642" s="24"/>
      <c r="RLF642" s="24"/>
      <c r="RLG642" s="24"/>
      <c r="RLH642" s="24"/>
      <c r="RLI642" s="24"/>
      <c r="RLJ642" s="24"/>
      <c r="RLK642" s="24"/>
      <c r="RLL642" s="24"/>
      <c r="RLM642" s="24"/>
      <c r="RLN642" s="24"/>
      <c r="RLO642" s="24"/>
      <c r="RLP642" s="24"/>
      <c r="RLQ642" s="24"/>
      <c r="RLR642" s="24"/>
      <c r="RLS642" s="24"/>
      <c r="RLT642" s="24"/>
      <c r="RLU642" s="24"/>
      <c r="RLV642" s="24"/>
      <c r="RLW642" s="24"/>
      <c r="RLX642" s="24"/>
      <c r="RLY642" s="24"/>
      <c r="RLZ642" s="24"/>
      <c r="RMA642" s="24"/>
      <c r="RMB642" s="24"/>
      <c r="RMC642" s="24"/>
      <c r="RMD642" s="24"/>
      <c r="RME642" s="24"/>
      <c r="RMF642" s="24"/>
      <c r="RMG642" s="24"/>
      <c r="RMH642" s="24"/>
      <c r="RMI642" s="24"/>
      <c r="RMJ642" s="24"/>
      <c r="RMK642" s="24"/>
      <c r="RML642" s="24"/>
      <c r="RMM642" s="24"/>
      <c r="RMN642" s="24"/>
      <c r="RMO642" s="24"/>
      <c r="RMP642" s="24"/>
      <c r="RMQ642" s="24"/>
      <c r="RMR642" s="24"/>
      <c r="RMS642" s="24"/>
      <c r="RMT642" s="24"/>
      <c r="RMU642" s="24"/>
      <c r="RMV642" s="24"/>
      <c r="RMW642" s="24"/>
      <c r="RMX642" s="24"/>
      <c r="RMY642" s="24"/>
      <c r="RMZ642" s="24"/>
      <c r="RNA642" s="24"/>
      <c r="RNB642" s="24"/>
      <c r="RNC642" s="24"/>
      <c r="RND642" s="24"/>
      <c r="RNE642" s="24"/>
      <c r="RNF642" s="24"/>
      <c r="RNG642" s="24"/>
      <c r="RNH642" s="24"/>
      <c r="RNI642" s="24"/>
      <c r="RNJ642" s="24"/>
      <c r="RNK642" s="24"/>
      <c r="RNL642" s="24"/>
      <c r="RNM642" s="24"/>
      <c r="RNN642" s="24"/>
      <c r="RNO642" s="24"/>
      <c r="RNP642" s="24"/>
      <c r="RNQ642" s="24"/>
      <c r="RNR642" s="24"/>
      <c r="RNS642" s="24"/>
      <c r="RNT642" s="24"/>
      <c r="RNU642" s="24"/>
      <c r="RNV642" s="24"/>
      <c r="RNW642" s="24"/>
      <c r="RNX642" s="24"/>
      <c r="RNY642" s="24"/>
      <c r="RNZ642" s="24"/>
      <c r="ROA642" s="24"/>
      <c r="ROB642" s="24"/>
      <c r="ROC642" s="24"/>
      <c r="ROD642" s="24"/>
      <c r="ROE642" s="24"/>
      <c r="ROF642" s="24"/>
      <c r="ROG642" s="24"/>
      <c r="ROH642" s="24"/>
      <c r="ROI642" s="24"/>
      <c r="ROJ642" s="24"/>
      <c r="ROK642" s="24"/>
      <c r="ROL642" s="24"/>
      <c r="ROM642" s="24"/>
      <c r="RON642" s="24"/>
      <c r="ROO642" s="24"/>
      <c r="ROP642" s="24"/>
      <c r="ROQ642" s="24"/>
      <c r="ROR642" s="24"/>
      <c r="ROS642" s="24"/>
      <c r="ROT642" s="24"/>
      <c r="ROU642" s="24"/>
      <c r="ROV642" s="24"/>
      <c r="ROW642" s="24"/>
      <c r="ROX642" s="24"/>
      <c r="ROY642" s="24"/>
      <c r="ROZ642" s="24"/>
      <c r="RPA642" s="24"/>
      <c r="RPB642" s="24"/>
      <c r="RPC642" s="24"/>
      <c r="RPD642" s="24"/>
      <c r="RPE642" s="24"/>
      <c r="RPF642" s="24"/>
      <c r="RPG642" s="24"/>
      <c r="RPH642" s="24"/>
      <c r="RPI642" s="24"/>
      <c r="RPJ642" s="24"/>
      <c r="RPK642" s="24"/>
      <c r="RPL642" s="24"/>
      <c r="RPM642" s="24"/>
      <c r="RPN642" s="24"/>
      <c r="RPO642" s="24"/>
      <c r="RPP642" s="24"/>
      <c r="RPQ642" s="24"/>
      <c r="RPR642" s="24"/>
      <c r="RPS642" s="24"/>
      <c r="RPT642" s="24"/>
      <c r="RPU642" s="24"/>
      <c r="RPV642" s="24"/>
      <c r="RPW642" s="24"/>
      <c r="RPX642" s="24"/>
      <c r="RPY642" s="24"/>
      <c r="RPZ642" s="24"/>
      <c r="RQA642" s="24"/>
      <c r="RQB642" s="24"/>
      <c r="RQC642" s="24"/>
      <c r="RQD642" s="24"/>
      <c r="RQE642" s="24"/>
      <c r="RQF642" s="24"/>
      <c r="RQG642" s="24"/>
      <c r="RQH642" s="24"/>
      <c r="RQI642" s="24"/>
      <c r="RQJ642" s="24"/>
      <c r="RQK642" s="24"/>
      <c r="RQL642" s="24"/>
      <c r="RQM642" s="24"/>
      <c r="RQN642" s="24"/>
      <c r="RQO642" s="24"/>
      <c r="RQP642" s="24"/>
      <c r="RQQ642" s="24"/>
      <c r="RQR642" s="24"/>
      <c r="RQS642" s="24"/>
      <c r="RQT642" s="24"/>
      <c r="RQU642" s="24"/>
      <c r="RQV642" s="24"/>
      <c r="RQW642" s="24"/>
      <c r="RQX642" s="24"/>
      <c r="RQY642" s="24"/>
      <c r="RQZ642" s="24"/>
      <c r="RRA642" s="24"/>
      <c r="RRB642" s="24"/>
      <c r="RRC642" s="24"/>
      <c r="RRD642" s="24"/>
      <c r="RRE642" s="24"/>
      <c r="RRF642" s="24"/>
      <c r="RRG642" s="24"/>
      <c r="RRH642" s="24"/>
      <c r="RRI642" s="24"/>
      <c r="RRJ642" s="24"/>
      <c r="RRK642" s="24"/>
      <c r="RRL642" s="24"/>
      <c r="RRM642" s="24"/>
      <c r="RRN642" s="24"/>
      <c r="RRO642" s="24"/>
      <c r="RRP642" s="24"/>
      <c r="RRQ642" s="24"/>
      <c r="RRR642" s="24"/>
      <c r="RRS642" s="24"/>
      <c r="RRT642" s="24"/>
      <c r="RRU642" s="24"/>
      <c r="RRV642" s="24"/>
      <c r="RRW642" s="24"/>
      <c r="RRX642" s="24"/>
      <c r="RRY642" s="24"/>
      <c r="RRZ642" s="24"/>
      <c r="RSA642" s="24"/>
      <c r="RSB642" s="24"/>
      <c r="RSC642" s="24"/>
      <c r="RSD642" s="24"/>
      <c r="RSE642" s="24"/>
      <c r="RSF642" s="24"/>
      <c r="RSG642" s="24"/>
      <c r="RSH642" s="24"/>
      <c r="RSI642" s="24"/>
      <c r="RSJ642" s="24"/>
      <c r="RSK642" s="24"/>
      <c r="RSL642" s="24"/>
      <c r="RSM642" s="24"/>
      <c r="RSN642" s="24"/>
      <c r="RSO642" s="24"/>
      <c r="RSP642" s="24"/>
      <c r="RSQ642" s="24"/>
      <c r="RSR642" s="24"/>
      <c r="RSS642" s="24"/>
      <c r="RST642" s="24"/>
      <c r="RSU642" s="24"/>
      <c r="RSV642" s="24"/>
      <c r="RSW642" s="24"/>
      <c r="RSX642" s="24"/>
      <c r="RSY642" s="24"/>
      <c r="RSZ642" s="24"/>
      <c r="RTA642" s="24"/>
      <c r="RTB642" s="24"/>
      <c r="RTC642" s="24"/>
      <c r="RTD642" s="24"/>
      <c r="RTE642" s="24"/>
      <c r="RTF642" s="24"/>
      <c r="RTG642" s="24"/>
      <c r="RTH642" s="24"/>
      <c r="RTI642" s="24"/>
      <c r="RTJ642" s="24"/>
      <c r="RTK642" s="24"/>
      <c r="RTL642" s="24"/>
      <c r="RTM642" s="24"/>
      <c r="RTN642" s="24"/>
      <c r="RTO642" s="24"/>
      <c r="RTP642" s="24"/>
      <c r="RTQ642" s="24"/>
      <c r="RTR642" s="24"/>
      <c r="RTS642" s="24"/>
      <c r="RTT642" s="24"/>
      <c r="RTU642" s="24"/>
      <c r="RTV642" s="24"/>
      <c r="RTW642" s="24"/>
      <c r="RTX642" s="24"/>
      <c r="RTY642" s="24"/>
      <c r="RTZ642" s="24"/>
      <c r="RUA642" s="24"/>
      <c r="RUB642" s="24"/>
      <c r="RUC642" s="24"/>
      <c r="RUD642" s="24"/>
      <c r="RUE642" s="24"/>
      <c r="RUF642" s="24"/>
      <c r="RUG642" s="24"/>
      <c r="RUH642" s="24"/>
      <c r="RUI642" s="24"/>
      <c r="RUJ642" s="24"/>
      <c r="RUK642" s="24"/>
      <c r="RUL642" s="24"/>
      <c r="RUM642" s="24"/>
      <c r="RUN642" s="24"/>
      <c r="RUO642" s="24"/>
      <c r="RUP642" s="24"/>
      <c r="RUQ642" s="24"/>
      <c r="RUR642" s="24"/>
      <c r="RUS642" s="24"/>
      <c r="RUT642" s="24"/>
      <c r="RUU642" s="24"/>
      <c r="RUV642" s="24"/>
      <c r="RUW642" s="24"/>
      <c r="RUX642" s="24"/>
      <c r="RUY642" s="24"/>
      <c r="RUZ642" s="24"/>
      <c r="RVA642" s="24"/>
      <c r="RVB642" s="24"/>
      <c r="RVC642" s="24"/>
      <c r="RVD642" s="24"/>
      <c r="RVE642" s="24"/>
      <c r="RVF642" s="24"/>
      <c r="RVG642" s="24"/>
      <c r="RVH642" s="24"/>
      <c r="RVI642" s="24"/>
      <c r="RVJ642" s="24"/>
      <c r="RVK642" s="24"/>
      <c r="RVL642" s="24"/>
      <c r="RVM642" s="24"/>
      <c r="RVN642" s="24"/>
      <c r="RVO642" s="24"/>
      <c r="RVP642" s="24"/>
      <c r="RVQ642" s="24"/>
      <c r="RVR642" s="24"/>
      <c r="RVS642" s="24"/>
      <c r="RVT642" s="24"/>
      <c r="RVU642" s="24"/>
      <c r="RVV642" s="24"/>
      <c r="RVW642" s="24"/>
      <c r="RVX642" s="24"/>
      <c r="RVY642" s="24"/>
      <c r="RVZ642" s="24"/>
      <c r="RWA642" s="24"/>
      <c r="RWB642" s="24"/>
      <c r="RWC642" s="24"/>
      <c r="RWD642" s="24"/>
      <c r="RWE642" s="24"/>
      <c r="RWF642" s="24"/>
      <c r="RWG642" s="24"/>
      <c r="RWH642" s="24"/>
      <c r="RWI642" s="24"/>
      <c r="RWJ642" s="24"/>
      <c r="RWK642" s="24"/>
      <c r="RWL642" s="24"/>
      <c r="RWM642" s="24"/>
      <c r="RWN642" s="24"/>
      <c r="RWO642" s="24"/>
      <c r="RWP642" s="24"/>
      <c r="RWQ642" s="24"/>
      <c r="RWR642" s="24"/>
      <c r="RWS642" s="24"/>
      <c r="RWT642" s="24"/>
      <c r="RWU642" s="24"/>
      <c r="RWV642" s="24"/>
      <c r="RWW642" s="24"/>
      <c r="RWX642" s="24"/>
      <c r="RWY642" s="24"/>
      <c r="RWZ642" s="24"/>
      <c r="RXA642" s="24"/>
      <c r="RXB642" s="24"/>
      <c r="RXC642" s="24"/>
      <c r="RXD642" s="24"/>
      <c r="RXE642" s="24"/>
      <c r="RXF642" s="24"/>
      <c r="RXG642" s="24"/>
      <c r="RXH642" s="24"/>
      <c r="RXI642" s="24"/>
      <c r="RXJ642" s="24"/>
      <c r="RXK642" s="24"/>
      <c r="RXL642" s="24"/>
      <c r="RXM642" s="24"/>
      <c r="RXN642" s="24"/>
      <c r="RXO642" s="24"/>
      <c r="RXP642" s="24"/>
      <c r="RXQ642" s="24"/>
      <c r="RXR642" s="24"/>
      <c r="RXS642" s="24"/>
      <c r="RXT642" s="24"/>
      <c r="RXU642" s="24"/>
      <c r="RXV642" s="24"/>
      <c r="RXW642" s="24"/>
      <c r="RXX642" s="24"/>
      <c r="RXY642" s="24"/>
      <c r="RXZ642" s="24"/>
      <c r="RYA642" s="24"/>
      <c r="RYB642" s="24"/>
      <c r="RYC642" s="24"/>
      <c r="RYD642" s="24"/>
      <c r="RYE642" s="24"/>
      <c r="RYF642" s="24"/>
      <c r="RYG642" s="24"/>
      <c r="RYH642" s="24"/>
      <c r="RYI642" s="24"/>
      <c r="RYJ642" s="24"/>
      <c r="RYK642" s="24"/>
      <c r="RYL642" s="24"/>
      <c r="RYM642" s="24"/>
      <c r="RYN642" s="24"/>
      <c r="RYO642" s="24"/>
      <c r="RYP642" s="24"/>
      <c r="RYQ642" s="24"/>
      <c r="RYR642" s="24"/>
      <c r="RYS642" s="24"/>
      <c r="RYT642" s="24"/>
      <c r="RYU642" s="24"/>
      <c r="RYV642" s="24"/>
      <c r="RYW642" s="24"/>
      <c r="RYX642" s="24"/>
      <c r="RYY642" s="24"/>
      <c r="RYZ642" s="24"/>
      <c r="RZA642" s="24"/>
      <c r="RZB642" s="24"/>
      <c r="RZC642" s="24"/>
      <c r="RZD642" s="24"/>
      <c r="RZE642" s="24"/>
      <c r="RZF642" s="24"/>
      <c r="RZG642" s="24"/>
      <c r="RZH642" s="24"/>
      <c r="RZI642" s="24"/>
      <c r="RZJ642" s="24"/>
      <c r="RZK642" s="24"/>
      <c r="RZL642" s="24"/>
      <c r="RZM642" s="24"/>
      <c r="RZN642" s="24"/>
      <c r="RZO642" s="24"/>
      <c r="RZP642" s="24"/>
      <c r="RZQ642" s="24"/>
      <c r="RZR642" s="24"/>
      <c r="RZS642" s="24"/>
      <c r="RZT642" s="24"/>
      <c r="RZU642" s="24"/>
      <c r="RZV642" s="24"/>
      <c r="RZW642" s="24"/>
      <c r="RZX642" s="24"/>
      <c r="RZY642" s="24"/>
      <c r="RZZ642" s="24"/>
      <c r="SAA642" s="24"/>
      <c r="SAB642" s="24"/>
      <c r="SAC642" s="24"/>
      <c r="SAD642" s="24"/>
      <c r="SAE642" s="24"/>
      <c r="SAF642" s="24"/>
      <c r="SAG642" s="24"/>
      <c r="SAH642" s="24"/>
      <c r="SAI642" s="24"/>
      <c r="SAJ642" s="24"/>
      <c r="SAK642" s="24"/>
      <c r="SAL642" s="24"/>
      <c r="SAM642" s="24"/>
      <c r="SAN642" s="24"/>
      <c r="SAO642" s="24"/>
      <c r="SAP642" s="24"/>
      <c r="SAQ642" s="24"/>
      <c r="SAR642" s="24"/>
      <c r="SAS642" s="24"/>
      <c r="SAT642" s="24"/>
      <c r="SAU642" s="24"/>
      <c r="SAV642" s="24"/>
      <c r="SAW642" s="24"/>
      <c r="SAX642" s="24"/>
      <c r="SAY642" s="24"/>
      <c r="SAZ642" s="24"/>
      <c r="SBA642" s="24"/>
      <c r="SBB642" s="24"/>
      <c r="SBC642" s="24"/>
      <c r="SBD642" s="24"/>
      <c r="SBE642" s="24"/>
      <c r="SBF642" s="24"/>
      <c r="SBG642" s="24"/>
      <c r="SBH642" s="24"/>
      <c r="SBI642" s="24"/>
      <c r="SBJ642" s="24"/>
      <c r="SBK642" s="24"/>
      <c r="SBL642" s="24"/>
      <c r="SBM642" s="24"/>
      <c r="SBN642" s="24"/>
      <c r="SBO642" s="24"/>
      <c r="SBP642" s="24"/>
      <c r="SBQ642" s="24"/>
      <c r="SBR642" s="24"/>
      <c r="SBS642" s="24"/>
      <c r="SBT642" s="24"/>
      <c r="SBU642" s="24"/>
      <c r="SBV642" s="24"/>
      <c r="SBW642" s="24"/>
      <c r="SBX642" s="24"/>
      <c r="SBY642" s="24"/>
      <c r="SBZ642" s="24"/>
      <c r="SCA642" s="24"/>
      <c r="SCB642" s="24"/>
      <c r="SCC642" s="24"/>
      <c r="SCD642" s="24"/>
      <c r="SCE642" s="24"/>
      <c r="SCF642" s="24"/>
      <c r="SCG642" s="24"/>
      <c r="SCH642" s="24"/>
      <c r="SCI642" s="24"/>
      <c r="SCJ642" s="24"/>
      <c r="SCK642" s="24"/>
      <c r="SCL642" s="24"/>
      <c r="SCM642" s="24"/>
      <c r="SCN642" s="24"/>
      <c r="SCO642" s="24"/>
      <c r="SCP642" s="24"/>
      <c r="SCQ642" s="24"/>
      <c r="SCR642" s="24"/>
      <c r="SCS642" s="24"/>
      <c r="SCT642" s="24"/>
      <c r="SCU642" s="24"/>
      <c r="SCV642" s="24"/>
      <c r="SCW642" s="24"/>
      <c r="SCX642" s="24"/>
      <c r="SCY642" s="24"/>
      <c r="SCZ642" s="24"/>
      <c r="SDA642" s="24"/>
      <c r="SDB642" s="24"/>
      <c r="SDC642" s="24"/>
      <c r="SDD642" s="24"/>
      <c r="SDE642" s="24"/>
      <c r="SDF642" s="24"/>
      <c r="SDG642" s="24"/>
      <c r="SDH642" s="24"/>
      <c r="SDI642" s="24"/>
      <c r="SDJ642" s="24"/>
      <c r="SDK642" s="24"/>
      <c r="SDL642" s="24"/>
      <c r="SDM642" s="24"/>
      <c r="SDN642" s="24"/>
      <c r="SDO642" s="24"/>
      <c r="SDP642" s="24"/>
      <c r="SDQ642" s="24"/>
      <c r="SDR642" s="24"/>
      <c r="SDS642" s="24"/>
      <c r="SDT642" s="24"/>
      <c r="SDU642" s="24"/>
      <c r="SDV642" s="24"/>
      <c r="SDW642" s="24"/>
      <c r="SDX642" s="24"/>
      <c r="SDY642" s="24"/>
      <c r="SDZ642" s="24"/>
      <c r="SEA642" s="24"/>
      <c r="SEB642" s="24"/>
      <c r="SEC642" s="24"/>
      <c r="SED642" s="24"/>
      <c r="SEE642" s="24"/>
      <c r="SEF642" s="24"/>
      <c r="SEG642" s="24"/>
      <c r="SEH642" s="24"/>
      <c r="SEI642" s="24"/>
      <c r="SEJ642" s="24"/>
      <c r="SEK642" s="24"/>
      <c r="SEL642" s="24"/>
      <c r="SEM642" s="24"/>
      <c r="SEN642" s="24"/>
      <c r="SEO642" s="24"/>
      <c r="SEP642" s="24"/>
      <c r="SEQ642" s="24"/>
      <c r="SER642" s="24"/>
      <c r="SES642" s="24"/>
      <c r="SET642" s="24"/>
      <c r="SEU642" s="24"/>
      <c r="SEV642" s="24"/>
      <c r="SEW642" s="24"/>
      <c r="SEX642" s="24"/>
      <c r="SEY642" s="24"/>
      <c r="SEZ642" s="24"/>
      <c r="SFA642" s="24"/>
      <c r="SFB642" s="24"/>
      <c r="SFC642" s="24"/>
      <c r="SFD642" s="24"/>
      <c r="SFE642" s="24"/>
      <c r="SFF642" s="24"/>
      <c r="SFG642" s="24"/>
      <c r="SFH642" s="24"/>
      <c r="SFI642" s="24"/>
      <c r="SFJ642" s="24"/>
      <c r="SFK642" s="24"/>
      <c r="SFL642" s="24"/>
      <c r="SFM642" s="24"/>
      <c r="SFN642" s="24"/>
      <c r="SFO642" s="24"/>
      <c r="SFP642" s="24"/>
      <c r="SFQ642" s="24"/>
      <c r="SFR642" s="24"/>
      <c r="SFS642" s="24"/>
      <c r="SFT642" s="24"/>
      <c r="SFU642" s="24"/>
      <c r="SFV642" s="24"/>
      <c r="SFW642" s="24"/>
      <c r="SFX642" s="24"/>
      <c r="SFY642" s="24"/>
      <c r="SFZ642" s="24"/>
      <c r="SGA642" s="24"/>
      <c r="SGB642" s="24"/>
      <c r="SGC642" s="24"/>
      <c r="SGD642" s="24"/>
      <c r="SGE642" s="24"/>
      <c r="SGF642" s="24"/>
      <c r="SGG642" s="24"/>
      <c r="SGH642" s="24"/>
      <c r="SGI642" s="24"/>
      <c r="SGJ642" s="24"/>
      <c r="SGK642" s="24"/>
      <c r="SGL642" s="24"/>
      <c r="SGM642" s="24"/>
      <c r="SGN642" s="24"/>
      <c r="SGO642" s="24"/>
      <c r="SGP642" s="24"/>
      <c r="SGQ642" s="24"/>
      <c r="SGR642" s="24"/>
      <c r="SGS642" s="24"/>
      <c r="SGT642" s="24"/>
      <c r="SGU642" s="24"/>
      <c r="SGV642" s="24"/>
      <c r="SGW642" s="24"/>
      <c r="SGX642" s="24"/>
      <c r="SGY642" s="24"/>
      <c r="SGZ642" s="24"/>
      <c r="SHA642" s="24"/>
      <c r="SHB642" s="24"/>
      <c r="SHC642" s="24"/>
      <c r="SHD642" s="24"/>
      <c r="SHE642" s="24"/>
      <c r="SHF642" s="24"/>
      <c r="SHG642" s="24"/>
      <c r="SHH642" s="24"/>
      <c r="SHI642" s="24"/>
      <c r="SHJ642" s="24"/>
      <c r="SHK642" s="24"/>
      <c r="SHL642" s="24"/>
      <c r="SHM642" s="24"/>
      <c r="SHN642" s="24"/>
      <c r="SHO642" s="24"/>
      <c r="SHP642" s="24"/>
      <c r="SHQ642" s="24"/>
      <c r="SHR642" s="24"/>
      <c r="SHS642" s="24"/>
      <c r="SHT642" s="24"/>
      <c r="SHU642" s="24"/>
      <c r="SHV642" s="24"/>
      <c r="SHW642" s="24"/>
      <c r="SHX642" s="24"/>
      <c r="SHY642" s="24"/>
      <c r="SHZ642" s="24"/>
      <c r="SIA642" s="24"/>
      <c r="SIB642" s="24"/>
      <c r="SIC642" s="24"/>
      <c r="SID642" s="24"/>
      <c r="SIE642" s="24"/>
      <c r="SIF642" s="24"/>
      <c r="SIG642" s="24"/>
      <c r="SIH642" s="24"/>
      <c r="SII642" s="24"/>
      <c r="SIJ642" s="24"/>
      <c r="SIK642" s="24"/>
      <c r="SIL642" s="24"/>
      <c r="SIM642" s="24"/>
      <c r="SIN642" s="24"/>
      <c r="SIO642" s="24"/>
      <c r="SIP642" s="24"/>
      <c r="SIQ642" s="24"/>
      <c r="SIR642" s="24"/>
      <c r="SIS642" s="24"/>
      <c r="SIT642" s="24"/>
      <c r="SIU642" s="24"/>
      <c r="SIV642" s="24"/>
      <c r="SIW642" s="24"/>
      <c r="SIX642" s="24"/>
      <c r="SIY642" s="24"/>
      <c r="SIZ642" s="24"/>
      <c r="SJA642" s="24"/>
      <c r="SJB642" s="24"/>
      <c r="SJC642" s="24"/>
      <c r="SJD642" s="24"/>
      <c r="SJE642" s="24"/>
      <c r="SJF642" s="24"/>
      <c r="SJG642" s="24"/>
      <c r="SJH642" s="24"/>
      <c r="SJI642" s="24"/>
      <c r="SJJ642" s="24"/>
      <c r="SJK642" s="24"/>
      <c r="SJL642" s="24"/>
      <c r="SJM642" s="24"/>
      <c r="SJN642" s="24"/>
      <c r="SJO642" s="24"/>
      <c r="SJP642" s="24"/>
      <c r="SJQ642" s="24"/>
      <c r="SJR642" s="24"/>
      <c r="SJS642" s="24"/>
      <c r="SJT642" s="24"/>
      <c r="SJU642" s="24"/>
      <c r="SJV642" s="24"/>
      <c r="SJW642" s="24"/>
      <c r="SJX642" s="24"/>
      <c r="SJY642" s="24"/>
      <c r="SJZ642" s="24"/>
      <c r="SKA642" s="24"/>
      <c r="SKB642" s="24"/>
      <c r="SKC642" s="24"/>
      <c r="SKD642" s="24"/>
      <c r="SKE642" s="24"/>
      <c r="SKF642" s="24"/>
      <c r="SKG642" s="24"/>
      <c r="SKH642" s="24"/>
      <c r="SKI642" s="24"/>
      <c r="SKJ642" s="24"/>
      <c r="SKK642" s="24"/>
      <c r="SKL642" s="24"/>
      <c r="SKM642" s="24"/>
      <c r="SKN642" s="24"/>
      <c r="SKO642" s="24"/>
      <c r="SKP642" s="24"/>
      <c r="SKQ642" s="24"/>
      <c r="SKR642" s="24"/>
      <c r="SKS642" s="24"/>
      <c r="SKT642" s="24"/>
      <c r="SKU642" s="24"/>
      <c r="SKV642" s="24"/>
      <c r="SKW642" s="24"/>
      <c r="SKX642" s="24"/>
      <c r="SKY642" s="24"/>
      <c r="SKZ642" s="24"/>
      <c r="SLA642" s="24"/>
      <c r="SLB642" s="24"/>
      <c r="SLC642" s="24"/>
      <c r="SLD642" s="24"/>
      <c r="SLE642" s="24"/>
      <c r="SLF642" s="24"/>
      <c r="SLG642" s="24"/>
      <c r="SLH642" s="24"/>
      <c r="SLI642" s="24"/>
      <c r="SLJ642" s="24"/>
      <c r="SLK642" s="24"/>
      <c r="SLL642" s="24"/>
      <c r="SLM642" s="24"/>
      <c r="SLN642" s="24"/>
      <c r="SLO642" s="24"/>
      <c r="SLP642" s="24"/>
      <c r="SLQ642" s="24"/>
      <c r="SLR642" s="24"/>
      <c r="SLS642" s="24"/>
      <c r="SLT642" s="24"/>
      <c r="SLU642" s="24"/>
      <c r="SLV642" s="24"/>
      <c r="SLW642" s="24"/>
      <c r="SLX642" s="24"/>
      <c r="SLY642" s="24"/>
      <c r="SLZ642" s="24"/>
      <c r="SMA642" s="24"/>
      <c r="SMB642" s="24"/>
      <c r="SMC642" s="24"/>
      <c r="SMD642" s="24"/>
      <c r="SME642" s="24"/>
      <c r="SMF642" s="24"/>
      <c r="SMG642" s="24"/>
      <c r="SMH642" s="24"/>
      <c r="SMI642" s="24"/>
      <c r="SMJ642" s="24"/>
      <c r="SMK642" s="24"/>
      <c r="SML642" s="24"/>
      <c r="SMM642" s="24"/>
      <c r="SMN642" s="24"/>
      <c r="SMO642" s="24"/>
      <c r="SMP642" s="24"/>
      <c r="SMQ642" s="24"/>
      <c r="SMR642" s="24"/>
      <c r="SMS642" s="24"/>
      <c r="SMT642" s="24"/>
      <c r="SMU642" s="24"/>
      <c r="SMV642" s="24"/>
      <c r="SMW642" s="24"/>
      <c r="SMX642" s="24"/>
      <c r="SMY642" s="24"/>
      <c r="SMZ642" s="24"/>
      <c r="SNA642" s="24"/>
      <c r="SNB642" s="24"/>
      <c r="SNC642" s="24"/>
      <c r="SND642" s="24"/>
      <c r="SNE642" s="24"/>
      <c r="SNF642" s="24"/>
      <c r="SNG642" s="24"/>
      <c r="SNH642" s="24"/>
      <c r="SNI642" s="24"/>
      <c r="SNJ642" s="24"/>
      <c r="SNK642" s="24"/>
      <c r="SNL642" s="24"/>
      <c r="SNM642" s="24"/>
      <c r="SNN642" s="24"/>
      <c r="SNO642" s="24"/>
      <c r="SNP642" s="24"/>
      <c r="SNQ642" s="24"/>
      <c r="SNR642" s="24"/>
      <c r="SNS642" s="24"/>
      <c r="SNT642" s="24"/>
      <c r="SNU642" s="24"/>
      <c r="SNV642" s="24"/>
      <c r="SNW642" s="24"/>
      <c r="SNX642" s="24"/>
      <c r="SNY642" s="24"/>
      <c r="SNZ642" s="24"/>
      <c r="SOA642" s="24"/>
      <c r="SOB642" s="24"/>
      <c r="SOC642" s="24"/>
      <c r="SOD642" s="24"/>
      <c r="SOE642" s="24"/>
      <c r="SOF642" s="24"/>
      <c r="SOG642" s="24"/>
      <c r="SOH642" s="24"/>
      <c r="SOI642" s="24"/>
      <c r="SOJ642" s="24"/>
      <c r="SOK642" s="24"/>
      <c r="SOL642" s="24"/>
      <c r="SOM642" s="24"/>
      <c r="SON642" s="24"/>
      <c r="SOO642" s="24"/>
      <c r="SOP642" s="24"/>
      <c r="SOQ642" s="24"/>
      <c r="SOR642" s="24"/>
      <c r="SOS642" s="24"/>
      <c r="SOT642" s="24"/>
      <c r="SOU642" s="24"/>
      <c r="SOV642" s="24"/>
      <c r="SOW642" s="24"/>
      <c r="SOX642" s="24"/>
      <c r="SOY642" s="24"/>
      <c r="SOZ642" s="24"/>
      <c r="SPA642" s="24"/>
      <c r="SPB642" s="24"/>
      <c r="SPC642" s="24"/>
      <c r="SPD642" s="24"/>
      <c r="SPE642" s="24"/>
      <c r="SPF642" s="24"/>
      <c r="SPG642" s="24"/>
      <c r="SPH642" s="24"/>
      <c r="SPI642" s="24"/>
      <c r="SPJ642" s="24"/>
      <c r="SPK642" s="24"/>
      <c r="SPL642" s="24"/>
      <c r="SPM642" s="24"/>
      <c r="SPN642" s="24"/>
      <c r="SPO642" s="24"/>
      <c r="SPP642" s="24"/>
      <c r="SPQ642" s="24"/>
      <c r="SPR642" s="24"/>
      <c r="SPS642" s="24"/>
      <c r="SPT642" s="24"/>
      <c r="SPU642" s="24"/>
      <c r="SPV642" s="24"/>
      <c r="SPW642" s="24"/>
      <c r="SPX642" s="24"/>
      <c r="SPY642" s="24"/>
      <c r="SPZ642" s="24"/>
      <c r="SQA642" s="24"/>
      <c r="SQB642" s="24"/>
      <c r="SQC642" s="24"/>
      <c r="SQD642" s="24"/>
      <c r="SQE642" s="24"/>
      <c r="SQF642" s="24"/>
      <c r="SQG642" s="24"/>
      <c r="SQH642" s="24"/>
      <c r="SQI642" s="24"/>
      <c r="SQJ642" s="24"/>
      <c r="SQK642" s="24"/>
      <c r="SQL642" s="24"/>
      <c r="SQM642" s="24"/>
      <c r="SQN642" s="24"/>
      <c r="SQO642" s="24"/>
      <c r="SQP642" s="24"/>
      <c r="SQQ642" s="24"/>
      <c r="SQR642" s="24"/>
      <c r="SQS642" s="24"/>
      <c r="SQT642" s="24"/>
      <c r="SQU642" s="24"/>
      <c r="SQV642" s="24"/>
      <c r="SQW642" s="24"/>
      <c r="SQX642" s="24"/>
      <c r="SQY642" s="24"/>
      <c r="SQZ642" s="24"/>
      <c r="SRA642" s="24"/>
      <c r="SRB642" s="24"/>
      <c r="SRC642" s="24"/>
      <c r="SRD642" s="24"/>
      <c r="SRE642" s="24"/>
      <c r="SRF642" s="24"/>
      <c r="SRG642" s="24"/>
      <c r="SRH642" s="24"/>
      <c r="SRI642" s="24"/>
      <c r="SRJ642" s="24"/>
      <c r="SRK642" s="24"/>
      <c r="SRL642" s="24"/>
      <c r="SRM642" s="24"/>
      <c r="SRN642" s="24"/>
      <c r="SRO642" s="24"/>
      <c r="SRP642" s="24"/>
      <c r="SRQ642" s="24"/>
      <c r="SRR642" s="24"/>
      <c r="SRS642" s="24"/>
      <c r="SRT642" s="24"/>
      <c r="SRU642" s="24"/>
      <c r="SRV642" s="24"/>
      <c r="SRW642" s="24"/>
      <c r="SRX642" s="24"/>
      <c r="SRY642" s="24"/>
      <c r="SRZ642" s="24"/>
      <c r="SSA642" s="24"/>
      <c r="SSB642" s="24"/>
      <c r="SSC642" s="24"/>
      <c r="SSD642" s="24"/>
      <c r="SSE642" s="24"/>
      <c r="SSF642" s="24"/>
      <c r="SSG642" s="24"/>
      <c r="SSH642" s="24"/>
      <c r="SSI642" s="24"/>
      <c r="SSJ642" s="24"/>
      <c r="SSK642" s="24"/>
      <c r="SSL642" s="24"/>
      <c r="SSM642" s="24"/>
      <c r="SSN642" s="24"/>
      <c r="SSO642" s="24"/>
      <c r="SSP642" s="24"/>
      <c r="SSQ642" s="24"/>
      <c r="SSR642" s="24"/>
      <c r="SSS642" s="24"/>
      <c r="SST642" s="24"/>
      <c r="SSU642" s="24"/>
      <c r="SSV642" s="24"/>
      <c r="SSW642" s="24"/>
      <c r="SSX642" s="24"/>
      <c r="SSY642" s="24"/>
      <c r="SSZ642" s="24"/>
      <c r="STA642" s="24"/>
      <c r="STB642" s="24"/>
      <c r="STC642" s="24"/>
      <c r="STD642" s="24"/>
      <c r="STE642" s="24"/>
      <c r="STF642" s="24"/>
      <c r="STG642" s="24"/>
      <c r="STH642" s="24"/>
      <c r="STI642" s="24"/>
      <c r="STJ642" s="24"/>
      <c r="STK642" s="24"/>
      <c r="STL642" s="24"/>
      <c r="STM642" s="24"/>
      <c r="STN642" s="24"/>
      <c r="STO642" s="24"/>
      <c r="STP642" s="24"/>
      <c r="STQ642" s="24"/>
      <c r="STR642" s="24"/>
      <c r="STS642" s="24"/>
      <c r="STT642" s="24"/>
      <c r="STU642" s="24"/>
      <c r="STV642" s="24"/>
      <c r="STW642" s="24"/>
      <c r="STX642" s="24"/>
      <c r="STY642" s="24"/>
      <c r="STZ642" s="24"/>
      <c r="SUA642" s="24"/>
      <c r="SUB642" s="24"/>
      <c r="SUC642" s="24"/>
      <c r="SUD642" s="24"/>
      <c r="SUE642" s="24"/>
      <c r="SUF642" s="24"/>
      <c r="SUG642" s="24"/>
      <c r="SUH642" s="24"/>
      <c r="SUI642" s="24"/>
      <c r="SUJ642" s="24"/>
      <c r="SUK642" s="24"/>
      <c r="SUL642" s="24"/>
      <c r="SUM642" s="24"/>
      <c r="SUN642" s="24"/>
      <c r="SUO642" s="24"/>
      <c r="SUP642" s="24"/>
      <c r="SUQ642" s="24"/>
      <c r="SUR642" s="24"/>
      <c r="SUS642" s="24"/>
      <c r="SUT642" s="24"/>
      <c r="SUU642" s="24"/>
      <c r="SUV642" s="24"/>
      <c r="SUW642" s="24"/>
      <c r="SUX642" s="24"/>
      <c r="SUY642" s="24"/>
      <c r="SUZ642" s="24"/>
      <c r="SVA642" s="24"/>
      <c r="SVB642" s="24"/>
      <c r="SVC642" s="24"/>
      <c r="SVD642" s="24"/>
      <c r="SVE642" s="24"/>
      <c r="SVF642" s="24"/>
      <c r="SVG642" s="24"/>
      <c r="SVH642" s="24"/>
      <c r="SVI642" s="24"/>
      <c r="SVJ642" s="24"/>
      <c r="SVK642" s="24"/>
      <c r="SVL642" s="24"/>
      <c r="SVM642" s="24"/>
      <c r="SVN642" s="24"/>
      <c r="SVO642" s="24"/>
      <c r="SVP642" s="24"/>
      <c r="SVQ642" s="24"/>
      <c r="SVR642" s="24"/>
      <c r="SVS642" s="24"/>
      <c r="SVT642" s="24"/>
      <c r="SVU642" s="24"/>
      <c r="SVV642" s="24"/>
      <c r="SVW642" s="24"/>
      <c r="SVX642" s="24"/>
      <c r="SVY642" s="24"/>
      <c r="SVZ642" s="24"/>
      <c r="SWA642" s="24"/>
      <c r="SWB642" s="24"/>
      <c r="SWC642" s="24"/>
      <c r="SWD642" s="24"/>
      <c r="SWE642" s="24"/>
      <c r="SWF642" s="24"/>
      <c r="SWG642" s="24"/>
      <c r="SWH642" s="24"/>
      <c r="SWI642" s="24"/>
      <c r="SWJ642" s="24"/>
      <c r="SWK642" s="24"/>
      <c r="SWL642" s="24"/>
      <c r="SWM642" s="24"/>
      <c r="SWN642" s="24"/>
      <c r="SWO642" s="24"/>
      <c r="SWP642" s="24"/>
      <c r="SWQ642" s="24"/>
      <c r="SWR642" s="24"/>
      <c r="SWS642" s="24"/>
      <c r="SWT642" s="24"/>
      <c r="SWU642" s="24"/>
      <c r="SWV642" s="24"/>
      <c r="SWW642" s="24"/>
      <c r="SWX642" s="24"/>
      <c r="SWY642" s="24"/>
      <c r="SWZ642" s="24"/>
      <c r="SXA642" s="24"/>
      <c r="SXB642" s="24"/>
      <c r="SXC642" s="24"/>
      <c r="SXD642" s="24"/>
      <c r="SXE642" s="24"/>
      <c r="SXF642" s="24"/>
      <c r="SXG642" s="24"/>
      <c r="SXH642" s="24"/>
      <c r="SXI642" s="24"/>
      <c r="SXJ642" s="24"/>
      <c r="SXK642" s="24"/>
      <c r="SXL642" s="24"/>
      <c r="SXM642" s="24"/>
      <c r="SXN642" s="24"/>
      <c r="SXO642" s="24"/>
      <c r="SXP642" s="24"/>
      <c r="SXQ642" s="24"/>
      <c r="SXR642" s="24"/>
      <c r="SXS642" s="24"/>
      <c r="SXT642" s="24"/>
      <c r="SXU642" s="24"/>
      <c r="SXV642" s="24"/>
      <c r="SXW642" s="24"/>
      <c r="SXX642" s="24"/>
      <c r="SXY642" s="24"/>
      <c r="SXZ642" s="24"/>
      <c r="SYA642" s="24"/>
      <c r="SYB642" s="24"/>
      <c r="SYC642" s="24"/>
      <c r="SYD642" s="24"/>
      <c r="SYE642" s="24"/>
      <c r="SYF642" s="24"/>
      <c r="SYG642" s="24"/>
      <c r="SYH642" s="24"/>
      <c r="SYI642" s="24"/>
      <c r="SYJ642" s="24"/>
      <c r="SYK642" s="24"/>
      <c r="SYL642" s="24"/>
      <c r="SYM642" s="24"/>
      <c r="SYN642" s="24"/>
      <c r="SYO642" s="24"/>
      <c r="SYP642" s="24"/>
      <c r="SYQ642" s="24"/>
      <c r="SYR642" s="24"/>
      <c r="SYS642" s="24"/>
      <c r="SYT642" s="24"/>
      <c r="SYU642" s="24"/>
      <c r="SYV642" s="24"/>
      <c r="SYW642" s="24"/>
      <c r="SYX642" s="24"/>
      <c r="SYY642" s="24"/>
      <c r="SYZ642" s="24"/>
      <c r="SZA642" s="24"/>
      <c r="SZB642" s="24"/>
      <c r="SZC642" s="24"/>
      <c r="SZD642" s="24"/>
      <c r="SZE642" s="24"/>
      <c r="SZF642" s="24"/>
      <c r="SZG642" s="24"/>
      <c r="SZH642" s="24"/>
      <c r="SZI642" s="24"/>
      <c r="SZJ642" s="24"/>
      <c r="SZK642" s="24"/>
      <c r="SZL642" s="24"/>
      <c r="SZM642" s="24"/>
      <c r="SZN642" s="24"/>
      <c r="SZO642" s="24"/>
      <c r="SZP642" s="24"/>
      <c r="SZQ642" s="24"/>
      <c r="SZR642" s="24"/>
      <c r="SZS642" s="24"/>
      <c r="SZT642" s="24"/>
      <c r="SZU642" s="24"/>
      <c r="SZV642" s="24"/>
      <c r="SZW642" s="24"/>
      <c r="SZX642" s="24"/>
      <c r="SZY642" s="24"/>
      <c r="SZZ642" s="24"/>
      <c r="TAA642" s="24"/>
      <c r="TAB642" s="24"/>
      <c r="TAC642" s="24"/>
      <c r="TAD642" s="24"/>
      <c r="TAE642" s="24"/>
      <c r="TAF642" s="24"/>
      <c r="TAG642" s="24"/>
      <c r="TAH642" s="24"/>
      <c r="TAI642" s="24"/>
      <c r="TAJ642" s="24"/>
      <c r="TAK642" s="24"/>
      <c r="TAL642" s="24"/>
      <c r="TAM642" s="24"/>
      <c r="TAN642" s="24"/>
      <c r="TAO642" s="24"/>
      <c r="TAP642" s="24"/>
      <c r="TAQ642" s="24"/>
      <c r="TAR642" s="24"/>
      <c r="TAS642" s="24"/>
      <c r="TAT642" s="24"/>
      <c r="TAU642" s="24"/>
      <c r="TAV642" s="24"/>
      <c r="TAW642" s="24"/>
      <c r="TAX642" s="24"/>
      <c r="TAY642" s="24"/>
      <c r="TAZ642" s="24"/>
      <c r="TBA642" s="24"/>
      <c r="TBB642" s="24"/>
      <c r="TBC642" s="24"/>
      <c r="TBD642" s="24"/>
      <c r="TBE642" s="24"/>
      <c r="TBF642" s="24"/>
      <c r="TBG642" s="24"/>
      <c r="TBH642" s="24"/>
      <c r="TBI642" s="24"/>
      <c r="TBJ642" s="24"/>
      <c r="TBK642" s="24"/>
      <c r="TBL642" s="24"/>
      <c r="TBM642" s="24"/>
      <c r="TBN642" s="24"/>
      <c r="TBO642" s="24"/>
      <c r="TBP642" s="24"/>
      <c r="TBQ642" s="24"/>
      <c r="TBR642" s="24"/>
      <c r="TBS642" s="24"/>
      <c r="TBT642" s="24"/>
      <c r="TBU642" s="24"/>
      <c r="TBV642" s="24"/>
      <c r="TBW642" s="24"/>
      <c r="TBX642" s="24"/>
      <c r="TBY642" s="24"/>
      <c r="TBZ642" s="24"/>
      <c r="TCA642" s="24"/>
      <c r="TCB642" s="24"/>
      <c r="TCC642" s="24"/>
      <c r="TCD642" s="24"/>
      <c r="TCE642" s="24"/>
      <c r="TCF642" s="24"/>
      <c r="TCG642" s="24"/>
      <c r="TCH642" s="24"/>
      <c r="TCI642" s="24"/>
      <c r="TCJ642" s="24"/>
      <c r="TCK642" s="24"/>
      <c r="TCL642" s="24"/>
      <c r="TCM642" s="24"/>
      <c r="TCN642" s="24"/>
      <c r="TCO642" s="24"/>
      <c r="TCP642" s="24"/>
      <c r="TCQ642" s="24"/>
      <c r="TCR642" s="24"/>
      <c r="TCS642" s="24"/>
      <c r="TCT642" s="24"/>
      <c r="TCU642" s="24"/>
      <c r="TCV642" s="24"/>
      <c r="TCW642" s="24"/>
      <c r="TCX642" s="24"/>
      <c r="TCY642" s="24"/>
      <c r="TCZ642" s="24"/>
      <c r="TDA642" s="24"/>
      <c r="TDB642" s="24"/>
      <c r="TDC642" s="24"/>
      <c r="TDD642" s="24"/>
      <c r="TDE642" s="24"/>
      <c r="TDF642" s="24"/>
      <c r="TDG642" s="24"/>
      <c r="TDH642" s="24"/>
      <c r="TDI642" s="24"/>
      <c r="TDJ642" s="24"/>
      <c r="TDK642" s="24"/>
      <c r="TDL642" s="24"/>
      <c r="TDM642" s="24"/>
      <c r="TDN642" s="24"/>
      <c r="TDO642" s="24"/>
      <c r="TDP642" s="24"/>
      <c r="TDQ642" s="24"/>
      <c r="TDR642" s="24"/>
      <c r="TDS642" s="24"/>
      <c r="TDT642" s="24"/>
      <c r="TDU642" s="24"/>
      <c r="TDV642" s="24"/>
      <c r="TDW642" s="24"/>
      <c r="TDX642" s="24"/>
      <c r="TDY642" s="24"/>
      <c r="TDZ642" s="24"/>
      <c r="TEA642" s="24"/>
      <c r="TEB642" s="24"/>
      <c r="TEC642" s="24"/>
      <c r="TED642" s="24"/>
      <c r="TEE642" s="24"/>
      <c r="TEF642" s="24"/>
      <c r="TEG642" s="24"/>
      <c r="TEH642" s="24"/>
      <c r="TEI642" s="24"/>
      <c r="TEJ642" s="24"/>
      <c r="TEK642" s="24"/>
      <c r="TEL642" s="24"/>
      <c r="TEM642" s="24"/>
      <c r="TEN642" s="24"/>
      <c r="TEO642" s="24"/>
      <c r="TEP642" s="24"/>
      <c r="TEQ642" s="24"/>
      <c r="TER642" s="24"/>
      <c r="TES642" s="24"/>
      <c r="TET642" s="24"/>
      <c r="TEU642" s="24"/>
      <c r="TEV642" s="24"/>
      <c r="TEW642" s="24"/>
      <c r="TEX642" s="24"/>
      <c r="TEY642" s="24"/>
      <c r="TEZ642" s="24"/>
      <c r="TFA642" s="24"/>
      <c r="TFB642" s="24"/>
      <c r="TFC642" s="24"/>
      <c r="TFD642" s="24"/>
      <c r="TFE642" s="24"/>
      <c r="TFF642" s="24"/>
      <c r="TFG642" s="24"/>
      <c r="TFH642" s="24"/>
      <c r="TFI642" s="24"/>
      <c r="TFJ642" s="24"/>
      <c r="TFK642" s="24"/>
      <c r="TFL642" s="24"/>
      <c r="TFM642" s="24"/>
      <c r="TFN642" s="24"/>
      <c r="TFO642" s="24"/>
      <c r="TFP642" s="24"/>
      <c r="TFQ642" s="24"/>
      <c r="TFR642" s="24"/>
      <c r="TFS642" s="24"/>
      <c r="TFT642" s="24"/>
      <c r="TFU642" s="24"/>
      <c r="TFV642" s="24"/>
      <c r="TFW642" s="24"/>
      <c r="TFX642" s="24"/>
      <c r="TFY642" s="24"/>
      <c r="TFZ642" s="24"/>
      <c r="TGA642" s="24"/>
      <c r="TGB642" s="24"/>
      <c r="TGC642" s="24"/>
      <c r="TGD642" s="24"/>
      <c r="TGE642" s="24"/>
      <c r="TGF642" s="24"/>
      <c r="TGG642" s="24"/>
      <c r="TGH642" s="24"/>
      <c r="TGI642" s="24"/>
      <c r="TGJ642" s="24"/>
      <c r="TGK642" s="24"/>
      <c r="TGL642" s="24"/>
      <c r="TGM642" s="24"/>
      <c r="TGN642" s="24"/>
      <c r="TGO642" s="24"/>
      <c r="TGP642" s="24"/>
      <c r="TGQ642" s="24"/>
      <c r="TGR642" s="24"/>
      <c r="TGS642" s="24"/>
      <c r="TGT642" s="24"/>
      <c r="TGU642" s="24"/>
      <c r="TGV642" s="24"/>
      <c r="TGW642" s="24"/>
      <c r="TGX642" s="24"/>
      <c r="TGY642" s="24"/>
      <c r="TGZ642" s="24"/>
      <c r="THA642" s="24"/>
      <c r="THB642" s="24"/>
      <c r="THC642" s="24"/>
      <c r="THD642" s="24"/>
      <c r="THE642" s="24"/>
      <c r="THF642" s="24"/>
      <c r="THG642" s="24"/>
      <c r="THH642" s="24"/>
      <c r="THI642" s="24"/>
      <c r="THJ642" s="24"/>
      <c r="THK642" s="24"/>
      <c r="THL642" s="24"/>
      <c r="THM642" s="24"/>
      <c r="THN642" s="24"/>
      <c r="THO642" s="24"/>
      <c r="THP642" s="24"/>
      <c r="THQ642" s="24"/>
      <c r="THR642" s="24"/>
      <c r="THS642" s="24"/>
      <c r="THT642" s="24"/>
      <c r="THU642" s="24"/>
      <c r="THV642" s="24"/>
      <c r="THW642" s="24"/>
      <c r="THX642" s="24"/>
      <c r="THY642" s="24"/>
      <c r="THZ642" s="24"/>
      <c r="TIA642" s="24"/>
      <c r="TIB642" s="24"/>
      <c r="TIC642" s="24"/>
      <c r="TID642" s="24"/>
      <c r="TIE642" s="24"/>
      <c r="TIF642" s="24"/>
      <c r="TIG642" s="24"/>
      <c r="TIH642" s="24"/>
      <c r="TII642" s="24"/>
      <c r="TIJ642" s="24"/>
      <c r="TIK642" s="24"/>
      <c r="TIL642" s="24"/>
      <c r="TIM642" s="24"/>
      <c r="TIN642" s="24"/>
      <c r="TIO642" s="24"/>
      <c r="TIP642" s="24"/>
      <c r="TIQ642" s="24"/>
      <c r="TIR642" s="24"/>
      <c r="TIS642" s="24"/>
      <c r="TIT642" s="24"/>
      <c r="TIU642" s="24"/>
      <c r="TIV642" s="24"/>
      <c r="TIW642" s="24"/>
      <c r="TIX642" s="24"/>
      <c r="TIY642" s="24"/>
      <c r="TIZ642" s="24"/>
      <c r="TJA642" s="24"/>
      <c r="TJB642" s="24"/>
      <c r="TJC642" s="24"/>
      <c r="TJD642" s="24"/>
      <c r="TJE642" s="24"/>
      <c r="TJF642" s="24"/>
      <c r="TJG642" s="24"/>
      <c r="TJH642" s="24"/>
      <c r="TJI642" s="24"/>
      <c r="TJJ642" s="24"/>
      <c r="TJK642" s="24"/>
      <c r="TJL642" s="24"/>
      <c r="TJM642" s="24"/>
      <c r="TJN642" s="24"/>
      <c r="TJO642" s="24"/>
      <c r="TJP642" s="24"/>
      <c r="TJQ642" s="24"/>
      <c r="TJR642" s="24"/>
      <c r="TJS642" s="24"/>
      <c r="TJT642" s="24"/>
      <c r="TJU642" s="24"/>
      <c r="TJV642" s="24"/>
      <c r="TJW642" s="24"/>
      <c r="TJX642" s="24"/>
      <c r="TJY642" s="24"/>
      <c r="TJZ642" s="24"/>
      <c r="TKA642" s="24"/>
      <c r="TKB642" s="24"/>
      <c r="TKC642" s="24"/>
      <c r="TKD642" s="24"/>
      <c r="TKE642" s="24"/>
      <c r="TKF642" s="24"/>
      <c r="TKG642" s="24"/>
      <c r="TKH642" s="24"/>
      <c r="TKI642" s="24"/>
      <c r="TKJ642" s="24"/>
      <c r="TKK642" s="24"/>
      <c r="TKL642" s="24"/>
      <c r="TKM642" s="24"/>
      <c r="TKN642" s="24"/>
      <c r="TKO642" s="24"/>
      <c r="TKP642" s="24"/>
      <c r="TKQ642" s="24"/>
      <c r="TKR642" s="24"/>
      <c r="TKS642" s="24"/>
      <c r="TKT642" s="24"/>
      <c r="TKU642" s="24"/>
      <c r="TKV642" s="24"/>
      <c r="TKW642" s="24"/>
      <c r="TKX642" s="24"/>
      <c r="TKY642" s="24"/>
      <c r="TKZ642" s="24"/>
      <c r="TLA642" s="24"/>
      <c r="TLB642" s="24"/>
      <c r="TLC642" s="24"/>
      <c r="TLD642" s="24"/>
      <c r="TLE642" s="24"/>
      <c r="TLF642" s="24"/>
      <c r="TLG642" s="24"/>
      <c r="TLH642" s="24"/>
      <c r="TLI642" s="24"/>
      <c r="TLJ642" s="24"/>
      <c r="TLK642" s="24"/>
      <c r="TLL642" s="24"/>
      <c r="TLM642" s="24"/>
      <c r="TLN642" s="24"/>
      <c r="TLO642" s="24"/>
      <c r="TLP642" s="24"/>
      <c r="TLQ642" s="24"/>
      <c r="TLR642" s="24"/>
      <c r="TLS642" s="24"/>
      <c r="TLT642" s="24"/>
      <c r="TLU642" s="24"/>
      <c r="TLV642" s="24"/>
      <c r="TLW642" s="24"/>
      <c r="TLX642" s="24"/>
      <c r="TLY642" s="24"/>
      <c r="TLZ642" s="24"/>
      <c r="TMA642" s="24"/>
      <c r="TMB642" s="24"/>
      <c r="TMC642" s="24"/>
      <c r="TMD642" s="24"/>
      <c r="TME642" s="24"/>
      <c r="TMF642" s="24"/>
      <c r="TMG642" s="24"/>
      <c r="TMH642" s="24"/>
      <c r="TMI642" s="24"/>
      <c r="TMJ642" s="24"/>
      <c r="TMK642" s="24"/>
      <c r="TML642" s="24"/>
      <c r="TMM642" s="24"/>
      <c r="TMN642" s="24"/>
      <c r="TMO642" s="24"/>
      <c r="TMP642" s="24"/>
      <c r="TMQ642" s="24"/>
      <c r="TMR642" s="24"/>
      <c r="TMS642" s="24"/>
      <c r="TMT642" s="24"/>
      <c r="TMU642" s="24"/>
      <c r="TMV642" s="24"/>
      <c r="TMW642" s="24"/>
      <c r="TMX642" s="24"/>
      <c r="TMY642" s="24"/>
      <c r="TMZ642" s="24"/>
      <c r="TNA642" s="24"/>
      <c r="TNB642" s="24"/>
      <c r="TNC642" s="24"/>
      <c r="TND642" s="24"/>
      <c r="TNE642" s="24"/>
      <c r="TNF642" s="24"/>
      <c r="TNG642" s="24"/>
      <c r="TNH642" s="24"/>
      <c r="TNI642" s="24"/>
      <c r="TNJ642" s="24"/>
      <c r="TNK642" s="24"/>
      <c r="TNL642" s="24"/>
      <c r="TNM642" s="24"/>
      <c r="TNN642" s="24"/>
      <c r="TNO642" s="24"/>
      <c r="TNP642" s="24"/>
      <c r="TNQ642" s="24"/>
      <c r="TNR642" s="24"/>
      <c r="TNS642" s="24"/>
      <c r="TNT642" s="24"/>
      <c r="TNU642" s="24"/>
      <c r="TNV642" s="24"/>
      <c r="TNW642" s="24"/>
      <c r="TNX642" s="24"/>
      <c r="TNY642" s="24"/>
      <c r="TNZ642" s="24"/>
      <c r="TOA642" s="24"/>
      <c r="TOB642" s="24"/>
      <c r="TOC642" s="24"/>
      <c r="TOD642" s="24"/>
      <c r="TOE642" s="24"/>
      <c r="TOF642" s="24"/>
      <c r="TOG642" s="24"/>
      <c r="TOH642" s="24"/>
      <c r="TOI642" s="24"/>
      <c r="TOJ642" s="24"/>
      <c r="TOK642" s="24"/>
      <c r="TOL642" s="24"/>
      <c r="TOM642" s="24"/>
      <c r="TON642" s="24"/>
      <c r="TOO642" s="24"/>
      <c r="TOP642" s="24"/>
      <c r="TOQ642" s="24"/>
      <c r="TOR642" s="24"/>
      <c r="TOS642" s="24"/>
      <c r="TOT642" s="24"/>
      <c r="TOU642" s="24"/>
      <c r="TOV642" s="24"/>
      <c r="TOW642" s="24"/>
      <c r="TOX642" s="24"/>
      <c r="TOY642" s="24"/>
      <c r="TOZ642" s="24"/>
      <c r="TPA642" s="24"/>
      <c r="TPB642" s="24"/>
      <c r="TPC642" s="24"/>
      <c r="TPD642" s="24"/>
      <c r="TPE642" s="24"/>
      <c r="TPF642" s="24"/>
      <c r="TPG642" s="24"/>
      <c r="TPH642" s="24"/>
      <c r="TPI642" s="24"/>
      <c r="TPJ642" s="24"/>
      <c r="TPK642" s="24"/>
      <c r="TPL642" s="24"/>
      <c r="TPM642" s="24"/>
      <c r="TPN642" s="24"/>
      <c r="TPO642" s="24"/>
      <c r="TPP642" s="24"/>
      <c r="TPQ642" s="24"/>
      <c r="TPR642" s="24"/>
      <c r="TPS642" s="24"/>
      <c r="TPT642" s="24"/>
      <c r="TPU642" s="24"/>
      <c r="TPV642" s="24"/>
      <c r="TPW642" s="24"/>
      <c r="TPX642" s="24"/>
      <c r="TPY642" s="24"/>
      <c r="TPZ642" s="24"/>
      <c r="TQA642" s="24"/>
      <c r="TQB642" s="24"/>
      <c r="TQC642" s="24"/>
      <c r="TQD642" s="24"/>
      <c r="TQE642" s="24"/>
      <c r="TQF642" s="24"/>
      <c r="TQG642" s="24"/>
      <c r="TQH642" s="24"/>
      <c r="TQI642" s="24"/>
      <c r="TQJ642" s="24"/>
      <c r="TQK642" s="24"/>
      <c r="TQL642" s="24"/>
      <c r="TQM642" s="24"/>
      <c r="TQN642" s="24"/>
      <c r="TQO642" s="24"/>
      <c r="TQP642" s="24"/>
      <c r="TQQ642" s="24"/>
      <c r="TQR642" s="24"/>
      <c r="TQS642" s="24"/>
      <c r="TQT642" s="24"/>
      <c r="TQU642" s="24"/>
      <c r="TQV642" s="24"/>
      <c r="TQW642" s="24"/>
      <c r="TQX642" s="24"/>
      <c r="TQY642" s="24"/>
      <c r="TQZ642" s="24"/>
      <c r="TRA642" s="24"/>
      <c r="TRB642" s="24"/>
      <c r="TRC642" s="24"/>
      <c r="TRD642" s="24"/>
      <c r="TRE642" s="24"/>
      <c r="TRF642" s="24"/>
      <c r="TRG642" s="24"/>
      <c r="TRH642" s="24"/>
      <c r="TRI642" s="24"/>
      <c r="TRJ642" s="24"/>
      <c r="TRK642" s="24"/>
      <c r="TRL642" s="24"/>
      <c r="TRM642" s="24"/>
      <c r="TRN642" s="24"/>
      <c r="TRO642" s="24"/>
      <c r="TRP642" s="24"/>
      <c r="TRQ642" s="24"/>
      <c r="TRR642" s="24"/>
      <c r="TRS642" s="24"/>
      <c r="TRT642" s="24"/>
      <c r="TRU642" s="24"/>
      <c r="TRV642" s="24"/>
      <c r="TRW642" s="24"/>
      <c r="TRX642" s="24"/>
      <c r="TRY642" s="24"/>
      <c r="TRZ642" s="24"/>
      <c r="TSA642" s="24"/>
      <c r="TSB642" s="24"/>
      <c r="TSC642" s="24"/>
      <c r="TSD642" s="24"/>
      <c r="TSE642" s="24"/>
      <c r="TSF642" s="24"/>
      <c r="TSG642" s="24"/>
      <c r="TSH642" s="24"/>
      <c r="TSI642" s="24"/>
      <c r="TSJ642" s="24"/>
      <c r="TSK642" s="24"/>
      <c r="TSL642" s="24"/>
      <c r="TSM642" s="24"/>
      <c r="TSN642" s="24"/>
      <c r="TSO642" s="24"/>
      <c r="TSP642" s="24"/>
      <c r="TSQ642" s="24"/>
      <c r="TSR642" s="24"/>
      <c r="TSS642" s="24"/>
      <c r="TST642" s="24"/>
      <c r="TSU642" s="24"/>
      <c r="TSV642" s="24"/>
      <c r="TSW642" s="24"/>
      <c r="TSX642" s="24"/>
      <c r="TSY642" s="24"/>
      <c r="TSZ642" s="24"/>
      <c r="TTA642" s="24"/>
      <c r="TTB642" s="24"/>
      <c r="TTC642" s="24"/>
      <c r="TTD642" s="24"/>
      <c r="TTE642" s="24"/>
      <c r="TTF642" s="24"/>
      <c r="TTG642" s="24"/>
      <c r="TTH642" s="24"/>
      <c r="TTI642" s="24"/>
      <c r="TTJ642" s="24"/>
      <c r="TTK642" s="24"/>
      <c r="TTL642" s="24"/>
      <c r="TTM642" s="24"/>
      <c r="TTN642" s="24"/>
      <c r="TTO642" s="24"/>
      <c r="TTP642" s="24"/>
      <c r="TTQ642" s="24"/>
      <c r="TTR642" s="24"/>
      <c r="TTS642" s="24"/>
      <c r="TTT642" s="24"/>
      <c r="TTU642" s="24"/>
      <c r="TTV642" s="24"/>
      <c r="TTW642" s="24"/>
      <c r="TTX642" s="24"/>
      <c r="TTY642" s="24"/>
      <c r="TTZ642" s="24"/>
      <c r="TUA642" s="24"/>
      <c r="TUB642" s="24"/>
      <c r="TUC642" s="24"/>
      <c r="TUD642" s="24"/>
      <c r="TUE642" s="24"/>
      <c r="TUF642" s="24"/>
      <c r="TUG642" s="24"/>
      <c r="TUH642" s="24"/>
      <c r="TUI642" s="24"/>
      <c r="TUJ642" s="24"/>
      <c r="TUK642" s="24"/>
      <c r="TUL642" s="24"/>
      <c r="TUM642" s="24"/>
      <c r="TUN642" s="24"/>
      <c r="TUO642" s="24"/>
      <c r="TUP642" s="24"/>
      <c r="TUQ642" s="24"/>
      <c r="TUR642" s="24"/>
      <c r="TUS642" s="24"/>
      <c r="TUT642" s="24"/>
      <c r="TUU642" s="24"/>
      <c r="TUV642" s="24"/>
      <c r="TUW642" s="24"/>
      <c r="TUX642" s="24"/>
      <c r="TUY642" s="24"/>
      <c r="TUZ642" s="24"/>
      <c r="TVA642" s="24"/>
      <c r="TVB642" s="24"/>
      <c r="TVC642" s="24"/>
      <c r="TVD642" s="24"/>
      <c r="TVE642" s="24"/>
      <c r="TVF642" s="24"/>
      <c r="TVG642" s="24"/>
      <c r="TVH642" s="24"/>
      <c r="TVI642" s="24"/>
      <c r="TVJ642" s="24"/>
      <c r="TVK642" s="24"/>
      <c r="TVL642" s="24"/>
      <c r="TVM642" s="24"/>
      <c r="TVN642" s="24"/>
      <c r="TVO642" s="24"/>
      <c r="TVP642" s="24"/>
      <c r="TVQ642" s="24"/>
      <c r="TVR642" s="24"/>
      <c r="TVS642" s="24"/>
      <c r="TVT642" s="24"/>
      <c r="TVU642" s="24"/>
      <c r="TVV642" s="24"/>
      <c r="TVW642" s="24"/>
      <c r="TVX642" s="24"/>
      <c r="TVY642" s="24"/>
      <c r="TVZ642" s="24"/>
      <c r="TWA642" s="24"/>
      <c r="TWB642" s="24"/>
      <c r="TWC642" s="24"/>
      <c r="TWD642" s="24"/>
      <c r="TWE642" s="24"/>
      <c r="TWF642" s="24"/>
      <c r="TWG642" s="24"/>
      <c r="TWH642" s="24"/>
      <c r="TWI642" s="24"/>
      <c r="TWJ642" s="24"/>
      <c r="TWK642" s="24"/>
      <c r="TWL642" s="24"/>
      <c r="TWM642" s="24"/>
      <c r="TWN642" s="24"/>
      <c r="TWO642" s="24"/>
      <c r="TWP642" s="24"/>
      <c r="TWQ642" s="24"/>
      <c r="TWR642" s="24"/>
      <c r="TWS642" s="24"/>
      <c r="TWT642" s="24"/>
      <c r="TWU642" s="24"/>
      <c r="TWV642" s="24"/>
      <c r="TWW642" s="24"/>
      <c r="TWX642" s="24"/>
      <c r="TWY642" s="24"/>
      <c r="TWZ642" s="24"/>
      <c r="TXA642" s="24"/>
      <c r="TXB642" s="24"/>
      <c r="TXC642" s="24"/>
      <c r="TXD642" s="24"/>
      <c r="TXE642" s="24"/>
      <c r="TXF642" s="24"/>
      <c r="TXG642" s="24"/>
      <c r="TXH642" s="24"/>
      <c r="TXI642" s="24"/>
      <c r="TXJ642" s="24"/>
      <c r="TXK642" s="24"/>
      <c r="TXL642" s="24"/>
      <c r="TXM642" s="24"/>
      <c r="TXN642" s="24"/>
      <c r="TXO642" s="24"/>
      <c r="TXP642" s="24"/>
      <c r="TXQ642" s="24"/>
      <c r="TXR642" s="24"/>
      <c r="TXS642" s="24"/>
      <c r="TXT642" s="24"/>
      <c r="TXU642" s="24"/>
      <c r="TXV642" s="24"/>
      <c r="TXW642" s="24"/>
      <c r="TXX642" s="24"/>
      <c r="TXY642" s="24"/>
      <c r="TXZ642" s="24"/>
      <c r="TYA642" s="24"/>
      <c r="TYB642" s="24"/>
      <c r="TYC642" s="24"/>
      <c r="TYD642" s="24"/>
      <c r="TYE642" s="24"/>
      <c r="TYF642" s="24"/>
      <c r="TYG642" s="24"/>
      <c r="TYH642" s="24"/>
      <c r="TYI642" s="24"/>
      <c r="TYJ642" s="24"/>
      <c r="TYK642" s="24"/>
      <c r="TYL642" s="24"/>
      <c r="TYM642" s="24"/>
      <c r="TYN642" s="24"/>
      <c r="TYO642" s="24"/>
      <c r="TYP642" s="24"/>
      <c r="TYQ642" s="24"/>
      <c r="TYR642" s="24"/>
      <c r="TYS642" s="24"/>
      <c r="TYT642" s="24"/>
      <c r="TYU642" s="24"/>
      <c r="TYV642" s="24"/>
      <c r="TYW642" s="24"/>
      <c r="TYX642" s="24"/>
      <c r="TYY642" s="24"/>
      <c r="TYZ642" s="24"/>
      <c r="TZA642" s="24"/>
      <c r="TZB642" s="24"/>
      <c r="TZC642" s="24"/>
      <c r="TZD642" s="24"/>
      <c r="TZE642" s="24"/>
      <c r="TZF642" s="24"/>
      <c r="TZG642" s="24"/>
      <c r="TZH642" s="24"/>
      <c r="TZI642" s="24"/>
      <c r="TZJ642" s="24"/>
      <c r="TZK642" s="24"/>
      <c r="TZL642" s="24"/>
      <c r="TZM642" s="24"/>
      <c r="TZN642" s="24"/>
      <c r="TZO642" s="24"/>
      <c r="TZP642" s="24"/>
      <c r="TZQ642" s="24"/>
      <c r="TZR642" s="24"/>
      <c r="TZS642" s="24"/>
      <c r="TZT642" s="24"/>
      <c r="TZU642" s="24"/>
      <c r="TZV642" s="24"/>
      <c r="TZW642" s="24"/>
      <c r="TZX642" s="24"/>
      <c r="TZY642" s="24"/>
      <c r="TZZ642" s="24"/>
      <c r="UAA642" s="24"/>
      <c r="UAB642" s="24"/>
      <c r="UAC642" s="24"/>
      <c r="UAD642" s="24"/>
      <c r="UAE642" s="24"/>
      <c r="UAF642" s="24"/>
      <c r="UAG642" s="24"/>
      <c r="UAH642" s="24"/>
      <c r="UAI642" s="24"/>
      <c r="UAJ642" s="24"/>
      <c r="UAK642" s="24"/>
      <c r="UAL642" s="24"/>
      <c r="UAM642" s="24"/>
      <c r="UAN642" s="24"/>
      <c r="UAO642" s="24"/>
      <c r="UAP642" s="24"/>
      <c r="UAQ642" s="24"/>
      <c r="UAR642" s="24"/>
      <c r="UAS642" s="24"/>
      <c r="UAT642" s="24"/>
      <c r="UAU642" s="24"/>
      <c r="UAV642" s="24"/>
      <c r="UAW642" s="24"/>
      <c r="UAX642" s="24"/>
      <c r="UAY642" s="24"/>
      <c r="UAZ642" s="24"/>
      <c r="UBA642" s="24"/>
      <c r="UBB642" s="24"/>
      <c r="UBC642" s="24"/>
      <c r="UBD642" s="24"/>
      <c r="UBE642" s="24"/>
      <c r="UBF642" s="24"/>
      <c r="UBG642" s="24"/>
      <c r="UBH642" s="24"/>
      <c r="UBI642" s="24"/>
      <c r="UBJ642" s="24"/>
      <c r="UBK642" s="24"/>
      <c r="UBL642" s="24"/>
      <c r="UBM642" s="24"/>
      <c r="UBN642" s="24"/>
      <c r="UBO642" s="24"/>
      <c r="UBP642" s="24"/>
      <c r="UBQ642" s="24"/>
      <c r="UBR642" s="24"/>
      <c r="UBS642" s="24"/>
      <c r="UBT642" s="24"/>
      <c r="UBU642" s="24"/>
      <c r="UBV642" s="24"/>
      <c r="UBW642" s="24"/>
      <c r="UBX642" s="24"/>
      <c r="UBY642" s="24"/>
      <c r="UBZ642" s="24"/>
      <c r="UCA642" s="24"/>
      <c r="UCB642" s="24"/>
      <c r="UCC642" s="24"/>
      <c r="UCD642" s="24"/>
      <c r="UCE642" s="24"/>
      <c r="UCF642" s="24"/>
      <c r="UCG642" s="24"/>
      <c r="UCH642" s="24"/>
      <c r="UCI642" s="24"/>
      <c r="UCJ642" s="24"/>
      <c r="UCK642" s="24"/>
      <c r="UCL642" s="24"/>
      <c r="UCM642" s="24"/>
      <c r="UCN642" s="24"/>
      <c r="UCO642" s="24"/>
      <c r="UCP642" s="24"/>
      <c r="UCQ642" s="24"/>
      <c r="UCR642" s="24"/>
      <c r="UCS642" s="24"/>
      <c r="UCT642" s="24"/>
      <c r="UCU642" s="24"/>
      <c r="UCV642" s="24"/>
      <c r="UCW642" s="24"/>
      <c r="UCX642" s="24"/>
      <c r="UCY642" s="24"/>
      <c r="UCZ642" s="24"/>
      <c r="UDA642" s="24"/>
      <c r="UDB642" s="24"/>
      <c r="UDC642" s="24"/>
      <c r="UDD642" s="24"/>
      <c r="UDE642" s="24"/>
      <c r="UDF642" s="24"/>
      <c r="UDG642" s="24"/>
      <c r="UDH642" s="24"/>
      <c r="UDI642" s="24"/>
      <c r="UDJ642" s="24"/>
      <c r="UDK642" s="24"/>
      <c r="UDL642" s="24"/>
      <c r="UDM642" s="24"/>
      <c r="UDN642" s="24"/>
      <c r="UDO642" s="24"/>
      <c r="UDP642" s="24"/>
      <c r="UDQ642" s="24"/>
      <c r="UDR642" s="24"/>
      <c r="UDS642" s="24"/>
      <c r="UDT642" s="24"/>
      <c r="UDU642" s="24"/>
      <c r="UDV642" s="24"/>
      <c r="UDW642" s="24"/>
      <c r="UDX642" s="24"/>
      <c r="UDY642" s="24"/>
      <c r="UDZ642" s="24"/>
      <c r="UEA642" s="24"/>
      <c r="UEB642" s="24"/>
      <c r="UEC642" s="24"/>
      <c r="UED642" s="24"/>
      <c r="UEE642" s="24"/>
      <c r="UEF642" s="24"/>
      <c r="UEG642" s="24"/>
      <c r="UEH642" s="24"/>
      <c r="UEI642" s="24"/>
      <c r="UEJ642" s="24"/>
      <c r="UEK642" s="24"/>
      <c r="UEL642" s="24"/>
      <c r="UEM642" s="24"/>
      <c r="UEN642" s="24"/>
      <c r="UEO642" s="24"/>
      <c r="UEP642" s="24"/>
      <c r="UEQ642" s="24"/>
      <c r="UER642" s="24"/>
      <c r="UES642" s="24"/>
      <c r="UET642" s="24"/>
      <c r="UEU642" s="24"/>
      <c r="UEV642" s="24"/>
      <c r="UEW642" s="24"/>
      <c r="UEX642" s="24"/>
      <c r="UEY642" s="24"/>
      <c r="UEZ642" s="24"/>
      <c r="UFA642" s="24"/>
      <c r="UFB642" s="24"/>
      <c r="UFC642" s="24"/>
      <c r="UFD642" s="24"/>
      <c r="UFE642" s="24"/>
      <c r="UFF642" s="24"/>
      <c r="UFG642" s="24"/>
      <c r="UFH642" s="24"/>
      <c r="UFI642" s="24"/>
      <c r="UFJ642" s="24"/>
      <c r="UFK642" s="24"/>
      <c r="UFL642" s="24"/>
      <c r="UFM642" s="24"/>
      <c r="UFN642" s="24"/>
      <c r="UFO642" s="24"/>
      <c r="UFP642" s="24"/>
      <c r="UFQ642" s="24"/>
      <c r="UFR642" s="24"/>
      <c r="UFS642" s="24"/>
      <c r="UFT642" s="24"/>
      <c r="UFU642" s="24"/>
      <c r="UFV642" s="24"/>
      <c r="UFW642" s="24"/>
      <c r="UFX642" s="24"/>
      <c r="UFY642" s="24"/>
      <c r="UFZ642" s="24"/>
      <c r="UGA642" s="24"/>
      <c r="UGB642" s="24"/>
      <c r="UGC642" s="24"/>
      <c r="UGD642" s="24"/>
      <c r="UGE642" s="24"/>
      <c r="UGF642" s="24"/>
      <c r="UGG642" s="24"/>
      <c r="UGH642" s="24"/>
      <c r="UGI642" s="24"/>
      <c r="UGJ642" s="24"/>
      <c r="UGK642" s="24"/>
      <c r="UGL642" s="24"/>
      <c r="UGM642" s="24"/>
      <c r="UGN642" s="24"/>
      <c r="UGO642" s="24"/>
      <c r="UGP642" s="24"/>
      <c r="UGQ642" s="24"/>
      <c r="UGR642" s="24"/>
      <c r="UGS642" s="24"/>
      <c r="UGT642" s="24"/>
      <c r="UGU642" s="24"/>
      <c r="UGV642" s="24"/>
      <c r="UGW642" s="24"/>
      <c r="UGX642" s="24"/>
      <c r="UGY642" s="24"/>
      <c r="UGZ642" s="24"/>
      <c r="UHA642" s="24"/>
      <c r="UHB642" s="24"/>
      <c r="UHC642" s="24"/>
      <c r="UHD642" s="24"/>
      <c r="UHE642" s="24"/>
      <c r="UHF642" s="24"/>
      <c r="UHG642" s="24"/>
      <c r="UHH642" s="24"/>
      <c r="UHI642" s="24"/>
      <c r="UHJ642" s="24"/>
      <c r="UHK642" s="24"/>
      <c r="UHL642" s="24"/>
      <c r="UHM642" s="24"/>
      <c r="UHN642" s="24"/>
      <c r="UHO642" s="24"/>
      <c r="UHP642" s="24"/>
      <c r="UHQ642" s="24"/>
      <c r="UHR642" s="24"/>
      <c r="UHS642" s="24"/>
      <c r="UHT642" s="24"/>
      <c r="UHU642" s="24"/>
      <c r="UHV642" s="24"/>
      <c r="UHW642" s="24"/>
      <c r="UHX642" s="24"/>
      <c r="UHY642" s="24"/>
      <c r="UHZ642" s="24"/>
      <c r="UIA642" s="24"/>
      <c r="UIB642" s="24"/>
      <c r="UIC642" s="24"/>
      <c r="UID642" s="24"/>
      <c r="UIE642" s="24"/>
      <c r="UIF642" s="24"/>
      <c r="UIG642" s="24"/>
      <c r="UIH642" s="24"/>
      <c r="UII642" s="24"/>
      <c r="UIJ642" s="24"/>
      <c r="UIK642" s="24"/>
      <c r="UIL642" s="24"/>
      <c r="UIM642" s="24"/>
      <c r="UIN642" s="24"/>
      <c r="UIO642" s="24"/>
      <c r="UIP642" s="24"/>
      <c r="UIQ642" s="24"/>
      <c r="UIR642" s="24"/>
      <c r="UIS642" s="24"/>
      <c r="UIT642" s="24"/>
      <c r="UIU642" s="24"/>
      <c r="UIV642" s="24"/>
      <c r="UIW642" s="24"/>
      <c r="UIX642" s="24"/>
      <c r="UIY642" s="24"/>
      <c r="UIZ642" s="24"/>
      <c r="UJA642" s="24"/>
      <c r="UJB642" s="24"/>
      <c r="UJC642" s="24"/>
      <c r="UJD642" s="24"/>
      <c r="UJE642" s="24"/>
      <c r="UJF642" s="24"/>
      <c r="UJG642" s="24"/>
      <c r="UJH642" s="24"/>
      <c r="UJI642" s="24"/>
      <c r="UJJ642" s="24"/>
      <c r="UJK642" s="24"/>
      <c r="UJL642" s="24"/>
      <c r="UJM642" s="24"/>
      <c r="UJN642" s="24"/>
      <c r="UJO642" s="24"/>
      <c r="UJP642" s="24"/>
      <c r="UJQ642" s="24"/>
      <c r="UJR642" s="24"/>
      <c r="UJS642" s="24"/>
      <c r="UJT642" s="24"/>
      <c r="UJU642" s="24"/>
      <c r="UJV642" s="24"/>
      <c r="UJW642" s="24"/>
      <c r="UJX642" s="24"/>
      <c r="UJY642" s="24"/>
      <c r="UJZ642" s="24"/>
      <c r="UKA642" s="24"/>
      <c r="UKB642" s="24"/>
      <c r="UKC642" s="24"/>
      <c r="UKD642" s="24"/>
      <c r="UKE642" s="24"/>
      <c r="UKF642" s="24"/>
      <c r="UKG642" s="24"/>
      <c r="UKH642" s="24"/>
      <c r="UKI642" s="24"/>
      <c r="UKJ642" s="24"/>
      <c r="UKK642" s="24"/>
      <c r="UKL642" s="24"/>
      <c r="UKM642" s="24"/>
      <c r="UKN642" s="24"/>
      <c r="UKO642" s="24"/>
      <c r="UKP642" s="24"/>
      <c r="UKQ642" s="24"/>
      <c r="UKR642" s="24"/>
      <c r="UKS642" s="24"/>
      <c r="UKT642" s="24"/>
      <c r="UKU642" s="24"/>
      <c r="UKV642" s="24"/>
      <c r="UKW642" s="24"/>
      <c r="UKX642" s="24"/>
      <c r="UKY642" s="24"/>
      <c r="UKZ642" s="24"/>
      <c r="ULA642" s="24"/>
      <c r="ULB642" s="24"/>
      <c r="ULC642" s="24"/>
      <c r="ULD642" s="24"/>
      <c r="ULE642" s="24"/>
      <c r="ULF642" s="24"/>
      <c r="ULG642" s="24"/>
      <c r="ULH642" s="24"/>
      <c r="ULI642" s="24"/>
      <c r="ULJ642" s="24"/>
      <c r="ULK642" s="24"/>
      <c r="ULL642" s="24"/>
      <c r="ULM642" s="24"/>
      <c r="ULN642" s="24"/>
      <c r="ULO642" s="24"/>
      <c r="ULP642" s="24"/>
      <c r="ULQ642" s="24"/>
      <c r="ULR642" s="24"/>
      <c r="ULS642" s="24"/>
      <c r="ULT642" s="24"/>
      <c r="ULU642" s="24"/>
      <c r="ULV642" s="24"/>
      <c r="ULW642" s="24"/>
      <c r="ULX642" s="24"/>
      <c r="ULY642" s="24"/>
      <c r="ULZ642" s="24"/>
      <c r="UMA642" s="24"/>
      <c r="UMB642" s="24"/>
      <c r="UMC642" s="24"/>
      <c r="UMD642" s="24"/>
      <c r="UME642" s="24"/>
      <c r="UMF642" s="24"/>
      <c r="UMG642" s="24"/>
      <c r="UMH642" s="24"/>
      <c r="UMI642" s="24"/>
      <c r="UMJ642" s="24"/>
      <c r="UMK642" s="24"/>
      <c r="UML642" s="24"/>
      <c r="UMM642" s="24"/>
      <c r="UMN642" s="24"/>
      <c r="UMO642" s="24"/>
      <c r="UMP642" s="24"/>
      <c r="UMQ642" s="24"/>
      <c r="UMR642" s="24"/>
      <c r="UMS642" s="24"/>
      <c r="UMT642" s="24"/>
      <c r="UMU642" s="24"/>
      <c r="UMV642" s="24"/>
      <c r="UMW642" s="24"/>
      <c r="UMX642" s="24"/>
      <c r="UMY642" s="24"/>
      <c r="UMZ642" s="24"/>
      <c r="UNA642" s="24"/>
      <c r="UNB642" s="24"/>
      <c r="UNC642" s="24"/>
      <c r="UND642" s="24"/>
      <c r="UNE642" s="24"/>
      <c r="UNF642" s="24"/>
      <c r="UNG642" s="24"/>
      <c r="UNH642" s="24"/>
      <c r="UNI642" s="24"/>
      <c r="UNJ642" s="24"/>
      <c r="UNK642" s="24"/>
      <c r="UNL642" s="24"/>
      <c r="UNM642" s="24"/>
      <c r="UNN642" s="24"/>
      <c r="UNO642" s="24"/>
      <c r="UNP642" s="24"/>
      <c r="UNQ642" s="24"/>
      <c r="UNR642" s="24"/>
      <c r="UNS642" s="24"/>
      <c r="UNT642" s="24"/>
      <c r="UNU642" s="24"/>
      <c r="UNV642" s="24"/>
      <c r="UNW642" s="24"/>
      <c r="UNX642" s="24"/>
      <c r="UNY642" s="24"/>
      <c r="UNZ642" s="24"/>
      <c r="UOA642" s="24"/>
      <c r="UOB642" s="24"/>
      <c r="UOC642" s="24"/>
      <c r="UOD642" s="24"/>
      <c r="UOE642" s="24"/>
      <c r="UOF642" s="24"/>
      <c r="UOG642" s="24"/>
      <c r="UOH642" s="24"/>
      <c r="UOI642" s="24"/>
      <c r="UOJ642" s="24"/>
      <c r="UOK642" s="24"/>
      <c r="UOL642" s="24"/>
      <c r="UOM642" s="24"/>
      <c r="UON642" s="24"/>
      <c r="UOO642" s="24"/>
      <c r="UOP642" s="24"/>
      <c r="UOQ642" s="24"/>
      <c r="UOR642" s="24"/>
      <c r="UOS642" s="24"/>
      <c r="UOT642" s="24"/>
      <c r="UOU642" s="24"/>
      <c r="UOV642" s="24"/>
      <c r="UOW642" s="24"/>
      <c r="UOX642" s="24"/>
      <c r="UOY642" s="24"/>
      <c r="UOZ642" s="24"/>
      <c r="UPA642" s="24"/>
      <c r="UPB642" s="24"/>
      <c r="UPC642" s="24"/>
      <c r="UPD642" s="24"/>
      <c r="UPE642" s="24"/>
      <c r="UPF642" s="24"/>
      <c r="UPG642" s="24"/>
      <c r="UPH642" s="24"/>
      <c r="UPI642" s="24"/>
      <c r="UPJ642" s="24"/>
      <c r="UPK642" s="24"/>
      <c r="UPL642" s="24"/>
      <c r="UPM642" s="24"/>
      <c r="UPN642" s="24"/>
      <c r="UPO642" s="24"/>
      <c r="UPP642" s="24"/>
      <c r="UPQ642" s="24"/>
      <c r="UPR642" s="24"/>
      <c r="UPS642" s="24"/>
      <c r="UPT642" s="24"/>
      <c r="UPU642" s="24"/>
      <c r="UPV642" s="24"/>
      <c r="UPW642" s="24"/>
      <c r="UPX642" s="24"/>
      <c r="UPY642" s="24"/>
      <c r="UPZ642" s="24"/>
      <c r="UQA642" s="24"/>
      <c r="UQB642" s="24"/>
      <c r="UQC642" s="24"/>
      <c r="UQD642" s="24"/>
      <c r="UQE642" s="24"/>
      <c r="UQF642" s="24"/>
      <c r="UQG642" s="24"/>
      <c r="UQH642" s="24"/>
      <c r="UQI642" s="24"/>
      <c r="UQJ642" s="24"/>
      <c r="UQK642" s="24"/>
      <c r="UQL642" s="24"/>
      <c r="UQM642" s="24"/>
      <c r="UQN642" s="24"/>
      <c r="UQO642" s="24"/>
      <c r="UQP642" s="24"/>
      <c r="UQQ642" s="24"/>
      <c r="UQR642" s="24"/>
      <c r="UQS642" s="24"/>
      <c r="UQT642" s="24"/>
      <c r="UQU642" s="24"/>
      <c r="UQV642" s="24"/>
      <c r="UQW642" s="24"/>
      <c r="UQX642" s="24"/>
      <c r="UQY642" s="24"/>
      <c r="UQZ642" s="24"/>
      <c r="URA642" s="24"/>
      <c r="URB642" s="24"/>
      <c r="URC642" s="24"/>
      <c r="URD642" s="24"/>
      <c r="URE642" s="24"/>
      <c r="URF642" s="24"/>
      <c r="URG642" s="24"/>
      <c r="URH642" s="24"/>
      <c r="URI642" s="24"/>
      <c r="URJ642" s="24"/>
      <c r="URK642" s="24"/>
      <c r="URL642" s="24"/>
      <c r="URM642" s="24"/>
      <c r="URN642" s="24"/>
      <c r="URO642" s="24"/>
      <c r="URP642" s="24"/>
      <c r="URQ642" s="24"/>
      <c r="URR642" s="24"/>
      <c r="URS642" s="24"/>
      <c r="URT642" s="24"/>
      <c r="URU642" s="24"/>
      <c r="URV642" s="24"/>
      <c r="URW642" s="24"/>
      <c r="URX642" s="24"/>
      <c r="URY642" s="24"/>
      <c r="URZ642" s="24"/>
      <c r="USA642" s="24"/>
      <c r="USB642" s="24"/>
      <c r="USC642" s="24"/>
      <c r="USD642" s="24"/>
      <c r="USE642" s="24"/>
      <c r="USF642" s="24"/>
      <c r="USG642" s="24"/>
      <c r="USH642" s="24"/>
      <c r="USI642" s="24"/>
      <c r="USJ642" s="24"/>
      <c r="USK642" s="24"/>
      <c r="USL642" s="24"/>
      <c r="USM642" s="24"/>
      <c r="USN642" s="24"/>
      <c r="USO642" s="24"/>
      <c r="USP642" s="24"/>
      <c r="USQ642" s="24"/>
      <c r="USR642" s="24"/>
      <c r="USS642" s="24"/>
      <c r="UST642" s="24"/>
      <c r="USU642" s="24"/>
      <c r="USV642" s="24"/>
      <c r="USW642" s="24"/>
      <c r="USX642" s="24"/>
      <c r="USY642" s="24"/>
      <c r="USZ642" s="24"/>
      <c r="UTA642" s="24"/>
      <c r="UTB642" s="24"/>
      <c r="UTC642" s="24"/>
      <c r="UTD642" s="24"/>
      <c r="UTE642" s="24"/>
      <c r="UTF642" s="24"/>
      <c r="UTG642" s="24"/>
      <c r="UTH642" s="24"/>
      <c r="UTI642" s="24"/>
      <c r="UTJ642" s="24"/>
      <c r="UTK642" s="24"/>
      <c r="UTL642" s="24"/>
      <c r="UTM642" s="24"/>
      <c r="UTN642" s="24"/>
      <c r="UTO642" s="24"/>
      <c r="UTP642" s="24"/>
      <c r="UTQ642" s="24"/>
      <c r="UTR642" s="24"/>
      <c r="UTS642" s="24"/>
      <c r="UTT642" s="24"/>
      <c r="UTU642" s="24"/>
      <c r="UTV642" s="24"/>
      <c r="UTW642" s="24"/>
      <c r="UTX642" s="24"/>
      <c r="UTY642" s="24"/>
      <c r="UTZ642" s="24"/>
      <c r="UUA642" s="24"/>
      <c r="UUB642" s="24"/>
      <c r="UUC642" s="24"/>
      <c r="UUD642" s="24"/>
      <c r="UUE642" s="24"/>
      <c r="UUF642" s="24"/>
      <c r="UUG642" s="24"/>
      <c r="UUH642" s="24"/>
      <c r="UUI642" s="24"/>
      <c r="UUJ642" s="24"/>
      <c r="UUK642" s="24"/>
      <c r="UUL642" s="24"/>
      <c r="UUM642" s="24"/>
      <c r="UUN642" s="24"/>
      <c r="UUO642" s="24"/>
      <c r="UUP642" s="24"/>
      <c r="UUQ642" s="24"/>
      <c r="UUR642" s="24"/>
      <c r="UUS642" s="24"/>
      <c r="UUT642" s="24"/>
      <c r="UUU642" s="24"/>
      <c r="UUV642" s="24"/>
      <c r="UUW642" s="24"/>
      <c r="UUX642" s="24"/>
      <c r="UUY642" s="24"/>
      <c r="UUZ642" s="24"/>
      <c r="UVA642" s="24"/>
      <c r="UVB642" s="24"/>
      <c r="UVC642" s="24"/>
      <c r="UVD642" s="24"/>
      <c r="UVE642" s="24"/>
      <c r="UVF642" s="24"/>
      <c r="UVG642" s="24"/>
      <c r="UVH642" s="24"/>
      <c r="UVI642" s="24"/>
      <c r="UVJ642" s="24"/>
      <c r="UVK642" s="24"/>
      <c r="UVL642" s="24"/>
      <c r="UVM642" s="24"/>
      <c r="UVN642" s="24"/>
      <c r="UVO642" s="24"/>
      <c r="UVP642" s="24"/>
      <c r="UVQ642" s="24"/>
      <c r="UVR642" s="24"/>
      <c r="UVS642" s="24"/>
      <c r="UVT642" s="24"/>
      <c r="UVU642" s="24"/>
      <c r="UVV642" s="24"/>
      <c r="UVW642" s="24"/>
      <c r="UVX642" s="24"/>
      <c r="UVY642" s="24"/>
      <c r="UVZ642" s="24"/>
      <c r="UWA642" s="24"/>
      <c r="UWB642" s="24"/>
      <c r="UWC642" s="24"/>
      <c r="UWD642" s="24"/>
      <c r="UWE642" s="24"/>
      <c r="UWF642" s="24"/>
      <c r="UWG642" s="24"/>
      <c r="UWH642" s="24"/>
      <c r="UWI642" s="24"/>
      <c r="UWJ642" s="24"/>
      <c r="UWK642" s="24"/>
      <c r="UWL642" s="24"/>
      <c r="UWM642" s="24"/>
      <c r="UWN642" s="24"/>
      <c r="UWO642" s="24"/>
      <c r="UWP642" s="24"/>
      <c r="UWQ642" s="24"/>
      <c r="UWR642" s="24"/>
      <c r="UWS642" s="24"/>
      <c r="UWT642" s="24"/>
      <c r="UWU642" s="24"/>
      <c r="UWV642" s="24"/>
      <c r="UWW642" s="24"/>
      <c r="UWX642" s="24"/>
      <c r="UWY642" s="24"/>
      <c r="UWZ642" s="24"/>
      <c r="UXA642" s="24"/>
      <c r="UXB642" s="24"/>
      <c r="UXC642" s="24"/>
      <c r="UXD642" s="24"/>
      <c r="UXE642" s="24"/>
      <c r="UXF642" s="24"/>
      <c r="UXG642" s="24"/>
      <c r="UXH642" s="24"/>
      <c r="UXI642" s="24"/>
      <c r="UXJ642" s="24"/>
      <c r="UXK642" s="24"/>
      <c r="UXL642" s="24"/>
      <c r="UXM642" s="24"/>
      <c r="UXN642" s="24"/>
      <c r="UXO642" s="24"/>
      <c r="UXP642" s="24"/>
      <c r="UXQ642" s="24"/>
      <c r="UXR642" s="24"/>
      <c r="UXS642" s="24"/>
      <c r="UXT642" s="24"/>
      <c r="UXU642" s="24"/>
      <c r="UXV642" s="24"/>
      <c r="UXW642" s="24"/>
      <c r="UXX642" s="24"/>
      <c r="UXY642" s="24"/>
      <c r="UXZ642" s="24"/>
      <c r="UYA642" s="24"/>
      <c r="UYB642" s="24"/>
      <c r="UYC642" s="24"/>
      <c r="UYD642" s="24"/>
      <c r="UYE642" s="24"/>
      <c r="UYF642" s="24"/>
      <c r="UYG642" s="24"/>
      <c r="UYH642" s="24"/>
      <c r="UYI642" s="24"/>
      <c r="UYJ642" s="24"/>
      <c r="UYK642" s="24"/>
      <c r="UYL642" s="24"/>
      <c r="UYM642" s="24"/>
      <c r="UYN642" s="24"/>
      <c r="UYO642" s="24"/>
      <c r="UYP642" s="24"/>
      <c r="UYQ642" s="24"/>
      <c r="UYR642" s="24"/>
      <c r="UYS642" s="24"/>
      <c r="UYT642" s="24"/>
      <c r="UYU642" s="24"/>
      <c r="UYV642" s="24"/>
      <c r="UYW642" s="24"/>
      <c r="UYX642" s="24"/>
      <c r="UYY642" s="24"/>
      <c r="UYZ642" s="24"/>
      <c r="UZA642" s="24"/>
      <c r="UZB642" s="24"/>
      <c r="UZC642" s="24"/>
      <c r="UZD642" s="24"/>
      <c r="UZE642" s="24"/>
      <c r="UZF642" s="24"/>
      <c r="UZG642" s="24"/>
      <c r="UZH642" s="24"/>
      <c r="UZI642" s="24"/>
      <c r="UZJ642" s="24"/>
      <c r="UZK642" s="24"/>
      <c r="UZL642" s="24"/>
      <c r="UZM642" s="24"/>
      <c r="UZN642" s="24"/>
      <c r="UZO642" s="24"/>
      <c r="UZP642" s="24"/>
      <c r="UZQ642" s="24"/>
      <c r="UZR642" s="24"/>
      <c r="UZS642" s="24"/>
      <c r="UZT642" s="24"/>
      <c r="UZU642" s="24"/>
      <c r="UZV642" s="24"/>
      <c r="UZW642" s="24"/>
      <c r="UZX642" s="24"/>
      <c r="UZY642" s="24"/>
      <c r="UZZ642" s="24"/>
      <c r="VAA642" s="24"/>
      <c r="VAB642" s="24"/>
      <c r="VAC642" s="24"/>
      <c r="VAD642" s="24"/>
      <c r="VAE642" s="24"/>
      <c r="VAF642" s="24"/>
      <c r="VAG642" s="24"/>
      <c r="VAH642" s="24"/>
      <c r="VAI642" s="24"/>
      <c r="VAJ642" s="24"/>
      <c r="VAK642" s="24"/>
      <c r="VAL642" s="24"/>
      <c r="VAM642" s="24"/>
      <c r="VAN642" s="24"/>
      <c r="VAO642" s="24"/>
      <c r="VAP642" s="24"/>
      <c r="VAQ642" s="24"/>
      <c r="VAR642" s="24"/>
      <c r="VAS642" s="24"/>
      <c r="VAT642" s="24"/>
      <c r="VAU642" s="24"/>
      <c r="VAV642" s="24"/>
      <c r="VAW642" s="24"/>
      <c r="VAX642" s="24"/>
      <c r="VAY642" s="24"/>
      <c r="VAZ642" s="24"/>
      <c r="VBA642" s="24"/>
      <c r="VBB642" s="24"/>
      <c r="VBC642" s="24"/>
      <c r="VBD642" s="24"/>
      <c r="VBE642" s="24"/>
      <c r="VBF642" s="24"/>
      <c r="VBG642" s="24"/>
      <c r="VBH642" s="24"/>
      <c r="VBI642" s="24"/>
      <c r="VBJ642" s="24"/>
      <c r="VBK642" s="24"/>
      <c r="VBL642" s="24"/>
      <c r="VBM642" s="24"/>
      <c r="VBN642" s="24"/>
      <c r="VBO642" s="24"/>
      <c r="VBP642" s="24"/>
      <c r="VBQ642" s="24"/>
      <c r="VBR642" s="24"/>
      <c r="VBS642" s="24"/>
      <c r="VBT642" s="24"/>
      <c r="VBU642" s="24"/>
      <c r="VBV642" s="24"/>
      <c r="VBW642" s="24"/>
      <c r="VBX642" s="24"/>
      <c r="VBY642" s="24"/>
      <c r="VBZ642" s="24"/>
      <c r="VCA642" s="24"/>
      <c r="VCB642" s="24"/>
      <c r="VCC642" s="24"/>
      <c r="VCD642" s="24"/>
      <c r="VCE642" s="24"/>
      <c r="VCF642" s="24"/>
      <c r="VCG642" s="24"/>
      <c r="VCH642" s="24"/>
      <c r="VCI642" s="24"/>
      <c r="VCJ642" s="24"/>
      <c r="VCK642" s="24"/>
      <c r="VCL642" s="24"/>
      <c r="VCM642" s="24"/>
      <c r="VCN642" s="24"/>
      <c r="VCO642" s="24"/>
      <c r="VCP642" s="24"/>
      <c r="VCQ642" s="24"/>
      <c r="VCR642" s="24"/>
      <c r="VCS642" s="24"/>
      <c r="VCT642" s="24"/>
      <c r="VCU642" s="24"/>
      <c r="VCV642" s="24"/>
      <c r="VCW642" s="24"/>
      <c r="VCX642" s="24"/>
      <c r="VCY642" s="24"/>
      <c r="VCZ642" s="24"/>
      <c r="VDA642" s="24"/>
      <c r="VDB642" s="24"/>
      <c r="VDC642" s="24"/>
      <c r="VDD642" s="24"/>
      <c r="VDE642" s="24"/>
      <c r="VDF642" s="24"/>
      <c r="VDG642" s="24"/>
      <c r="VDH642" s="24"/>
      <c r="VDI642" s="24"/>
      <c r="VDJ642" s="24"/>
      <c r="VDK642" s="24"/>
      <c r="VDL642" s="24"/>
      <c r="VDM642" s="24"/>
      <c r="VDN642" s="24"/>
      <c r="VDO642" s="24"/>
      <c r="VDP642" s="24"/>
      <c r="VDQ642" s="24"/>
      <c r="VDR642" s="24"/>
      <c r="VDS642" s="24"/>
      <c r="VDT642" s="24"/>
      <c r="VDU642" s="24"/>
      <c r="VDV642" s="24"/>
      <c r="VDW642" s="24"/>
      <c r="VDX642" s="24"/>
      <c r="VDY642" s="24"/>
      <c r="VDZ642" s="24"/>
      <c r="VEA642" s="24"/>
      <c r="VEB642" s="24"/>
      <c r="VEC642" s="24"/>
      <c r="VED642" s="24"/>
      <c r="VEE642" s="24"/>
      <c r="VEF642" s="24"/>
      <c r="VEG642" s="24"/>
      <c r="VEH642" s="24"/>
      <c r="VEI642" s="24"/>
      <c r="VEJ642" s="24"/>
      <c r="VEK642" s="24"/>
      <c r="VEL642" s="24"/>
      <c r="VEM642" s="24"/>
      <c r="VEN642" s="24"/>
      <c r="VEO642" s="24"/>
      <c r="VEP642" s="24"/>
      <c r="VEQ642" s="24"/>
      <c r="VER642" s="24"/>
      <c r="VES642" s="24"/>
      <c r="VET642" s="24"/>
      <c r="VEU642" s="24"/>
      <c r="VEV642" s="24"/>
      <c r="VEW642" s="24"/>
      <c r="VEX642" s="24"/>
      <c r="VEY642" s="24"/>
      <c r="VEZ642" s="24"/>
      <c r="VFA642" s="24"/>
      <c r="VFB642" s="24"/>
      <c r="VFC642" s="24"/>
      <c r="VFD642" s="24"/>
      <c r="VFE642" s="24"/>
      <c r="VFF642" s="24"/>
      <c r="VFG642" s="24"/>
      <c r="VFH642" s="24"/>
      <c r="VFI642" s="24"/>
      <c r="VFJ642" s="24"/>
      <c r="VFK642" s="24"/>
      <c r="VFL642" s="24"/>
      <c r="VFM642" s="24"/>
      <c r="VFN642" s="24"/>
      <c r="VFO642" s="24"/>
      <c r="VFP642" s="24"/>
      <c r="VFQ642" s="24"/>
      <c r="VFR642" s="24"/>
      <c r="VFS642" s="24"/>
      <c r="VFT642" s="24"/>
      <c r="VFU642" s="24"/>
      <c r="VFV642" s="24"/>
      <c r="VFW642" s="24"/>
      <c r="VFX642" s="24"/>
      <c r="VFY642" s="24"/>
      <c r="VFZ642" s="24"/>
      <c r="VGA642" s="24"/>
      <c r="VGB642" s="24"/>
      <c r="VGC642" s="24"/>
      <c r="VGD642" s="24"/>
      <c r="VGE642" s="24"/>
      <c r="VGF642" s="24"/>
      <c r="VGG642" s="24"/>
      <c r="VGH642" s="24"/>
      <c r="VGI642" s="24"/>
      <c r="VGJ642" s="24"/>
      <c r="VGK642" s="24"/>
      <c r="VGL642" s="24"/>
      <c r="VGM642" s="24"/>
      <c r="VGN642" s="24"/>
      <c r="VGO642" s="24"/>
      <c r="VGP642" s="24"/>
      <c r="VGQ642" s="24"/>
      <c r="VGR642" s="24"/>
      <c r="VGS642" s="24"/>
      <c r="VGT642" s="24"/>
      <c r="VGU642" s="24"/>
      <c r="VGV642" s="24"/>
      <c r="VGW642" s="24"/>
      <c r="VGX642" s="24"/>
      <c r="VGY642" s="24"/>
      <c r="VGZ642" s="24"/>
      <c r="VHA642" s="24"/>
      <c r="VHB642" s="24"/>
      <c r="VHC642" s="24"/>
      <c r="VHD642" s="24"/>
      <c r="VHE642" s="24"/>
      <c r="VHF642" s="24"/>
      <c r="VHG642" s="24"/>
      <c r="VHH642" s="24"/>
      <c r="VHI642" s="24"/>
      <c r="VHJ642" s="24"/>
      <c r="VHK642" s="24"/>
      <c r="VHL642" s="24"/>
      <c r="VHM642" s="24"/>
      <c r="VHN642" s="24"/>
      <c r="VHO642" s="24"/>
      <c r="VHP642" s="24"/>
      <c r="VHQ642" s="24"/>
      <c r="VHR642" s="24"/>
      <c r="VHS642" s="24"/>
      <c r="VHT642" s="24"/>
      <c r="VHU642" s="24"/>
      <c r="VHV642" s="24"/>
      <c r="VHW642" s="24"/>
      <c r="VHX642" s="24"/>
      <c r="VHY642" s="24"/>
      <c r="VHZ642" s="24"/>
      <c r="VIA642" s="24"/>
      <c r="VIB642" s="24"/>
      <c r="VIC642" s="24"/>
      <c r="VID642" s="24"/>
      <c r="VIE642" s="24"/>
      <c r="VIF642" s="24"/>
      <c r="VIG642" s="24"/>
      <c r="VIH642" s="24"/>
      <c r="VII642" s="24"/>
      <c r="VIJ642" s="24"/>
      <c r="VIK642" s="24"/>
      <c r="VIL642" s="24"/>
      <c r="VIM642" s="24"/>
      <c r="VIN642" s="24"/>
      <c r="VIO642" s="24"/>
      <c r="VIP642" s="24"/>
      <c r="VIQ642" s="24"/>
      <c r="VIR642" s="24"/>
      <c r="VIS642" s="24"/>
      <c r="VIT642" s="24"/>
      <c r="VIU642" s="24"/>
      <c r="VIV642" s="24"/>
      <c r="VIW642" s="24"/>
      <c r="VIX642" s="24"/>
      <c r="VIY642" s="24"/>
      <c r="VIZ642" s="24"/>
      <c r="VJA642" s="24"/>
      <c r="VJB642" s="24"/>
      <c r="VJC642" s="24"/>
      <c r="VJD642" s="24"/>
      <c r="VJE642" s="24"/>
      <c r="VJF642" s="24"/>
      <c r="VJG642" s="24"/>
      <c r="VJH642" s="24"/>
      <c r="VJI642" s="24"/>
      <c r="VJJ642" s="24"/>
      <c r="VJK642" s="24"/>
      <c r="VJL642" s="24"/>
      <c r="VJM642" s="24"/>
      <c r="VJN642" s="24"/>
      <c r="VJO642" s="24"/>
      <c r="VJP642" s="24"/>
      <c r="VJQ642" s="24"/>
      <c r="VJR642" s="24"/>
      <c r="VJS642" s="24"/>
      <c r="VJT642" s="24"/>
      <c r="VJU642" s="24"/>
      <c r="VJV642" s="24"/>
      <c r="VJW642" s="24"/>
      <c r="VJX642" s="24"/>
      <c r="VJY642" s="24"/>
      <c r="VJZ642" s="24"/>
      <c r="VKA642" s="24"/>
      <c r="VKB642" s="24"/>
      <c r="VKC642" s="24"/>
      <c r="VKD642" s="24"/>
      <c r="VKE642" s="24"/>
      <c r="VKF642" s="24"/>
      <c r="VKG642" s="24"/>
      <c r="VKH642" s="24"/>
      <c r="VKI642" s="24"/>
      <c r="VKJ642" s="24"/>
      <c r="VKK642" s="24"/>
      <c r="VKL642" s="24"/>
      <c r="VKM642" s="24"/>
      <c r="VKN642" s="24"/>
      <c r="VKO642" s="24"/>
      <c r="VKP642" s="24"/>
      <c r="VKQ642" s="24"/>
      <c r="VKR642" s="24"/>
      <c r="VKS642" s="24"/>
      <c r="VKT642" s="24"/>
      <c r="VKU642" s="24"/>
      <c r="VKV642" s="24"/>
      <c r="VKW642" s="24"/>
      <c r="VKX642" s="24"/>
      <c r="VKY642" s="24"/>
      <c r="VKZ642" s="24"/>
      <c r="VLA642" s="24"/>
      <c r="VLB642" s="24"/>
      <c r="VLC642" s="24"/>
      <c r="VLD642" s="24"/>
      <c r="VLE642" s="24"/>
      <c r="VLF642" s="24"/>
      <c r="VLG642" s="24"/>
      <c r="VLH642" s="24"/>
      <c r="VLI642" s="24"/>
      <c r="VLJ642" s="24"/>
      <c r="VLK642" s="24"/>
      <c r="VLL642" s="24"/>
      <c r="VLM642" s="24"/>
      <c r="VLN642" s="24"/>
      <c r="VLO642" s="24"/>
      <c r="VLP642" s="24"/>
      <c r="VLQ642" s="24"/>
      <c r="VLR642" s="24"/>
      <c r="VLS642" s="24"/>
      <c r="VLT642" s="24"/>
      <c r="VLU642" s="24"/>
      <c r="VLV642" s="24"/>
      <c r="VLW642" s="24"/>
      <c r="VLX642" s="24"/>
      <c r="VLY642" s="24"/>
      <c r="VLZ642" s="24"/>
      <c r="VMA642" s="24"/>
      <c r="VMB642" s="24"/>
      <c r="VMC642" s="24"/>
      <c r="VMD642" s="24"/>
      <c r="VME642" s="24"/>
      <c r="VMF642" s="24"/>
      <c r="VMG642" s="24"/>
      <c r="VMH642" s="24"/>
      <c r="VMI642" s="24"/>
      <c r="VMJ642" s="24"/>
      <c r="VMK642" s="24"/>
      <c r="VML642" s="24"/>
      <c r="VMM642" s="24"/>
      <c r="VMN642" s="24"/>
      <c r="VMO642" s="24"/>
      <c r="VMP642" s="24"/>
      <c r="VMQ642" s="24"/>
      <c r="VMR642" s="24"/>
      <c r="VMS642" s="24"/>
      <c r="VMT642" s="24"/>
      <c r="VMU642" s="24"/>
      <c r="VMV642" s="24"/>
      <c r="VMW642" s="24"/>
      <c r="VMX642" s="24"/>
      <c r="VMY642" s="24"/>
      <c r="VMZ642" s="24"/>
      <c r="VNA642" s="24"/>
      <c r="VNB642" s="24"/>
      <c r="VNC642" s="24"/>
      <c r="VND642" s="24"/>
      <c r="VNE642" s="24"/>
      <c r="VNF642" s="24"/>
      <c r="VNG642" s="24"/>
      <c r="VNH642" s="24"/>
      <c r="VNI642" s="24"/>
      <c r="VNJ642" s="24"/>
      <c r="VNK642" s="24"/>
      <c r="VNL642" s="24"/>
      <c r="VNM642" s="24"/>
      <c r="VNN642" s="24"/>
      <c r="VNO642" s="24"/>
      <c r="VNP642" s="24"/>
      <c r="VNQ642" s="24"/>
      <c r="VNR642" s="24"/>
      <c r="VNS642" s="24"/>
      <c r="VNT642" s="24"/>
      <c r="VNU642" s="24"/>
      <c r="VNV642" s="24"/>
      <c r="VNW642" s="24"/>
      <c r="VNX642" s="24"/>
      <c r="VNY642" s="24"/>
      <c r="VNZ642" s="24"/>
      <c r="VOA642" s="24"/>
      <c r="VOB642" s="24"/>
      <c r="VOC642" s="24"/>
      <c r="VOD642" s="24"/>
      <c r="VOE642" s="24"/>
      <c r="VOF642" s="24"/>
      <c r="VOG642" s="24"/>
      <c r="VOH642" s="24"/>
      <c r="VOI642" s="24"/>
      <c r="VOJ642" s="24"/>
      <c r="VOK642" s="24"/>
      <c r="VOL642" s="24"/>
      <c r="VOM642" s="24"/>
      <c r="VON642" s="24"/>
      <c r="VOO642" s="24"/>
      <c r="VOP642" s="24"/>
      <c r="VOQ642" s="24"/>
      <c r="VOR642" s="24"/>
      <c r="VOS642" s="24"/>
      <c r="VOT642" s="24"/>
      <c r="VOU642" s="24"/>
      <c r="VOV642" s="24"/>
      <c r="VOW642" s="24"/>
      <c r="VOX642" s="24"/>
      <c r="VOY642" s="24"/>
      <c r="VOZ642" s="24"/>
      <c r="VPA642" s="24"/>
      <c r="VPB642" s="24"/>
      <c r="VPC642" s="24"/>
      <c r="VPD642" s="24"/>
      <c r="VPE642" s="24"/>
      <c r="VPF642" s="24"/>
      <c r="VPG642" s="24"/>
      <c r="VPH642" s="24"/>
      <c r="VPI642" s="24"/>
      <c r="VPJ642" s="24"/>
      <c r="VPK642" s="24"/>
      <c r="VPL642" s="24"/>
      <c r="VPM642" s="24"/>
      <c r="VPN642" s="24"/>
      <c r="VPO642" s="24"/>
      <c r="VPP642" s="24"/>
      <c r="VPQ642" s="24"/>
      <c r="VPR642" s="24"/>
      <c r="VPS642" s="24"/>
      <c r="VPT642" s="24"/>
      <c r="VPU642" s="24"/>
      <c r="VPV642" s="24"/>
      <c r="VPW642" s="24"/>
      <c r="VPX642" s="24"/>
      <c r="VPY642" s="24"/>
      <c r="VPZ642" s="24"/>
      <c r="VQA642" s="24"/>
      <c r="VQB642" s="24"/>
      <c r="VQC642" s="24"/>
      <c r="VQD642" s="24"/>
      <c r="VQE642" s="24"/>
      <c r="VQF642" s="24"/>
      <c r="VQG642" s="24"/>
      <c r="VQH642" s="24"/>
      <c r="VQI642" s="24"/>
      <c r="VQJ642" s="24"/>
      <c r="VQK642" s="24"/>
      <c r="VQL642" s="24"/>
      <c r="VQM642" s="24"/>
      <c r="VQN642" s="24"/>
      <c r="VQO642" s="24"/>
      <c r="VQP642" s="24"/>
      <c r="VQQ642" s="24"/>
      <c r="VQR642" s="24"/>
      <c r="VQS642" s="24"/>
      <c r="VQT642" s="24"/>
      <c r="VQU642" s="24"/>
      <c r="VQV642" s="24"/>
      <c r="VQW642" s="24"/>
      <c r="VQX642" s="24"/>
      <c r="VQY642" s="24"/>
      <c r="VQZ642" s="24"/>
      <c r="VRA642" s="24"/>
      <c r="VRB642" s="24"/>
      <c r="VRC642" s="24"/>
      <c r="VRD642" s="24"/>
      <c r="VRE642" s="24"/>
      <c r="VRF642" s="24"/>
      <c r="VRG642" s="24"/>
      <c r="VRH642" s="24"/>
      <c r="VRI642" s="24"/>
      <c r="VRJ642" s="24"/>
      <c r="VRK642" s="24"/>
      <c r="VRL642" s="24"/>
      <c r="VRM642" s="24"/>
      <c r="VRN642" s="24"/>
      <c r="VRO642" s="24"/>
      <c r="VRP642" s="24"/>
      <c r="VRQ642" s="24"/>
      <c r="VRR642" s="24"/>
      <c r="VRS642" s="24"/>
      <c r="VRT642" s="24"/>
      <c r="VRU642" s="24"/>
      <c r="VRV642" s="24"/>
      <c r="VRW642" s="24"/>
      <c r="VRX642" s="24"/>
      <c r="VRY642" s="24"/>
      <c r="VRZ642" s="24"/>
      <c r="VSA642" s="24"/>
      <c r="VSB642" s="24"/>
      <c r="VSC642" s="24"/>
      <c r="VSD642" s="24"/>
      <c r="VSE642" s="24"/>
      <c r="VSF642" s="24"/>
      <c r="VSG642" s="24"/>
      <c r="VSH642" s="24"/>
      <c r="VSI642" s="24"/>
      <c r="VSJ642" s="24"/>
      <c r="VSK642" s="24"/>
      <c r="VSL642" s="24"/>
      <c r="VSM642" s="24"/>
      <c r="VSN642" s="24"/>
      <c r="VSO642" s="24"/>
      <c r="VSP642" s="24"/>
      <c r="VSQ642" s="24"/>
      <c r="VSR642" s="24"/>
      <c r="VSS642" s="24"/>
      <c r="VST642" s="24"/>
      <c r="VSU642" s="24"/>
      <c r="VSV642" s="24"/>
      <c r="VSW642" s="24"/>
      <c r="VSX642" s="24"/>
      <c r="VSY642" s="24"/>
      <c r="VSZ642" s="24"/>
      <c r="VTA642" s="24"/>
      <c r="VTB642" s="24"/>
      <c r="VTC642" s="24"/>
      <c r="VTD642" s="24"/>
      <c r="VTE642" s="24"/>
      <c r="VTF642" s="24"/>
      <c r="VTG642" s="24"/>
      <c r="VTH642" s="24"/>
      <c r="VTI642" s="24"/>
      <c r="VTJ642" s="24"/>
      <c r="VTK642" s="24"/>
      <c r="VTL642" s="24"/>
      <c r="VTM642" s="24"/>
      <c r="VTN642" s="24"/>
      <c r="VTO642" s="24"/>
      <c r="VTP642" s="24"/>
      <c r="VTQ642" s="24"/>
      <c r="VTR642" s="24"/>
      <c r="VTS642" s="24"/>
      <c r="VTT642" s="24"/>
      <c r="VTU642" s="24"/>
      <c r="VTV642" s="24"/>
      <c r="VTW642" s="24"/>
      <c r="VTX642" s="24"/>
      <c r="VTY642" s="24"/>
      <c r="VTZ642" s="24"/>
      <c r="VUA642" s="24"/>
      <c r="VUB642" s="24"/>
      <c r="VUC642" s="24"/>
      <c r="VUD642" s="24"/>
      <c r="VUE642" s="24"/>
      <c r="VUF642" s="24"/>
      <c r="VUG642" s="24"/>
      <c r="VUH642" s="24"/>
      <c r="VUI642" s="24"/>
      <c r="VUJ642" s="24"/>
      <c r="VUK642" s="24"/>
      <c r="VUL642" s="24"/>
      <c r="VUM642" s="24"/>
      <c r="VUN642" s="24"/>
      <c r="VUO642" s="24"/>
      <c r="VUP642" s="24"/>
      <c r="VUQ642" s="24"/>
      <c r="VUR642" s="24"/>
      <c r="VUS642" s="24"/>
      <c r="VUT642" s="24"/>
      <c r="VUU642" s="24"/>
      <c r="VUV642" s="24"/>
      <c r="VUW642" s="24"/>
      <c r="VUX642" s="24"/>
      <c r="VUY642" s="24"/>
      <c r="VUZ642" s="24"/>
      <c r="VVA642" s="24"/>
      <c r="VVB642" s="24"/>
      <c r="VVC642" s="24"/>
      <c r="VVD642" s="24"/>
      <c r="VVE642" s="24"/>
      <c r="VVF642" s="24"/>
      <c r="VVG642" s="24"/>
      <c r="VVH642" s="24"/>
      <c r="VVI642" s="24"/>
      <c r="VVJ642" s="24"/>
      <c r="VVK642" s="24"/>
      <c r="VVL642" s="24"/>
      <c r="VVM642" s="24"/>
      <c r="VVN642" s="24"/>
      <c r="VVO642" s="24"/>
      <c r="VVP642" s="24"/>
      <c r="VVQ642" s="24"/>
      <c r="VVR642" s="24"/>
      <c r="VVS642" s="24"/>
      <c r="VVT642" s="24"/>
      <c r="VVU642" s="24"/>
      <c r="VVV642" s="24"/>
      <c r="VVW642" s="24"/>
      <c r="VVX642" s="24"/>
      <c r="VVY642" s="24"/>
      <c r="VVZ642" s="24"/>
      <c r="VWA642" s="24"/>
      <c r="VWB642" s="24"/>
      <c r="VWC642" s="24"/>
      <c r="VWD642" s="24"/>
      <c r="VWE642" s="24"/>
      <c r="VWF642" s="24"/>
      <c r="VWG642" s="24"/>
      <c r="VWH642" s="24"/>
      <c r="VWI642" s="24"/>
      <c r="VWJ642" s="24"/>
      <c r="VWK642" s="24"/>
      <c r="VWL642" s="24"/>
      <c r="VWM642" s="24"/>
      <c r="VWN642" s="24"/>
      <c r="VWO642" s="24"/>
      <c r="VWP642" s="24"/>
      <c r="VWQ642" s="24"/>
      <c r="VWR642" s="24"/>
      <c r="VWS642" s="24"/>
      <c r="VWT642" s="24"/>
      <c r="VWU642" s="24"/>
      <c r="VWV642" s="24"/>
      <c r="VWW642" s="24"/>
      <c r="VWX642" s="24"/>
      <c r="VWY642" s="24"/>
      <c r="VWZ642" s="24"/>
      <c r="VXA642" s="24"/>
      <c r="VXB642" s="24"/>
      <c r="VXC642" s="24"/>
      <c r="VXD642" s="24"/>
      <c r="VXE642" s="24"/>
      <c r="VXF642" s="24"/>
      <c r="VXG642" s="24"/>
      <c r="VXH642" s="24"/>
      <c r="VXI642" s="24"/>
      <c r="VXJ642" s="24"/>
      <c r="VXK642" s="24"/>
      <c r="VXL642" s="24"/>
      <c r="VXM642" s="24"/>
      <c r="VXN642" s="24"/>
      <c r="VXO642" s="24"/>
      <c r="VXP642" s="24"/>
      <c r="VXQ642" s="24"/>
      <c r="VXR642" s="24"/>
      <c r="VXS642" s="24"/>
      <c r="VXT642" s="24"/>
      <c r="VXU642" s="24"/>
      <c r="VXV642" s="24"/>
      <c r="VXW642" s="24"/>
      <c r="VXX642" s="24"/>
      <c r="VXY642" s="24"/>
      <c r="VXZ642" s="24"/>
      <c r="VYA642" s="24"/>
      <c r="VYB642" s="24"/>
      <c r="VYC642" s="24"/>
      <c r="VYD642" s="24"/>
      <c r="VYE642" s="24"/>
      <c r="VYF642" s="24"/>
      <c r="VYG642" s="24"/>
      <c r="VYH642" s="24"/>
      <c r="VYI642" s="24"/>
      <c r="VYJ642" s="24"/>
      <c r="VYK642" s="24"/>
      <c r="VYL642" s="24"/>
      <c r="VYM642" s="24"/>
      <c r="VYN642" s="24"/>
      <c r="VYO642" s="24"/>
      <c r="VYP642" s="24"/>
      <c r="VYQ642" s="24"/>
      <c r="VYR642" s="24"/>
      <c r="VYS642" s="24"/>
      <c r="VYT642" s="24"/>
      <c r="VYU642" s="24"/>
      <c r="VYV642" s="24"/>
      <c r="VYW642" s="24"/>
      <c r="VYX642" s="24"/>
      <c r="VYY642" s="24"/>
      <c r="VYZ642" s="24"/>
      <c r="VZA642" s="24"/>
      <c r="VZB642" s="24"/>
      <c r="VZC642" s="24"/>
      <c r="VZD642" s="24"/>
      <c r="VZE642" s="24"/>
      <c r="VZF642" s="24"/>
      <c r="VZG642" s="24"/>
      <c r="VZH642" s="24"/>
      <c r="VZI642" s="24"/>
      <c r="VZJ642" s="24"/>
      <c r="VZK642" s="24"/>
      <c r="VZL642" s="24"/>
      <c r="VZM642" s="24"/>
      <c r="VZN642" s="24"/>
      <c r="VZO642" s="24"/>
      <c r="VZP642" s="24"/>
      <c r="VZQ642" s="24"/>
      <c r="VZR642" s="24"/>
      <c r="VZS642" s="24"/>
      <c r="VZT642" s="24"/>
      <c r="VZU642" s="24"/>
      <c r="VZV642" s="24"/>
      <c r="VZW642" s="24"/>
      <c r="VZX642" s="24"/>
      <c r="VZY642" s="24"/>
      <c r="VZZ642" s="24"/>
      <c r="WAA642" s="24"/>
      <c r="WAB642" s="24"/>
      <c r="WAC642" s="24"/>
      <c r="WAD642" s="24"/>
      <c r="WAE642" s="24"/>
      <c r="WAF642" s="24"/>
      <c r="WAG642" s="24"/>
      <c r="WAH642" s="24"/>
      <c r="WAI642" s="24"/>
      <c r="WAJ642" s="24"/>
      <c r="WAK642" s="24"/>
      <c r="WAL642" s="24"/>
      <c r="WAM642" s="24"/>
      <c r="WAN642" s="24"/>
      <c r="WAO642" s="24"/>
      <c r="WAP642" s="24"/>
      <c r="WAQ642" s="24"/>
      <c r="WAR642" s="24"/>
      <c r="WAS642" s="24"/>
      <c r="WAT642" s="24"/>
      <c r="WAU642" s="24"/>
      <c r="WAV642" s="24"/>
      <c r="WAW642" s="24"/>
      <c r="WAX642" s="24"/>
      <c r="WAY642" s="24"/>
      <c r="WAZ642" s="24"/>
      <c r="WBA642" s="24"/>
      <c r="WBB642" s="24"/>
      <c r="WBC642" s="24"/>
      <c r="WBD642" s="24"/>
      <c r="WBE642" s="24"/>
      <c r="WBF642" s="24"/>
      <c r="WBG642" s="24"/>
      <c r="WBH642" s="24"/>
      <c r="WBI642" s="24"/>
      <c r="WBJ642" s="24"/>
      <c r="WBK642" s="24"/>
      <c r="WBL642" s="24"/>
      <c r="WBM642" s="24"/>
      <c r="WBN642" s="24"/>
      <c r="WBO642" s="24"/>
      <c r="WBP642" s="24"/>
      <c r="WBQ642" s="24"/>
      <c r="WBR642" s="24"/>
      <c r="WBS642" s="24"/>
      <c r="WBT642" s="24"/>
      <c r="WBU642" s="24"/>
      <c r="WBV642" s="24"/>
      <c r="WBW642" s="24"/>
      <c r="WBX642" s="24"/>
      <c r="WBY642" s="24"/>
      <c r="WBZ642" s="24"/>
      <c r="WCA642" s="24"/>
      <c r="WCB642" s="24"/>
      <c r="WCC642" s="24"/>
      <c r="WCD642" s="24"/>
      <c r="WCE642" s="24"/>
      <c r="WCF642" s="24"/>
      <c r="WCG642" s="24"/>
      <c r="WCH642" s="24"/>
      <c r="WCI642" s="24"/>
      <c r="WCJ642" s="24"/>
      <c r="WCK642" s="24"/>
      <c r="WCL642" s="24"/>
      <c r="WCM642" s="24"/>
      <c r="WCN642" s="24"/>
      <c r="WCO642" s="24"/>
      <c r="WCP642" s="24"/>
      <c r="WCQ642" s="24"/>
      <c r="WCR642" s="24"/>
      <c r="WCS642" s="24"/>
      <c r="WCT642" s="24"/>
      <c r="WCU642" s="24"/>
      <c r="WCV642" s="24"/>
      <c r="WCW642" s="24"/>
      <c r="WCX642" s="24"/>
      <c r="WCY642" s="24"/>
      <c r="WCZ642" s="24"/>
      <c r="WDA642" s="24"/>
      <c r="WDB642" s="24"/>
      <c r="WDC642" s="24"/>
      <c r="WDD642" s="24"/>
      <c r="WDE642" s="24"/>
      <c r="WDF642" s="24"/>
      <c r="WDG642" s="24"/>
      <c r="WDH642" s="24"/>
      <c r="WDI642" s="24"/>
      <c r="WDJ642" s="24"/>
      <c r="WDK642" s="24"/>
      <c r="WDL642" s="24"/>
      <c r="WDM642" s="24"/>
      <c r="WDN642" s="24"/>
      <c r="WDO642" s="24"/>
      <c r="WDP642" s="24"/>
      <c r="WDQ642" s="24"/>
      <c r="WDR642" s="24"/>
      <c r="WDS642" s="24"/>
      <c r="WDT642" s="24"/>
      <c r="WDU642" s="24"/>
      <c r="WDV642" s="24"/>
      <c r="WDW642" s="24"/>
      <c r="WDX642" s="24"/>
      <c r="WDY642" s="24"/>
      <c r="WDZ642" s="24"/>
      <c r="WEA642" s="24"/>
      <c r="WEB642" s="24"/>
      <c r="WEC642" s="24"/>
      <c r="WED642" s="24"/>
      <c r="WEE642" s="24"/>
      <c r="WEF642" s="24"/>
      <c r="WEG642" s="24"/>
      <c r="WEH642" s="24"/>
      <c r="WEI642" s="24"/>
      <c r="WEJ642" s="24"/>
      <c r="WEK642" s="24"/>
      <c r="WEL642" s="24"/>
      <c r="WEM642" s="24"/>
      <c r="WEN642" s="24"/>
      <c r="WEO642" s="24"/>
      <c r="WEP642" s="24"/>
      <c r="WEQ642" s="24"/>
      <c r="WER642" s="24"/>
      <c r="WES642" s="24"/>
      <c r="WET642" s="24"/>
      <c r="WEU642" s="24"/>
      <c r="WEV642" s="24"/>
      <c r="WEW642" s="24"/>
      <c r="WEX642" s="24"/>
      <c r="WEY642" s="24"/>
      <c r="WEZ642" s="24"/>
      <c r="WFA642" s="24"/>
      <c r="WFB642" s="24"/>
      <c r="WFC642" s="24"/>
      <c r="WFD642" s="24"/>
      <c r="WFE642" s="24"/>
      <c r="WFF642" s="24"/>
      <c r="WFG642" s="24"/>
      <c r="WFH642" s="24"/>
      <c r="WFI642" s="24"/>
      <c r="WFJ642" s="24"/>
      <c r="WFK642" s="24"/>
      <c r="WFL642" s="24"/>
      <c r="WFM642" s="24"/>
      <c r="WFN642" s="24"/>
      <c r="WFO642" s="24"/>
      <c r="WFP642" s="24"/>
      <c r="WFQ642" s="24"/>
      <c r="WFR642" s="24"/>
      <c r="WFS642" s="24"/>
      <c r="WFT642" s="24"/>
      <c r="WFU642" s="24"/>
      <c r="WFV642" s="24"/>
      <c r="WFW642" s="24"/>
      <c r="WFX642" s="24"/>
      <c r="WFY642" s="24"/>
      <c r="WFZ642" s="24"/>
      <c r="WGA642" s="24"/>
      <c r="WGB642" s="24"/>
      <c r="WGC642" s="24"/>
      <c r="WGD642" s="24"/>
      <c r="WGE642" s="24"/>
      <c r="WGF642" s="24"/>
      <c r="WGG642" s="24"/>
      <c r="WGH642" s="24"/>
      <c r="WGI642" s="24"/>
      <c r="WGJ642" s="24"/>
      <c r="WGK642" s="24"/>
      <c r="WGL642" s="24"/>
      <c r="WGM642" s="24"/>
      <c r="WGN642" s="24"/>
      <c r="WGO642" s="24"/>
      <c r="WGP642" s="24"/>
      <c r="WGQ642" s="24"/>
      <c r="WGR642" s="24"/>
      <c r="WGS642" s="24"/>
      <c r="WGT642" s="24"/>
      <c r="WGU642" s="24"/>
      <c r="WGV642" s="24"/>
      <c r="WGW642" s="24"/>
      <c r="WGX642" s="24"/>
      <c r="WGY642" s="24"/>
      <c r="WGZ642" s="24"/>
      <c r="WHA642" s="24"/>
      <c r="WHB642" s="24"/>
      <c r="WHC642" s="24"/>
      <c r="WHD642" s="24"/>
      <c r="WHE642" s="24"/>
      <c r="WHF642" s="24"/>
      <c r="WHG642" s="24"/>
      <c r="WHH642" s="24"/>
      <c r="WHI642" s="24"/>
      <c r="WHJ642" s="24"/>
      <c r="WHK642" s="24"/>
      <c r="WHL642" s="24"/>
      <c r="WHM642" s="24"/>
      <c r="WHN642" s="24"/>
      <c r="WHO642" s="24"/>
      <c r="WHP642" s="24"/>
      <c r="WHQ642" s="24"/>
      <c r="WHR642" s="24"/>
      <c r="WHS642" s="24"/>
      <c r="WHT642" s="24"/>
      <c r="WHU642" s="24"/>
      <c r="WHV642" s="24"/>
      <c r="WHW642" s="24"/>
      <c r="WHX642" s="24"/>
      <c r="WHY642" s="24"/>
      <c r="WHZ642" s="24"/>
      <c r="WIA642" s="24"/>
      <c r="WIB642" s="24"/>
      <c r="WIC642" s="24"/>
      <c r="WID642" s="24"/>
      <c r="WIE642" s="24"/>
      <c r="WIF642" s="24"/>
      <c r="WIG642" s="24"/>
      <c r="WIH642" s="24"/>
      <c r="WII642" s="24"/>
      <c r="WIJ642" s="24"/>
      <c r="WIK642" s="24"/>
      <c r="WIL642" s="24"/>
      <c r="WIM642" s="24"/>
      <c r="WIN642" s="24"/>
      <c r="WIO642" s="24"/>
      <c r="WIP642" s="24"/>
      <c r="WIQ642" s="24"/>
      <c r="WIR642" s="24"/>
      <c r="WIS642" s="24"/>
      <c r="WIT642" s="24"/>
      <c r="WIU642" s="24"/>
      <c r="WIV642" s="24"/>
      <c r="WIW642" s="24"/>
      <c r="WIX642" s="24"/>
      <c r="WIY642" s="24"/>
      <c r="WIZ642" s="24"/>
      <c r="WJA642" s="24"/>
      <c r="WJB642" s="24"/>
      <c r="WJC642" s="24"/>
      <c r="WJD642" s="24"/>
      <c r="WJE642" s="24"/>
      <c r="WJF642" s="24"/>
      <c r="WJG642" s="24"/>
      <c r="WJH642" s="24"/>
      <c r="WJI642" s="24"/>
      <c r="WJJ642" s="24"/>
      <c r="WJK642" s="24"/>
      <c r="WJL642" s="24"/>
      <c r="WJM642" s="24"/>
      <c r="WJN642" s="24"/>
      <c r="WJO642" s="24"/>
      <c r="WJP642" s="24"/>
      <c r="WJQ642" s="24"/>
      <c r="WJR642" s="24"/>
      <c r="WJS642" s="24"/>
      <c r="WJT642" s="24"/>
      <c r="WJU642" s="24"/>
      <c r="WJV642" s="24"/>
      <c r="WJW642" s="24"/>
      <c r="WJX642" s="24"/>
      <c r="WJY642" s="24"/>
      <c r="WJZ642" s="24"/>
      <c r="WKA642" s="24"/>
      <c r="WKB642" s="24"/>
      <c r="WKC642" s="24"/>
      <c r="WKD642" s="24"/>
      <c r="WKE642" s="24"/>
      <c r="WKF642" s="24"/>
      <c r="WKG642" s="24"/>
      <c r="WKH642" s="24"/>
      <c r="WKI642" s="24"/>
      <c r="WKJ642" s="24"/>
      <c r="WKK642" s="24"/>
      <c r="WKL642" s="24"/>
      <c r="WKM642" s="24"/>
      <c r="WKN642" s="24"/>
      <c r="WKO642" s="24"/>
      <c r="WKP642" s="24"/>
      <c r="WKQ642" s="24"/>
      <c r="WKR642" s="24"/>
      <c r="WKS642" s="24"/>
      <c r="WKT642" s="24"/>
      <c r="WKU642" s="24"/>
      <c r="WKV642" s="24"/>
      <c r="WKW642" s="24"/>
      <c r="WKX642" s="24"/>
      <c r="WKY642" s="24"/>
      <c r="WKZ642" s="24"/>
      <c r="WLA642" s="24"/>
      <c r="WLB642" s="24"/>
      <c r="WLC642" s="24"/>
      <c r="WLD642" s="24"/>
      <c r="WLE642" s="24"/>
      <c r="WLF642" s="24"/>
      <c r="WLG642" s="24"/>
      <c r="WLH642" s="24"/>
      <c r="WLI642" s="24"/>
      <c r="WLJ642" s="24"/>
      <c r="WLK642" s="24"/>
      <c r="WLL642" s="24"/>
      <c r="WLM642" s="24"/>
      <c r="WLN642" s="24"/>
      <c r="WLO642" s="24"/>
      <c r="WLP642" s="24"/>
      <c r="WLQ642" s="24"/>
      <c r="WLR642" s="24"/>
      <c r="WLS642" s="24"/>
      <c r="WLT642" s="24"/>
      <c r="WLU642" s="24"/>
      <c r="WLV642" s="24"/>
      <c r="WLW642" s="24"/>
      <c r="WLX642" s="24"/>
      <c r="WLY642" s="24"/>
      <c r="WLZ642" s="24"/>
      <c r="WMA642" s="24"/>
      <c r="WMB642" s="24"/>
      <c r="WMC642" s="24"/>
      <c r="WMD642" s="24"/>
      <c r="WME642" s="24"/>
      <c r="WMF642" s="24"/>
      <c r="WMG642" s="24"/>
      <c r="WMH642" s="24"/>
      <c r="WMI642" s="24"/>
      <c r="WMJ642" s="24"/>
      <c r="WMK642" s="24"/>
      <c r="WML642" s="24"/>
      <c r="WMM642" s="24"/>
      <c r="WMN642" s="24"/>
      <c r="WMO642" s="24"/>
      <c r="WMP642" s="24"/>
      <c r="WMQ642" s="24"/>
      <c r="WMR642" s="24"/>
      <c r="WMS642" s="24"/>
      <c r="WMT642" s="24"/>
      <c r="WMU642" s="24"/>
      <c r="WMV642" s="24"/>
      <c r="WMW642" s="24"/>
      <c r="WMX642" s="24"/>
      <c r="WMY642" s="24"/>
      <c r="WMZ642" s="24"/>
      <c r="WNA642" s="24"/>
      <c r="WNB642" s="24"/>
      <c r="WNC642" s="24"/>
      <c r="WND642" s="24"/>
      <c r="WNE642" s="24"/>
      <c r="WNF642" s="24"/>
      <c r="WNG642" s="24"/>
      <c r="WNH642" s="24"/>
      <c r="WNI642" s="24"/>
      <c r="WNJ642" s="24"/>
      <c r="WNK642" s="24"/>
      <c r="WNL642" s="24"/>
      <c r="WNM642" s="24"/>
      <c r="WNN642" s="24"/>
      <c r="WNO642" s="24"/>
      <c r="WNP642" s="24"/>
      <c r="WNQ642" s="24"/>
      <c r="WNR642" s="24"/>
      <c r="WNS642" s="24"/>
      <c r="WNT642" s="24"/>
      <c r="WNU642" s="24"/>
      <c r="WNV642" s="24"/>
      <c r="WNW642" s="24"/>
      <c r="WNX642" s="24"/>
      <c r="WNY642" s="24"/>
      <c r="WNZ642" s="24"/>
      <c r="WOA642" s="24"/>
      <c r="WOB642" s="24"/>
      <c r="WOC642" s="24"/>
      <c r="WOD642" s="24"/>
      <c r="WOE642" s="24"/>
      <c r="WOF642" s="24"/>
      <c r="WOG642" s="24"/>
      <c r="WOH642" s="24"/>
      <c r="WOI642" s="24"/>
      <c r="WOJ642" s="24"/>
      <c r="WOK642" s="24"/>
      <c r="WOL642" s="24"/>
      <c r="WOM642" s="24"/>
      <c r="WON642" s="24"/>
      <c r="WOO642" s="24"/>
      <c r="WOP642" s="24"/>
      <c r="WOQ642" s="24"/>
      <c r="WOR642" s="24"/>
      <c r="WOS642" s="24"/>
      <c r="WOT642" s="24"/>
      <c r="WOU642" s="24"/>
      <c r="WOV642" s="24"/>
      <c r="WOW642" s="24"/>
      <c r="WOX642" s="24"/>
      <c r="WOY642" s="24"/>
      <c r="WOZ642" s="24"/>
      <c r="WPA642" s="24"/>
      <c r="WPB642" s="24"/>
      <c r="WPC642" s="24"/>
      <c r="WPD642" s="24"/>
      <c r="WPE642" s="24"/>
      <c r="WPF642" s="24"/>
      <c r="WPG642" s="24"/>
      <c r="WPH642" s="24"/>
      <c r="WPI642" s="24"/>
      <c r="WPJ642" s="24"/>
      <c r="WPK642" s="24"/>
      <c r="WPL642" s="24"/>
      <c r="WPM642" s="24"/>
      <c r="WPN642" s="24"/>
      <c r="WPO642" s="24"/>
      <c r="WPP642" s="24"/>
      <c r="WPQ642" s="24"/>
      <c r="WPR642" s="24"/>
      <c r="WPS642" s="24"/>
      <c r="WPT642" s="24"/>
      <c r="WPU642" s="24"/>
      <c r="WPV642" s="24"/>
      <c r="WPW642" s="24"/>
      <c r="WPX642" s="24"/>
      <c r="WPY642" s="24"/>
      <c r="WPZ642" s="24"/>
      <c r="WQA642" s="24"/>
      <c r="WQB642" s="24"/>
      <c r="WQC642" s="24"/>
      <c r="WQD642" s="24"/>
      <c r="WQE642" s="24"/>
      <c r="WQF642" s="24"/>
      <c r="WQG642" s="24"/>
      <c r="WQH642" s="24"/>
      <c r="WQI642" s="24"/>
      <c r="WQJ642" s="24"/>
      <c r="WQK642" s="24"/>
      <c r="WQL642" s="24"/>
      <c r="WQM642" s="24"/>
      <c r="WQN642" s="24"/>
      <c r="WQO642" s="24"/>
      <c r="WQP642" s="24"/>
      <c r="WQQ642" s="24"/>
      <c r="WQR642" s="24"/>
      <c r="WQS642" s="24"/>
      <c r="WQT642" s="24"/>
      <c r="WQU642" s="24"/>
      <c r="WQV642" s="24"/>
      <c r="WQW642" s="24"/>
      <c r="WQX642" s="24"/>
      <c r="WQY642" s="24"/>
      <c r="WQZ642" s="24"/>
      <c r="WRA642" s="24"/>
      <c r="WRB642" s="24"/>
      <c r="WRC642" s="24"/>
      <c r="WRD642" s="24"/>
      <c r="WRE642" s="24"/>
      <c r="WRF642" s="24"/>
      <c r="WRG642" s="24"/>
      <c r="WRH642" s="24"/>
      <c r="WRI642" s="24"/>
      <c r="WRJ642" s="24"/>
      <c r="WRK642" s="24"/>
      <c r="WRL642" s="24"/>
      <c r="WRM642" s="24"/>
      <c r="WRN642" s="24"/>
      <c r="WRO642" s="24"/>
      <c r="WRP642" s="24"/>
      <c r="WRQ642" s="24"/>
      <c r="WRR642" s="24"/>
      <c r="WRS642" s="24"/>
      <c r="WRT642" s="24"/>
      <c r="WRU642" s="24"/>
      <c r="WRV642" s="24"/>
      <c r="WRW642" s="24"/>
      <c r="WRX642" s="24"/>
      <c r="WRY642" s="24"/>
      <c r="WRZ642" s="24"/>
      <c r="WSA642" s="24"/>
      <c r="WSB642" s="24"/>
      <c r="WSC642" s="24"/>
      <c r="WSD642" s="24"/>
      <c r="WSE642" s="24"/>
      <c r="WSF642" s="24"/>
      <c r="WSG642" s="24"/>
      <c r="WSH642" s="24"/>
      <c r="WSI642" s="24"/>
      <c r="WSJ642" s="24"/>
      <c r="WSK642" s="24"/>
      <c r="WSL642" s="24"/>
      <c r="WSM642" s="24"/>
      <c r="WSN642" s="24"/>
      <c r="WSO642" s="24"/>
      <c r="WSP642" s="24"/>
      <c r="WSQ642" s="24"/>
      <c r="WSR642" s="24"/>
      <c r="WSS642" s="24"/>
      <c r="WST642" s="24"/>
      <c r="WSU642" s="24"/>
      <c r="WSV642" s="24"/>
      <c r="WSW642" s="24"/>
      <c r="WSX642" s="24"/>
      <c r="WSY642" s="24"/>
      <c r="WSZ642" s="24"/>
      <c r="WTA642" s="24"/>
      <c r="WTB642" s="24"/>
      <c r="WTC642" s="24"/>
      <c r="WTD642" s="24"/>
      <c r="WTE642" s="24"/>
      <c r="WTF642" s="24"/>
      <c r="WTG642" s="24"/>
      <c r="WTH642" s="24"/>
      <c r="WTI642" s="24"/>
      <c r="WTJ642" s="24"/>
      <c r="WTK642" s="24"/>
      <c r="WTL642" s="24"/>
      <c r="WTM642" s="24"/>
      <c r="WTN642" s="24"/>
      <c r="WTO642" s="24"/>
      <c r="WTP642" s="24"/>
      <c r="WTQ642" s="24"/>
      <c r="WTR642" s="24"/>
      <c r="WTS642" s="24"/>
      <c r="WTT642" s="24"/>
      <c r="WTU642" s="24"/>
      <c r="WTV642" s="24"/>
      <c r="WTW642" s="24"/>
      <c r="WTX642" s="24"/>
      <c r="WTY642" s="24"/>
      <c r="WTZ642" s="24"/>
      <c r="WUA642" s="24"/>
      <c r="WUB642" s="24"/>
      <c r="WUC642" s="24"/>
      <c r="WUD642" s="24"/>
      <c r="WUE642" s="24"/>
      <c r="WUF642" s="24"/>
      <c r="WUG642" s="24"/>
      <c r="WUH642" s="24"/>
      <c r="WUI642" s="24"/>
      <c r="WUJ642" s="24"/>
      <c r="WUK642" s="24"/>
      <c r="WUL642" s="24"/>
      <c r="WUM642" s="24"/>
      <c r="WUN642" s="24"/>
      <c r="WUO642" s="24"/>
      <c r="WUP642" s="24"/>
      <c r="WUQ642" s="24"/>
      <c r="WUR642" s="24"/>
      <c r="WUS642" s="24"/>
      <c r="WUT642" s="24"/>
      <c r="WUU642" s="24"/>
      <c r="WUV642" s="24"/>
      <c r="WUW642" s="24"/>
      <c r="WUX642" s="24"/>
      <c r="WUY642" s="24"/>
      <c r="WUZ642" s="24"/>
      <c r="WVA642" s="24"/>
      <c r="WVB642" s="24"/>
      <c r="WVC642" s="24"/>
      <c r="WVD642" s="24"/>
      <c r="WVE642" s="24"/>
      <c r="WVF642" s="24"/>
      <c r="WVG642" s="24"/>
      <c r="WVH642" s="24"/>
      <c r="WVI642" s="24"/>
      <c r="WVJ642" s="24"/>
      <c r="WVK642" s="24"/>
      <c r="WVL642" s="24"/>
      <c r="WVM642" s="24"/>
      <c r="WVN642" s="24"/>
      <c r="WVO642" s="24"/>
      <c r="WVP642" s="24"/>
      <c r="WVQ642" s="24"/>
      <c r="WVR642" s="24"/>
      <c r="WVS642" s="24"/>
      <c r="WVT642" s="24"/>
      <c r="WVU642" s="24"/>
      <c r="WVV642" s="24"/>
      <c r="WVW642" s="24"/>
      <c r="WVX642" s="24"/>
      <c r="WVY642" s="24"/>
      <c r="WVZ642" s="24"/>
      <c r="WWA642" s="24"/>
      <c r="WWB642" s="24"/>
      <c r="WWC642" s="24"/>
      <c r="WWD642" s="24"/>
      <c r="WWE642" s="24"/>
      <c r="WWF642" s="24"/>
      <c r="WWG642" s="24"/>
      <c r="WWH642" s="24"/>
      <c r="WWI642" s="24"/>
      <c r="WWJ642" s="24"/>
      <c r="WWK642" s="24"/>
      <c r="WWL642" s="24"/>
      <c r="WWM642" s="24"/>
      <c r="WWN642" s="24"/>
      <c r="WWO642" s="24"/>
      <c r="WWP642" s="24"/>
      <c r="WWQ642" s="24"/>
      <c r="WWR642" s="24"/>
      <c r="WWS642" s="24"/>
      <c r="WWT642" s="24"/>
      <c r="WWU642" s="24"/>
      <c r="WWV642" s="24"/>
      <c r="WWW642" s="24"/>
      <c r="WWX642" s="24"/>
      <c r="WWY642" s="24"/>
      <c r="WWZ642" s="24"/>
      <c r="WXA642" s="24"/>
      <c r="WXB642" s="24"/>
      <c r="WXC642" s="24"/>
      <c r="WXD642" s="24"/>
      <c r="WXE642" s="24"/>
      <c r="WXF642" s="24"/>
      <c r="WXG642" s="24"/>
      <c r="WXH642" s="24"/>
      <c r="WXI642" s="24"/>
      <c r="WXJ642" s="24"/>
      <c r="WXK642" s="24"/>
      <c r="WXL642" s="24"/>
      <c r="WXM642" s="24"/>
      <c r="WXN642" s="24"/>
      <c r="WXO642" s="24"/>
      <c r="WXP642" s="24"/>
      <c r="WXQ642" s="24"/>
      <c r="WXR642" s="24"/>
      <c r="WXS642" s="24"/>
      <c r="WXT642" s="24"/>
      <c r="WXU642" s="24"/>
      <c r="WXV642" s="24"/>
      <c r="WXW642" s="24"/>
      <c r="WXX642" s="24"/>
      <c r="WXY642" s="24"/>
      <c r="WXZ642" s="24"/>
      <c r="WYA642" s="24"/>
      <c r="WYB642" s="24"/>
      <c r="WYC642" s="24"/>
      <c r="WYD642" s="24"/>
      <c r="WYE642" s="24"/>
      <c r="WYF642" s="24"/>
      <c r="WYG642" s="24"/>
      <c r="WYH642" s="24"/>
      <c r="WYI642" s="24"/>
      <c r="WYJ642" s="24"/>
      <c r="WYK642" s="24"/>
      <c r="WYL642" s="24"/>
      <c r="WYM642" s="24"/>
      <c r="WYN642" s="24"/>
      <c r="WYO642" s="24"/>
      <c r="WYP642" s="24"/>
      <c r="WYQ642" s="24"/>
      <c r="WYR642" s="24"/>
      <c r="WYS642" s="24"/>
      <c r="WYT642" s="24"/>
      <c r="WYU642" s="24"/>
      <c r="WYV642" s="24"/>
      <c r="WYW642" s="24"/>
      <c r="WYX642" s="24"/>
      <c r="WYY642" s="24"/>
      <c r="WYZ642" s="24"/>
      <c r="WZA642" s="24"/>
      <c r="WZB642" s="24"/>
      <c r="WZC642" s="24"/>
      <c r="WZD642" s="24"/>
      <c r="WZE642" s="24"/>
      <c r="WZF642" s="24"/>
      <c r="WZG642" s="24"/>
      <c r="WZH642" s="24"/>
      <c r="WZI642" s="24"/>
      <c r="WZJ642" s="24"/>
      <c r="WZK642" s="24"/>
      <c r="WZL642" s="24"/>
      <c r="WZM642" s="24"/>
      <c r="WZN642" s="24"/>
      <c r="WZO642" s="24"/>
      <c r="WZP642" s="24"/>
      <c r="WZQ642" s="24"/>
      <c r="WZR642" s="24"/>
      <c r="WZS642" s="24"/>
      <c r="WZT642" s="24"/>
      <c r="WZU642" s="24"/>
      <c r="WZV642" s="24"/>
      <c r="WZW642" s="24"/>
      <c r="WZX642" s="24"/>
      <c r="WZY642" s="24"/>
      <c r="WZZ642" s="24"/>
      <c r="XAA642" s="24"/>
      <c r="XAB642" s="24"/>
      <c r="XAC642" s="24"/>
      <c r="XAD642" s="24"/>
      <c r="XAE642" s="24"/>
      <c r="XAF642" s="24"/>
      <c r="XAG642" s="24"/>
      <c r="XAH642" s="24"/>
      <c r="XAI642" s="24"/>
      <c r="XAJ642" s="24"/>
      <c r="XAK642" s="24"/>
      <c r="XAL642" s="24"/>
      <c r="XAM642" s="24"/>
      <c r="XAN642" s="24"/>
      <c r="XAO642" s="24"/>
      <c r="XAP642" s="24"/>
      <c r="XAQ642" s="24"/>
      <c r="XAR642" s="24"/>
      <c r="XAS642" s="24"/>
      <c r="XAT642" s="24"/>
      <c r="XAU642" s="24"/>
      <c r="XAV642" s="24"/>
      <c r="XAW642" s="24"/>
      <c r="XAX642" s="24"/>
      <c r="XAY642" s="24"/>
      <c r="XAZ642" s="24"/>
      <c r="XBA642" s="24"/>
      <c r="XBB642" s="24"/>
      <c r="XBC642" s="24"/>
      <c r="XBD642" s="24"/>
      <c r="XBE642" s="24"/>
      <c r="XBF642" s="24"/>
      <c r="XBG642" s="24"/>
      <c r="XBH642" s="24"/>
      <c r="XBI642" s="24"/>
      <c r="XBJ642" s="24"/>
      <c r="XBK642" s="24"/>
      <c r="XBL642" s="24"/>
      <c r="XBM642" s="24"/>
      <c r="XBN642" s="24"/>
      <c r="XBO642" s="24"/>
      <c r="XBP642" s="24"/>
      <c r="XBQ642" s="24"/>
      <c r="XBR642" s="24"/>
      <c r="XBS642" s="24"/>
      <c r="XBT642" s="24"/>
      <c r="XBU642" s="24"/>
      <c r="XBV642" s="24"/>
      <c r="XBW642" s="24"/>
      <c r="XBX642" s="24"/>
      <c r="XBY642" s="24"/>
      <c r="XBZ642" s="24"/>
      <c r="XCA642" s="24"/>
      <c r="XCB642" s="24"/>
      <c r="XCC642" s="24"/>
      <c r="XCD642" s="24"/>
      <c r="XCE642" s="24"/>
      <c r="XCF642" s="24"/>
      <c r="XCG642" s="24"/>
      <c r="XCH642" s="24"/>
      <c r="XCI642" s="24"/>
      <c r="XCJ642" s="24"/>
      <c r="XCK642" s="24"/>
      <c r="XCL642" s="24"/>
      <c r="XCM642" s="24"/>
      <c r="XCN642" s="24"/>
      <c r="XCO642" s="24"/>
      <c r="XCP642" s="24"/>
      <c r="XCQ642" s="24"/>
      <c r="XCR642" s="24"/>
      <c r="XCS642" s="24"/>
      <c r="XCT642" s="24"/>
      <c r="XCU642" s="24"/>
      <c r="XCV642" s="24"/>
      <c r="XCW642" s="24"/>
      <c r="XCX642" s="24"/>
      <c r="XCY642" s="24"/>
      <c r="XCZ642" s="24"/>
      <c r="XDA642" s="24"/>
      <c r="XDB642" s="24"/>
      <c r="XDC642" s="24"/>
      <c r="XDD642" s="24"/>
      <c r="XDE642" s="24"/>
      <c r="XDF642" s="24"/>
      <c r="XDG642" s="24"/>
      <c r="XDH642" s="24"/>
      <c r="XDI642" s="24"/>
      <c r="XDJ642" s="24"/>
      <c r="XDK642" s="24"/>
      <c r="XDL642" s="24"/>
      <c r="XDM642" s="24"/>
      <c r="XDN642" s="24"/>
      <c r="XDO642" s="24"/>
      <c r="XDP642" s="24"/>
      <c r="XDQ642" s="24"/>
      <c r="XDR642" s="24"/>
      <c r="XDS642" s="24"/>
      <c r="XDT642" s="24"/>
      <c r="XDU642" s="24"/>
      <c r="XDV642" s="24"/>
      <c r="XDW642" s="24"/>
      <c r="XDX642" s="24"/>
      <c r="XDY642" s="24"/>
      <c r="XDZ642" s="24"/>
      <c r="XEA642" s="24"/>
      <c r="XEB642" s="24"/>
      <c r="XEC642" s="24"/>
      <c r="XED642" s="24"/>
      <c r="XEE642" s="24"/>
      <c r="XEF642" s="24"/>
      <c r="XEG642" s="24"/>
      <c r="XEH642" s="24"/>
      <c r="XEI642" s="24"/>
      <c r="XEJ642" s="24"/>
      <c r="XEK642" s="24"/>
      <c r="XEL642" s="24"/>
      <c r="XEM642" s="24"/>
      <c r="XEN642" s="24"/>
    </row>
    <row r="643" ht="27" customHeight="1" spans="1:27">
      <c r="A643" s="18">
        <v>474</v>
      </c>
      <c r="B643" s="18" t="s">
        <v>1478</v>
      </c>
      <c r="C643" s="18" t="s">
        <v>1482</v>
      </c>
      <c r="D643" s="18" t="s">
        <v>251</v>
      </c>
      <c r="E643" s="19" t="s">
        <v>252</v>
      </c>
      <c r="F643" s="18" t="s">
        <v>273</v>
      </c>
      <c r="G643" s="18" t="s">
        <v>254</v>
      </c>
      <c r="H643" s="18" t="s">
        <v>1483</v>
      </c>
      <c r="I643" s="18" t="s">
        <v>267</v>
      </c>
      <c r="J643" s="18" t="s">
        <v>1484</v>
      </c>
      <c r="K643" s="18" t="s">
        <v>258</v>
      </c>
      <c r="L643" s="20" t="s">
        <v>1050</v>
      </c>
      <c r="M643" s="18" t="s">
        <v>1051</v>
      </c>
      <c r="N643" s="18">
        <f t="shared" si="67"/>
        <v>105.88</v>
      </c>
      <c r="O643" s="18">
        <f t="shared" si="68"/>
        <v>0</v>
      </c>
      <c r="P643" s="17"/>
      <c r="Q643" s="17"/>
      <c r="R643" s="17"/>
      <c r="S643" s="17"/>
      <c r="T643" s="18">
        <f t="shared" si="69"/>
        <v>105.88</v>
      </c>
      <c r="U643" s="17">
        <v>105.88</v>
      </c>
      <c r="V643" s="17"/>
      <c r="W643" s="17"/>
      <c r="X643" s="17"/>
      <c r="Y643" s="43">
        <f t="shared" si="66"/>
        <v>0</v>
      </c>
      <c r="Z643" s="17"/>
      <c r="AA643" s="17"/>
    </row>
    <row r="644" ht="27" customHeight="1" spans="1:27">
      <c r="A644" s="18">
        <v>475</v>
      </c>
      <c r="B644" s="18" t="s">
        <v>1478</v>
      </c>
      <c r="C644" s="18" t="s">
        <v>1485</v>
      </c>
      <c r="D644" s="18" t="s">
        <v>302</v>
      </c>
      <c r="E644" s="19" t="s">
        <v>519</v>
      </c>
      <c r="F644" s="18" t="s">
        <v>273</v>
      </c>
      <c r="G644" s="18" t="s">
        <v>254</v>
      </c>
      <c r="H644" s="18" t="s">
        <v>274</v>
      </c>
      <c r="I644" s="18" t="s">
        <v>267</v>
      </c>
      <c r="J644" s="18" t="s">
        <v>1486</v>
      </c>
      <c r="K644" s="18" t="s">
        <v>258</v>
      </c>
      <c r="L644" s="20" t="s">
        <v>1050</v>
      </c>
      <c r="M644" s="18" t="s">
        <v>1051</v>
      </c>
      <c r="N644" s="18">
        <f t="shared" si="67"/>
        <v>22.11</v>
      </c>
      <c r="O644" s="18">
        <f t="shared" si="68"/>
        <v>0</v>
      </c>
      <c r="P644" s="17"/>
      <c r="Q644" s="17"/>
      <c r="R644" s="17"/>
      <c r="S644" s="17"/>
      <c r="T644" s="18">
        <f t="shared" si="69"/>
        <v>22.11</v>
      </c>
      <c r="U644" s="17">
        <v>22.11</v>
      </c>
      <c r="V644" s="17"/>
      <c r="W644" s="17"/>
      <c r="X644" s="17"/>
      <c r="Y644" s="43">
        <f t="shared" si="66"/>
        <v>0</v>
      </c>
      <c r="Z644" s="17"/>
      <c r="AA644" s="17"/>
    </row>
    <row r="645" ht="27" customHeight="1" spans="1:27">
      <c r="A645" s="18">
        <v>476</v>
      </c>
      <c r="B645" s="18" t="s">
        <v>1478</v>
      </c>
      <c r="C645" s="18" t="s">
        <v>1487</v>
      </c>
      <c r="D645" s="18" t="s">
        <v>302</v>
      </c>
      <c r="E645" s="19" t="s">
        <v>519</v>
      </c>
      <c r="F645" s="18" t="s">
        <v>277</v>
      </c>
      <c r="G645" s="18" t="s">
        <v>1488</v>
      </c>
      <c r="H645" s="18" t="s">
        <v>1489</v>
      </c>
      <c r="I645" s="18" t="s">
        <v>267</v>
      </c>
      <c r="J645" s="18" t="s">
        <v>1490</v>
      </c>
      <c r="K645" s="18" t="s">
        <v>258</v>
      </c>
      <c r="L645" s="20" t="s">
        <v>1050</v>
      </c>
      <c r="M645" s="18" t="s">
        <v>1051</v>
      </c>
      <c r="N645" s="18">
        <f t="shared" si="67"/>
        <v>50.5738</v>
      </c>
      <c r="O645" s="18">
        <f t="shared" si="68"/>
        <v>0</v>
      </c>
      <c r="P645" s="17"/>
      <c r="Q645" s="17"/>
      <c r="R645" s="17"/>
      <c r="S645" s="17"/>
      <c r="T645" s="18">
        <f t="shared" si="69"/>
        <v>50.5738</v>
      </c>
      <c r="U645" s="17">
        <v>50.5738</v>
      </c>
      <c r="V645" s="17"/>
      <c r="W645" s="17"/>
      <c r="X645" s="17"/>
      <c r="Y645" s="43">
        <f t="shared" si="66"/>
        <v>0</v>
      </c>
      <c r="Z645" s="17"/>
      <c r="AA645" s="17"/>
    </row>
    <row r="646" ht="27" customHeight="1" spans="1:27">
      <c r="A646" s="18">
        <v>477</v>
      </c>
      <c r="B646" s="18" t="s">
        <v>1478</v>
      </c>
      <c r="C646" s="18" t="s">
        <v>1491</v>
      </c>
      <c r="D646" s="18" t="s">
        <v>302</v>
      </c>
      <c r="E646" s="19" t="s">
        <v>519</v>
      </c>
      <c r="F646" s="18" t="s">
        <v>345</v>
      </c>
      <c r="G646" s="18" t="s">
        <v>345</v>
      </c>
      <c r="H646" s="18" t="s">
        <v>359</v>
      </c>
      <c r="I646" s="18" t="s">
        <v>267</v>
      </c>
      <c r="J646" s="18" t="s">
        <v>1053</v>
      </c>
      <c r="K646" s="18" t="s">
        <v>660</v>
      </c>
      <c r="L646" s="20" t="s">
        <v>209</v>
      </c>
      <c r="M646" s="18" t="s">
        <v>1069</v>
      </c>
      <c r="N646" s="18">
        <f t="shared" si="67"/>
        <v>234.6737</v>
      </c>
      <c r="O646" s="18">
        <f t="shared" si="68"/>
        <v>0</v>
      </c>
      <c r="P646" s="17"/>
      <c r="Q646" s="17"/>
      <c r="R646" s="17"/>
      <c r="S646" s="17"/>
      <c r="T646" s="18">
        <f t="shared" si="69"/>
        <v>234.6737</v>
      </c>
      <c r="U646" s="17"/>
      <c r="V646" s="17"/>
      <c r="W646" s="17">
        <v>234.6737</v>
      </c>
      <c r="X646" s="17"/>
      <c r="Y646" s="43">
        <f t="shared" si="66"/>
        <v>0</v>
      </c>
      <c r="Z646" s="17"/>
      <c r="AA646" s="17"/>
    </row>
    <row r="647" ht="27" customHeight="1" spans="1:27">
      <c r="A647" s="18">
        <v>478</v>
      </c>
      <c r="B647" s="18" t="s">
        <v>1478</v>
      </c>
      <c r="C647" s="18" t="s">
        <v>1492</v>
      </c>
      <c r="D647" s="18" t="s">
        <v>302</v>
      </c>
      <c r="E647" s="19" t="s">
        <v>519</v>
      </c>
      <c r="F647" s="18" t="s">
        <v>345</v>
      </c>
      <c r="G647" s="18" t="s">
        <v>345</v>
      </c>
      <c r="H647" s="18" t="s">
        <v>359</v>
      </c>
      <c r="I647" s="18" t="s">
        <v>267</v>
      </c>
      <c r="J647" s="18" t="s">
        <v>1055</v>
      </c>
      <c r="K647" s="18" t="s">
        <v>660</v>
      </c>
      <c r="L647" s="20" t="s">
        <v>209</v>
      </c>
      <c r="M647" s="18" t="s">
        <v>1069</v>
      </c>
      <c r="N647" s="18">
        <f t="shared" si="67"/>
        <v>196.4896</v>
      </c>
      <c r="O647" s="18">
        <f t="shared" si="68"/>
        <v>0</v>
      </c>
      <c r="P647" s="17"/>
      <c r="Q647" s="17"/>
      <c r="R647" s="17"/>
      <c r="S647" s="17"/>
      <c r="T647" s="18">
        <f t="shared" si="69"/>
        <v>196.4896</v>
      </c>
      <c r="U647" s="17"/>
      <c r="V647" s="17"/>
      <c r="W647" s="17">
        <v>196.4896</v>
      </c>
      <c r="X647" s="17"/>
      <c r="Y647" s="43">
        <f t="shared" si="66"/>
        <v>0</v>
      </c>
      <c r="Z647" s="17"/>
      <c r="AA647" s="17"/>
    </row>
    <row r="648" ht="27" customHeight="1" spans="1:27">
      <c r="A648" s="18">
        <v>479</v>
      </c>
      <c r="B648" s="18" t="s">
        <v>1478</v>
      </c>
      <c r="C648" s="18" t="s">
        <v>1493</v>
      </c>
      <c r="D648" s="18" t="s">
        <v>302</v>
      </c>
      <c r="E648" s="19" t="s">
        <v>519</v>
      </c>
      <c r="F648" s="18" t="s">
        <v>345</v>
      </c>
      <c r="G648" s="18" t="s">
        <v>345</v>
      </c>
      <c r="H648" s="18" t="s">
        <v>468</v>
      </c>
      <c r="I648" s="18" t="s">
        <v>267</v>
      </c>
      <c r="J648" s="18" t="s">
        <v>1057</v>
      </c>
      <c r="K648" s="18" t="s">
        <v>660</v>
      </c>
      <c r="L648" s="20" t="s">
        <v>1068</v>
      </c>
      <c r="M648" s="18" t="s">
        <v>1069</v>
      </c>
      <c r="N648" s="18">
        <f t="shared" si="67"/>
        <v>196.1984</v>
      </c>
      <c r="O648" s="18">
        <f t="shared" si="68"/>
        <v>0</v>
      </c>
      <c r="P648" s="17"/>
      <c r="Q648" s="17"/>
      <c r="R648" s="17"/>
      <c r="S648" s="17"/>
      <c r="T648" s="18">
        <f t="shared" si="69"/>
        <v>196.1984</v>
      </c>
      <c r="U648" s="17"/>
      <c r="V648" s="17"/>
      <c r="W648" s="17">
        <v>196.1984</v>
      </c>
      <c r="X648" s="17"/>
      <c r="Y648" s="43">
        <f t="shared" si="66"/>
        <v>0</v>
      </c>
      <c r="Z648" s="17"/>
      <c r="AA648" s="17"/>
    </row>
    <row r="649" ht="27" customHeight="1" spans="1:27">
      <c r="A649" s="18">
        <v>480</v>
      </c>
      <c r="B649" s="18" t="s">
        <v>1478</v>
      </c>
      <c r="C649" s="18" t="s">
        <v>1494</v>
      </c>
      <c r="D649" s="18" t="s">
        <v>302</v>
      </c>
      <c r="E649" s="19" t="s">
        <v>519</v>
      </c>
      <c r="F649" s="18" t="s">
        <v>345</v>
      </c>
      <c r="G649" s="18" t="s">
        <v>345</v>
      </c>
      <c r="H649" s="18" t="s">
        <v>437</v>
      </c>
      <c r="I649" s="18" t="s">
        <v>267</v>
      </c>
      <c r="J649" s="18" t="s">
        <v>1059</v>
      </c>
      <c r="K649" s="18" t="s">
        <v>368</v>
      </c>
      <c r="L649" s="20" t="s">
        <v>1495</v>
      </c>
      <c r="M649" s="18" t="s">
        <v>739</v>
      </c>
      <c r="N649" s="18">
        <f t="shared" si="67"/>
        <v>200.1101</v>
      </c>
      <c r="O649" s="18">
        <f t="shared" si="68"/>
        <v>0</v>
      </c>
      <c r="P649" s="17"/>
      <c r="Q649" s="17"/>
      <c r="R649" s="17"/>
      <c r="S649" s="17"/>
      <c r="T649" s="18">
        <f t="shared" si="69"/>
        <v>200.1101</v>
      </c>
      <c r="U649" s="17"/>
      <c r="V649" s="17">
        <v>200.1101</v>
      </c>
      <c r="W649" s="17"/>
      <c r="X649" s="17"/>
      <c r="Y649" s="43">
        <f t="shared" si="66"/>
        <v>0</v>
      </c>
      <c r="Z649" s="17"/>
      <c r="AA649" s="17"/>
    </row>
    <row r="650" ht="27" customHeight="1" spans="1:27">
      <c r="A650" s="18">
        <v>481</v>
      </c>
      <c r="B650" s="18" t="s">
        <v>1478</v>
      </c>
      <c r="C650" s="48" t="s">
        <v>1496</v>
      </c>
      <c r="D650" s="18" t="s">
        <v>302</v>
      </c>
      <c r="E650" s="19" t="s">
        <v>519</v>
      </c>
      <c r="F650" s="18" t="s">
        <v>345</v>
      </c>
      <c r="G650" s="18" t="s">
        <v>345</v>
      </c>
      <c r="H650" s="18" t="s">
        <v>437</v>
      </c>
      <c r="I650" s="18" t="s">
        <v>267</v>
      </c>
      <c r="J650" s="18" t="s">
        <v>1059</v>
      </c>
      <c r="K650" s="18" t="s">
        <v>258</v>
      </c>
      <c r="L650" s="20" t="s">
        <v>1050</v>
      </c>
      <c r="M650" s="18" t="s">
        <v>1051</v>
      </c>
      <c r="N650" s="18">
        <f t="shared" si="67"/>
        <v>264.8233</v>
      </c>
      <c r="O650" s="18">
        <f t="shared" si="68"/>
        <v>0</v>
      </c>
      <c r="P650" s="17"/>
      <c r="Q650" s="17"/>
      <c r="R650" s="17"/>
      <c r="S650" s="17"/>
      <c r="T650" s="18">
        <f t="shared" si="69"/>
        <v>264.8233</v>
      </c>
      <c r="U650" s="17">
        <v>264.8233</v>
      </c>
      <c r="V650" s="17"/>
      <c r="W650" s="17"/>
      <c r="X650" s="17"/>
      <c r="Y650" s="43">
        <f t="shared" si="66"/>
        <v>0</v>
      </c>
      <c r="Z650" s="17"/>
      <c r="AA650" s="17"/>
    </row>
    <row r="651" ht="27" customHeight="1" spans="1:27">
      <c r="A651" s="22">
        <v>482</v>
      </c>
      <c r="B651" s="22" t="s">
        <v>1478</v>
      </c>
      <c r="C651" s="18" t="s">
        <v>1497</v>
      </c>
      <c r="D651" s="18" t="s">
        <v>251</v>
      </c>
      <c r="E651" s="19" t="s">
        <v>252</v>
      </c>
      <c r="F651" s="18" t="s">
        <v>402</v>
      </c>
      <c r="G651" s="18" t="s">
        <v>402</v>
      </c>
      <c r="H651" s="18" t="s">
        <v>1498</v>
      </c>
      <c r="I651" s="18" t="s">
        <v>267</v>
      </c>
      <c r="J651" s="18" t="s">
        <v>1499</v>
      </c>
      <c r="K651" s="18" t="s">
        <v>258</v>
      </c>
      <c r="L651" s="20" t="s">
        <v>1383</v>
      </c>
      <c r="M651" s="18" t="s">
        <v>356</v>
      </c>
      <c r="N651" s="18">
        <f t="shared" si="67"/>
        <v>0.243985</v>
      </c>
      <c r="O651" s="18">
        <f t="shared" si="68"/>
        <v>0</v>
      </c>
      <c r="P651" s="17"/>
      <c r="Q651" s="17"/>
      <c r="R651" s="17"/>
      <c r="S651" s="17"/>
      <c r="T651" s="18">
        <f t="shared" si="69"/>
        <v>0.243985</v>
      </c>
      <c r="U651" s="17">
        <v>0.243985</v>
      </c>
      <c r="V651" s="17"/>
      <c r="W651" s="17"/>
      <c r="X651" s="17"/>
      <c r="Y651" s="43">
        <f t="shared" si="66"/>
        <v>0</v>
      </c>
      <c r="Z651" s="17"/>
      <c r="AA651" s="17"/>
    </row>
    <row r="652" ht="27" customHeight="1" spans="1:27">
      <c r="A652" s="47"/>
      <c r="B652" s="47"/>
      <c r="C652" s="18" t="s">
        <v>1497</v>
      </c>
      <c r="D652" s="18" t="s">
        <v>251</v>
      </c>
      <c r="E652" s="19" t="s">
        <v>252</v>
      </c>
      <c r="F652" s="18" t="s">
        <v>402</v>
      </c>
      <c r="G652" s="18" t="s">
        <v>402</v>
      </c>
      <c r="H652" s="18" t="s">
        <v>1498</v>
      </c>
      <c r="I652" s="18" t="s">
        <v>267</v>
      </c>
      <c r="J652" s="18" t="s">
        <v>1499</v>
      </c>
      <c r="K652" s="18" t="s">
        <v>368</v>
      </c>
      <c r="L652" s="20" t="s">
        <v>369</v>
      </c>
      <c r="M652" s="18" t="s">
        <v>370</v>
      </c>
      <c r="N652" s="18">
        <f t="shared" si="67"/>
        <v>149.6679</v>
      </c>
      <c r="O652" s="18">
        <f t="shared" si="68"/>
        <v>0</v>
      </c>
      <c r="P652" s="17"/>
      <c r="Q652" s="17"/>
      <c r="R652" s="17"/>
      <c r="S652" s="17"/>
      <c r="T652" s="18">
        <f t="shared" si="69"/>
        <v>149.6679</v>
      </c>
      <c r="U652" s="17"/>
      <c r="V652" s="17">
        <v>149.6679</v>
      </c>
      <c r="W652" s="17"/>
      <c r="X652" s="17"/>
      <c r="Y652" s="43">
        <f t="shared" si="66"/>
        <v>0</v>
      </c>
      <c r="Z652" s="17"/>
      <c r="AA652" s="17"/>
    </row>
    <row r="653" ht="27" customHeight="1" spans="1:27">
      <c r="A653" s="47"/>
      <c r="B653" s="47"/>
      <c r="C653" s="18" t="s">
        <v>1497</v>
      </c>
      <c r="D653" s="18" t="s">
        <v>251</v>
      </c>
      <c r="E653" s="19" t="s">
        <v>252</v>
      </c>
      <c r="F653" s="18" t="s">
        <v>402</v>
      </c>
      <c r="G653" s="18" t="s">
        <v>402</v>
      </c>
      <c r="H653" s="18" t="s">
        <v>1498</v>
      </c>
      <c r="I653" s="18" t="s">
        <v>267</v>
      </c>
      <c r="J653" s="18" t="s">
        <v>1499</v>
      </c>
      <c r="K653" s="18" t="s">
        <v>368</v>
      </c>
      <c r="L653" s="20" t="s">
        <v>738</v>
      </c>
      <c r="M653" s="18" t="s">
        <v>739</v>
      </c>
      <c r="N653" s="18">
        <f t="shared" si="67"/>
        <v>16.519127</v>
      </c>
      <c r="O653" s="18">
        <f t="shared" si="68"/>
        <v>0</v>
      </c>
      <c r="P653" s="17"/>
      <c r="Q653" s="17"/>
      <c r="R653" s="17"/>
      <c r="S653" s="17"/>
      <c r="T653" s="18">
        <f t="shared" si="69"/>
        <v>16.519127</v>
      </c>
      <c r="U653" s="17"/>
      <c r="V653" s="17">
        <v>16.519127</v>
      </c>
      <c r="W653" s="17"/>
      <c r="X653" s="17"/>
      <c r="Y653" s="43">
        <f t="shared" si="66"/>
        <v>0</v>
      </c>
      <c r="Z653" s="17"/>
      <c r="AA653" s="17"/>
    </row>
    <row r="654" ht="27" customHeight="1" spans="1:27">
      <c r="A654" s="47"/>
      <c r="B654" s="47"/>
      <c r="C654" s="18" t="s">
        <v>1497</v>
      </c>
      <c r="D654" s="18" t="s">
        <v>251</v>
      </c>
      <c r="E654" s="19" t="s">
        <v>252</v>
      </c>
      <c r="F654" s="18" t="s">
        <v>402</v>
      </c>
      <c r="G654" s="18" t="s">
        <v>402</v>
      </c>
      <c r="H654" s="18" t="s">
        <v>1498</v>
      </c>
      <c r="I654" s="18" t="s">
        <v>267</v>
      </c>
      <c r="J654" s="18" t="s">
        <v>1499</v>
      </c>
      <c r="K654" s="18" t="s">
        <v>368</v>
      </c>
      <c r="L654" s="20" t="s">
        <v>111</v>
      </c>
      <c r="M654" s="18" t="s">
        <v>968</v>
      </c>
      <c r="N654" s="18">
        <f t="shared" si="67"/>
        <v>0.507443</v>
      </c>
      <c r="O654" s="18">
        <f t="shared" si="68"/>
        <v>0</v>
      </c>
      <c r="P654" s="17"/>
      <c r="Q654" s="17"/>
      <c r="R654" s="17"/>
      <c r="S654" s="17"/>
      <c r="T654" s="18">
        <f t="shared" si="69"/>
        <v>0.507443</v>
      </c>
      <c r="U654" s="17"/>
      <c r="V654" s="17">
        <v>0.507443</v>
      </c>
      <c r="W654" s="17"/>
      <c r="X654" s="17"/>
      <c r="Y654" s="43">
        <f t="shared" si="66"/>
        <v>0</v>
      </c>
      <c r="Z654" s="17"/>
      <c r="AA654" s="17"/>
    </row>
    <row r="655" ht="27" customHeight="1" spans="1:27">
      <c r="A655" s="47"/>
      <c r="B655" s="47"/>
      <c r="C655" s="18" t="s">
        <v>1497</v>
      </c>
      <c r="D655" s="18" t="s">
        <v>251</v>
      </c>
      <c r="E655" s="19" t="s">
        <v>252</v>
      </c>
      <c r="F655" s="18" t="s">
        <v>402</v>
      </c>
      <c r="G655" s="18" t="s">
        <v>402</v>
      </c>
      <c r="H655" s="18" t="s">
        <v>1498</v>
      </c>
      <c r="I655" s="18" t="s">
        <v>267</v>
      </c>
      <c r="J655" s="18" t="s">
        <v>1499</v>
      </c>
      <c r="K655" s="18" t="s">
        <v>368</v>
      </c>
      <c r="L655" s="20" t="s">
        <v>1500</v>
      </c>
      <c r="M655" s="18" t="s">
        <v>1227</v>
      </c>
      <c r="N655" s="18">
        <f t="shared" si="67"/>
        <v>24.02741</v>
      </c>
      <c r="O655" s="18">
        <f t="shared" si="68"/>
        <v>0</v>
      </c>
      <c r="P655" s="17"/>
      <c r="Q655" s="17"/>
      <c r="R655" s="17"/>
      <c r="S655" s="17"/>
      <c r="T655" s="18">
        <f t="shared" si="69"/>
        <v>24.02741</v>
      </c>
      <c r="U655" s="17"/>
      <c r="V655" s="17">
        <v>24.02741</v>
      </c>
      <c r="W655" s="17"/>
      <c r="X655" s="17"/>
      <c r="Y655" s="43">
        <f t="shared" si="66"/>
        <v>0</v>
      </c>
      <c r="Z655" s="17"/>
      <c r="AA655" s="17"/>
    </row>
    <row r="656" ht="27" customHeight="1" spans="1:27">
      <c r="A656" s="47"/>
      <c r="B656" s="47"/>
      <c r="C656" s="18" t="s">
        <v>1497</v>
      </c>
      <c r="D656" s="18" t="s">
        <v>251</v>
      </c>
      <c r="E656" s="19" t="s">
        <v>252</v>
      </c>
      <c r="F656" s="18" t="s">
        <v>402</v>
      </c>
      <c r="G656" s="18" t="s">
        <v>402</v>
      </c>
      <c r="H656" s="18" t="s">
        <v>1498</v>
      </c>
      <c r="I656" s="18" t="s">
        <v>267</v>
      </c>
      <c r="J656" s="18" t="s">
        <v>1499</v>
      </c>
      <c r="K656" s="18" t="s">
        <v>258</v>
      </c>
      <c r="L656" s="20" t="s">
        <v>150</v>
      </c>
      <c r="M656" s="18" t="s">
        <v>1288</v>
      </c>
      <c r="N656" s="18">
        <f t="shared" si="67"/>
        <v>22.3449</v>
      </c>
      <c r="O656" s="18">
        <f t="shared" si="68"/>
        <v>0</v>
      </c>
      <c r="P656" s="17"/>
      <c r="Q656" s="17"/>
      <c r="R656" s="17"/>
      <c r="S656" s="17"/>
      <c r="T656" s="18">
        <f t="shared" si="69"/>
        <v>22.3449</v>
      </c>
      <c r="U656" s="17">
        <v>22.3449</v>
      </c>
      <c r="V656" s="17"/>
      <c r="W656" s="17"/>
      <c r="X656" s="17"/>
      <c r="Y656" s="43">
        <f t="shared" si="66"/>
        <v>0</v>
      </c>
      <c r="Z656" s="17"/>
      <c r="AA656" s="17"/>
    </row>
    <row r="657" ht="27" customHeight="1" spans="1:27">
      <c r="A657" s="47"/>
      <c r="B657" s="47"/>
      <c r="C657" s="18" t="s">
        <v>1497</v>
      </c>
      <c r="D657" s="18" t="s">
        <v>251</v>
      </c>
      <c r="E657" s="19" t="s">
        <v>252</v>
      </c>
      <c r="F657" s="18" t="s">
        <v>402</v>
      </c>
      <c r="G657" s="18" t="s">
        <v>402</v>
      </c>
      <c r="H657" s="18" t="s">
        <v>1498</v>
      </c>
      <c r="I657" s="18" t="s">
        <v>267</v>
      </c>
      <c r="J657" s="18" t="s">
        <v>1499</v>
      </c>
      <c r="K657" s="18" t="s">
        <v>258</v>
      </c>
      <c r="L657" s="20" t="s">
        <v>1010</v>
      </c>
      <c r="M657" s="18" t="s">
        <v>1011</v>
      </c>
      <c r="N657" s="18">
        <f t="shared" si="67"/>
        <v>84.815985</v>
      </c>
      <c r="O657" s="18">
        <f t="shared" si="68"/>
        <v>0</v>
      </c>
      <c r="P657" s="17"/>
      <c r="Q657" s="17"/>
      <c r="R657" s="17"/>
      <c r="S657" s="17"/>
      <c r="T657" s="18">
        <f t="shared" si="69"/>
        <v>84.815985</v>
      </c>
      <c r="U657" s="17">
        <v>84.815985</v>
      </c>
      <c r="V657" s="17"/>
      <c r="W657" s="17"/>
      <c r="X657" s="17"/>
      <c r="Y657" s="43">
        <f t="shared" si="66"/>
        <v>0</v>
      </c>
      <c r="Z657" s="17"/>
      <c r="AA657" s="17"/>
    </row>
    <row r="658" ht="27" customHeight="1" spans="1:27">
      <c r="A658" s="47"/>
      <c r="B658" s="47"/>
      <c r="C658" s="18" t="s">
        <v>1497</v>
      </c>
      <c r="D658" s="18" t="s">
        <v>251</v>
      </c>
      <c r="E658" s="19" t="s">
        <v>252</v>
      </c>
      <c r="F658" s="18" t="s">
        <v>402</v>
      </c>
      <c r="G658" s="18" t="s">
        <v>402</v>
      </c>
      <c r="H658" s="18" t="s">
        <v>1498</v>
      </c>
      <c r="I658" s="18" t="s">
        <v>267</v>
      </c>
      <c r="J658" s="18" t="s">
        <v>1499</v>
      </c>
      <c r="K658" s="18" t="s">
        <v>660</v>
      </c>
      <c r="L658" s="20" t="s">
        <v>1010</v>
      </c>
      <c r="M658" s="18" t="s">
        <v>1069</v>
      </c>
      <c r="N658" s="18">
        <f t="shared" si="67"/>
        <v>86.802303</v>
      </c>
      <c r="O658" s="18">
        <f t="shared" si="68"/>
        <v>0</v>
      </c>
      <c r="P658" s="17"/>
      <c r="Q658" s="17"/>
      <c r="R658" s="17"/>
      <c r="S658" s="17"/>
      <c r="T658" s="18">
        <f t="shared" si="69"/>
        <v>86.802303</v>
      </c>
      <c r="U658" s="17"/>
      <c r="V658" s="17"/>
      <c r="W658" s="17">
        <v>86.802303</v>
      </c>
      <c r="X658" s="17"/>
      <c r="Y658" s="43">
        <f t="shared" si="66"/>
        <v>0</v>
      </c>
      <c r="Z658" s="17"/>
      <c r="AA658" s="17"/>
    </row>
    <row r="659" ht="27" customHeight="1" spans="1:27">
      <c r="A659" s="47"/>
      <c r="B659" s="47"/>
      <c r="C659" s="18" t="s">
        <v>1497</v>
      </c>
      <c r="D659" s="18" t="s">
        <v>251</v>
      </c>
      <c r="E659" s="19" t="s">
        <v>252</v>
      </c>
      <c r="F659" s="18" t="s">
        <v>402</v>
      </c>
      <c r="G659" s="18" t="s">
        <v>402</v>
      </c>
      <c r="H659" s="18" t="s">
        <v>1498</v>
      </c>
      <c r="I659" s="18" t="s">
        <v>267</v>
      </c>
      <c r="J659" s="18" t="s">
        <v>1499</v>
      </c>
      <c r="K659" s="18" t="s">
        <v>258</v>
      </c>
      <c r="L659" s="20" t="s">
        <v>369</v>
      </c>
      <c r="M659" s="18" t="s">
        <v>1011</v>
      </c>
      <c r="N659" s="18">
        <f t="shared" si="67"/>
        <v>37.85</v>
      </c>
      <c r="O659" s="18">
        <f t="shared" si="68"/>
        <v>0</v>
      </c>
      <c r="P659" s="17"/>
      <c r="Q659" s="17"/>
      <c r="R659" s="17"/>
      <c r="S659" s="17"/>
      <c r="T659" s="18">
        <f t="shared" si="69"/>
        <v>37.85</v>
      </c>
      <c r="U659" s="17">
        <v>37.85</v>
      </c>
      <c r="V659" s="17"/>
      <c r="W659" s="17"/>
      <c r="X659" s="17"/>
      <c r="Y659" s="43">
        <f t="shared" si="66"/>
        <v>0</v>
      </c>
      <c r="Z659" s="17"/>
      <c r="AA659" s="17"/>
    </row>
    <row r="660" ht="27" customHeight="1" spans="1:27">
      <c r="A660" s="47"/>
      <c r="B660" s="47"/>
      <c r="C660" s="18" t="s">
        <v>1497</v>
      </c>
      <c r="D660" s="18" t="s">
        <v>251</v>
      </c>
      <c r="E660" s="19" t="s">
        <v>252</v>
      </c>
      <c r="F660" s="18" t="s">
        <v>402</v>
      </c>
      <c r="G660" s="18" t="s">
        <v>402</v>
      </c>
      <c r="H660" s="18" t="s">
        <v>1498</v>
      </c>
      <c r="I660" s="18" t="s">
        <v>267</v>
      </c>
      <c r="J660" s="18" t="s">
        <v>1499</v>
      </c>
      <c r="K660" s="18" t="s">
        <v>368</v>
      </c>
      <c r="L660" s="20" t="s">
        <v>167</v>
      </c>
      <c r="M660" s="18" t="s">
        <v>1404</v>
      </c>
      <c r="N660" s="18">
        <f t="shared" si="67"/>
        <v>18.77405</v>
      </c>
      <c r="O660" s="18">
        <f t="shared" si="68"/>
        <v>0</v>
      </c>
      <c r="P660" s="17"/>
      <c r="Q660" s="17"/>
      <c r="R660" s="17"/>
      <c r="S660" s="17"/>
      <c r="T660" s="18">
        <f t="shared" si="69"/>
        <v>18.77405</v>
      </c>
      <c r="U660" s="17"/>
      <c r="V660" s="17">
        <v>18.77405</v>
      </c>
      <c r="W660" s="17"/>
      <c r="X660" s="17"/>
      <c r="Y660" s="43">
        <f t="shared" si="66"/>
        <v>0</v>
      </c>
      <c r="Z660" s="17"/>
      <c r="AA660" s="17"/>
    </row>
    <row r="661" ht="27" customHeight="1" spans="1:27">
      <c r="A661" s="47"/>
      <c r="B661" s="47"/>
      <c r="C661" s="18" t="s">
        <v>1497</v>
      </c>
      <c r="D661" s="18" t="s">
        <v>251</v>
      </c>
      <c r="E661" s="19" t="s">
        <v>252</v>
      </c>
      <c r="F661" s="18" t="s">
        <v>402</v>
      </c>
      <c r="G661" s="18" t="s">
        <v>402</v>
      </c>
      <c r="H661" s="18" t="s">
        <v>1498</v>
      </c>
      <c r="I661" s="18" t="s">
        <v>267</v>
      </c>
      <c r="J661" s="18" t="s">
        <v>1499</v>
      </c>
      <c r="K661" s="18" t="s">
        <v>660</v>
      </c>
      <c r="L661" s="20" t="s">
        <v>1068</v>
      </c>
      <c r="M661" s="18" t="s">
        <v>1069</v>
      </c>
      <c r="N661" s="18">
        <f t="shared" si="67"/>
        <v>119.8016</v>
      </c>
      <c r="O661" s="18">
        <f t="shared" si="68"/>
        <v>0</v>
      </c>
      <c r="P661" s="17"/>
      <c r="Q661" s="17"/>
      <c r="R661" s="17"/>
      <c r="S661" s="17"/>
      <c r="T661" s="18">
        <f t="shared" si="69"/>
        <v>119.8016</v>
      </c>
      <c r="U661" s="17"/>
      <c r="V661" s="17"/>
      <c r="W661" s="17">
        <v>119.8016</v>
      </c>
      <c r="X661" s="17"/>
      <c r="Y661" s="43">
        <f t="shared" si="66"/>
        <v>0</v>
      </c>
      <c r="Z661" s="17"/>
      <c r="AA661" s="17"/>
    </row>
    <row r="662" ht="27" customHeight="1" spans="1:27">
      <c r="A662" s="47"/>
      <c r="B662" s="47"/>
      <c r="C662" s="18" t="s">
        <v>1497</v>
      </c>
      <c r="D662" s="18" t="s">
        <v>251</v>
      </c>
      <c r="E662" s="19" t="s">
        <v>252</v>
      </c>
      <c r="F662" s="18" t="s">
        <v>402</v>
      </c>
      <c r="G662" s="18" t="s">
        <v>402</v>
      </c>
      <c r="H662" s="18" t="s">
        <v>1498</v>
      </c>
      <c r="I662" s="18" t="s">
        <v>267</v>
      </c>
      <c r="J662" s="18" t="s">
        <v>1499</v>
      </c>
      <c r="K662" s="18" t="s">
        <v>368</v>
      </c>
      <c r="L662" s="20" t="s">
        <v>1495</v>
      </c>
      <c r="M662" s="18" t="s">
        <v>739</v>
      </c>
      <c r="N662" s="18">
        <f t="shared" si="67"/>
        <v>144.8899</v>
      </c>
      <c r="O662" s="18">
        <f t="shared" si="68"/>
        <v>0</v>
      </c>
      <c r="P662" s="17"/>
      <c r="Q662" s="17"/>
      <c r="R662" s="17"/>
      <c r="S662" s="17"/>
      <c r="T662" s="18">
        <f t="shared" si="69"/>
        <v>144.8899</v>
      </c>
      <c r="U662" s="17"/>
      <c r="V662" s="17">
        <v>144.8899</v>
      </c>
      <c r="W662" s="17"/>
      <c r="X662" s="17"/>
      <c r="Y662" s="43">
        <f t="shared" si="66"/>
        <v>0</v>
      </c>
      <c r="Z662" s="17"/>
      <c r="AA662" s="17"/>
    </row>
    <row r="663" ht="27" customHeight="1" spans="1:27">
      <c r="A663" s="47"/>
      <c r="B663" s="47"/>
      <c r="C663" s="18" t="s">
        <v>1497</v>
      </c>
      <c r="D663" s="18" t="s">
        <v>251</v>
      </c>
      <c r="E663" s="19" t="s">
        <v>252</v>
      </c>
      <c r="F663" s="18" t="s">
        <v>402</v>
      </c>
      <c r="G663" s="18" t="s">
        <v>402</v>
      </c>
      <c r="H663" s="18" t="s">
        <v>1498</v>
      </c>
      <c r="I663" s="18" t="s">
        <v>267</v>
      </c>
      <c r="J663" s="18" t="s">
        <v>1499</v>
      </c>
      <c r="K663" s="18" t="s">
        <v>258</v>
      </c>
      <c r="L663" s="20" t="s">
        <v>1501</v>
      </c>
      <c r="M663" s="18" t="s">
        <v>898</v>
      </c>
      <c r="N663" s="18">
        <f t="shared" si="67"/>
        <v>580</v>
      </c>
      <c r="O663" s="18">
        <f t="shared" si="68"/>
        <v>0</v>
      </c>
      <c r="P663" s="17"/>
      <c r="Q663" s="17"/>
      <c r="R663" s="17"/>
      <c r="S663" s="17"/>
      <c r="T663" s="18">
        <f t="shared" si="69"/>
        <v>580</v>
      </c>
      <c r="U663" s="17">
        <v>580</v>
      </c>
      <c r="V663" s="17"/>
      <c r="W663" s="17"/>
      <c r="X663" s="17"/>
      <c r="Y663" s="43">
        <f t="shared" si="66"/>
        <v>0</v>
      </c>
      <c r="Z663" s="17"/>
      <c r="AA663" s="17"/>
    </row>
    <row r="664" ht="27" customHeight="1" spans="1:27">
      <c r="A664" s="47"/>
      <c r="B664" s="47"/>
      <c r="C664" s="18" t="s">
        <v>1497</v>
      </c>
      <c r="D664" s="18" t="s">
        <v>251</v>
      </c>
      <c r="E664" s="19" t="s">
        <v>252</v>
      </c>
      <c r="F664" s="18" t="s">
        <v>402</v>
      </c>
      <c r="G664" s="18" t="s">
        <v>402</v>
      </c>
      <c r="H664" s="18" t="s">
        <v>1498</v>
      </c>
      <c r="I664" s="18" t="s">
        <v>267</v>
      </c>
      <c r="J664" s="18" t="s">
        <v>1499</v>
      </c>
      <c r="K664" s="18" t="s">
        <v>368</v>
      </c>
      <c r="L664" s="20" t="s">
        <v>162</v>
      </c>
      <c r="M664" s="18" t="s">
        <v>1067</v>
      </c>
      <c r="N664" s="18">
        <f t="shared" si="67"/>
        <v>542</v>
      </c>
      <c r="O664" s="18">
        <f t="shared" si="68"/>
        <v>0</v>
      </c>
      <c r="P664" s="17"/>
      <c r="Q664" s="17"/>
      <c r="R664" s="17"/>
      <c r="S664" s="17"/>
      <c r="T664" s="18">
        <f t="shared" si="69"/>
        <v>542</v>
      </c>
      <c r="U664" s="17"/>
      <c r="V664" s="17">
        <v>542</v>
      </c>
      <c r="W664" s="17"/>
      <c r="X664" s="17"/>
      <c r="Y664" s="43">
        <f t="shared" si="66"/>
        <v>0</v>
      </c>
      <c r="Z664" s="17"/>
      <c r="AA664" s="17"/>
    </row>
    <row r="665" ht="27" customHeight="1" spans="1:27">
      <c r="A665" s="47"/>
      <c r="B665" s="47"/>
      <c r="C665" s="18" t="s">
        <v>1497</v>
      </c>
      <c r="D665" s="18" t="s">
        <v>251</v>
      </c>
      <c r="E665" s="19" t="s">
        <v>252</v>
      </c>
      <c r="F665" s="18" t="s">
        <v>402</v>
      </c>
      <c r="G665" s="18" t="s">
        <v>402</v>
      </c>
      <c r="H665" s="18" t="s">
        <v>1498</v>
      </c>
      <c r="I665" s="18" t="s">
        <v>267</v>
      </c>
      <c r="J665" s="18" t="s">
        <v>1499</v>
      </c>
      <c r="K665" s="18" t="s">
        <v>368</v>
      </c>
      <c r="L665" s="20" t="s">
        <v>1050</v>
      </c>
      <c r="M665" s="18" t="s">
        <v>739</v>
      </c>
      <c r="N665" s="18">
        <f t="shared" si="67"/>
        <v>243</v>
      </c>
      <c r="O665" s="18">
        <f t="shared" si="68"/>
        <v>0</v>
      </c>
      <c r="P665" s="17"/>
      <c r="Q665" s="17"/>
      <c r="R665" s="17"/>
      <c r="S665" s="17"/>
      <c r="T665" s="18">
        <f t="shared" si="69"/>
        <v>243</v>
      </c>
      <c r="U665" s="17"/>
      <c r="V665" s="17">
        <v>243</v>
      </c>
      <c r="W665" s="17"/>
      <c r="X665" s="17"/>
      <c r="Y665" s="43">
        <f t="shared" si="66"/>
        <v>0</v>
      </c>
      <c r="Z665" s="17"/>
      <c r="AA665" s="17"/>
    </row>
    <row r="666" ht="27" customHeight="1" spans="1:27">
      <c r="A666" s="47"/>
      <c r="B666" s="47"/>
      <c r="C666" s="18" t="s">
        <v>1497</v>
      </c>
      <c r="D666" s="18" t="s">
        <v>251</v>
      </c>
      <c r="E666" s="19" t="s">
        <v>252</v>
      </c>
      <c r="F666" s="18" t="s">
        <v>402</v>
      </c>
      <c r="G666" s="18" t="s">
        <v>402</v>
      </c>
      <c r="H666" s="18" t="s">
        <v>1498</v>
      </c>
      <c r="I666" s="18" t="s">
        <v>267</v>
      </c>
      <c r="J666" s="18" t="s">
        <v>1499</v>
      </c>
      <c r="K666" s="18" t="s">
        <v>258</v>
      </c>
      <c r="L666" s="20" t="s">
        <v>1050</v>
      </c>
      <c r="M666" s="18" t="s">
        <v>1051</v>
      </c>
      <c r="N666" s="18">
        <f t="shared" si="67"/>
        <v>14.0354</v>
      </c>
      <c r="O666" s="18">
        <f t="shared" si="68"/>
        <v>0</v>
      </c>
      <c r="P666" s="17"/>
      <c r="Q666" s="17"/>
      <c r="R666" s="17"/>
      <c r="S666" s="17"/>
      <c r="T666" s="18">
        <f t="shared" si="69"/>
        <v>14.0354</v>
      </c>
      <c r="U666" s="17">
        <v>14.0354</v>
      </c>
      <c r="V666" s="17"/>
      <c r="W666" s="17"/>
      <c r="X666" s="17"/>
      <c r="Y666" s="43">
        <f t="shared" si="66"/>
        <v>0</v>
      </c>
      <c r="Z666" s="17"/>
      <c r="AA666" s="17"/>
    </row>
    <row r="667" ht="27" customHeight="1" spans="1:27">
      <c r="A667" s="47"/>
      <c r="B667" s="47"/>
      <c r="C667" s="18" t="s">
        <v>1497</v>
      </c>
      <c r="D667" s="18" t="s">
        <v>251</v>
      </c>
      <c r="E667" s="19" t="s">
        <v>252</v>
      </c>
      <c r="F667" s="18" t="s">
        <v>402</v>
      </c>
      <c r="G667" s="18" t="s">
        <v>402</v>
      </c>
      <c r="H667" s="18" t="s">
        <v>1498</v>
      </c>
      <c r="I667" s="18" t="s">
        <v>267</v>
      </c>
      <c r="J667" s="18" t="s">
        <v>1499</v>
      </c>
      <c r="K667" s="18" t="s">
        <v>660</v>
      </c>
      <c r="L667" s="20" t="s">
        <v>209</v>
      </c>
      <c r="M667" s="18" t="s">
        <v>1069</v>
      </c>
      <c r="N667" s="18">
        <f t="shared" si="67"/>
        <v>11.8367</v>
      </c>
      <c r="O667" s="18">
        <f t="shared" si="68"/>
        <v>0</v>
      </c>
      <c r="P667" s="17"/>
      <c r="Q667" s="17"/>
      <c r="R667" s="17"/>
      <c r="S667" s="17"/>
      <c r="T667" s="18">
        <f t="shared" si="69"/>
        <v>11.8367</v>
      </c>
      <c r="U667" s="17"/>
      <c r="V667" s="17"/>
      <c r="W667" s="17">
        <v>11.8367</v>
      </c>
      <c r="X667" s="17"/>
      <c r="Y667" s="43">
        <f t="shared" si="66"/>
        <v>0</v>
      </c>
      <c r="Z667" s="17"/>
      <c r="AA667" s="17"/>
    </row>
    <row r="668" ht="27" customHeight="1" spans="1:27">
      <c r="A668" s="47"/>
      <c r="B668" s="47"/>
      <c r="C668" s="18" t="s">
        <v>1497</v>
      </c>
      <c r="D668" s="18" t="s">
        <v>251</v>
      </c>
      <c r="E668" s="19" t="s">
        <v>252</v>
      </c>
      <c r="F668" s="18" t="s">
        <v>402</v>
      </c>
      <c r="G668" s="18" t="s">
        <v>402</v>
      </c>
      <c r="H668" s="18" t="s">
        <v>1498</v>
      </c>
      <c r="I668" s="18" t="s">
        <v>267</v>
      </c>
      <c r="J668" s="18" t="s">
        <v>1499</v>
      </c>
      <c r="K668" s="18" t="s">
        <v>258</v>
      </c>
      <c r="L668" s="20" t="s">
        <v>1261</v>
      </c>
      <c r="M668" s="18" t="s">
        <v>1127</v>
      </c>
      <c r="N668" s="18">
        <f t="shared" si="67"/>
        <v>60</v>
      </c>
      <c r="O668" s="18">
        <f t="shared" si="68"/>
        <v>0</v>
      </c>
      <c r="P668" s="17"/>
      <c r="Q668" s="17"/>
      <c r="R668" s="17"/>
      <c r="S668" s="17"/>
      <c r="T668" s="18">
        <f t="shared" si="69"/>
        <v>60</v>
      </c>
      <c r="U668" s="17">
        <v>60</v>
      </c>
      <c r="V668" s="17"/>
      <c r="W668" s="17"/>
      <c r="X668" s="17"/>
      <c r="Y668" s="43">
        <f t="shared" si="66"/>
        <v>0</v>
      </c>
      <c r="Z668" s="17"/>
      <c r="AA668" s="17"/>
    </row>
    <row r="669" ht="27" customHeight="1" spans="1:27">
      <c r="A669" s="47"/>
      <c r="B669" s="47"/>
      <c r="C669" s="22" t="s">
        <v>1497</v>
      </c>
      <c r="D669" s="49" t="s">
        <v>251</v>
      </c>
      <c r="E669" s="58" t="s">
        <v>252</v>
      </c>
      <c r="F669" s="22" t="s">
        <v>402</v>
      </c>
      <c r="G669" s="22" t="s">
        <v>402</v>
      </c>
      <c r="H669" s="22" t="s">
        <v>1498</v>
      </c>
      <c r="I669" s="18" t="s">
        <v>267</v>
      </c>
      <c r="J669" s="22" t="s">
        <v>1499</v>
      </c>
      <c r="K669" s="22" t="s">
        <v>660</v>
      </c>
      <c r="L669" s="49" t="s">
        <v>1310</v>
      </c>
      <c r="M669" s="22" t="s">
        <v>1069</v>
      </c>
      <c r="N669" s="22">
        <f t="shared" si="67"/>
        <v>23.41698</v>
      </c>
      <c r="O669" s="22">
        <f t="shared" si="68"/>
        <v>0</v>
      </c>
      <c r="P669" s="21"/>
      <c r="Q669" s="21"/>
      <c r="R669" s="21"/>
      <c r="S669" s="21"/>
      <c r="T669" s="22">
        <f t="shared" si="69"/>
        <v>23.41698</v>
      </c>
      <c r="U669" s="21"/>
      <c r="V669" s="21"/>
      <c r="W669" s="21">
        <v>23.41698</v>
      </c>
      <c r="X669" s="21"/>
      <c r="Y669" s="66">
        <f t="shared" si="66"/>
        <v>0</v>
      </c>
      <c r="Z669" s="21"/>
      <c r="AA669" s="21"/>
    </row>
    <row r="670" s="7" customFormat="1" ht="27" customHeight="1" spans="1:16368">
      <c r="A670" s="18">
        <v>483</v>
      </c>
      <c r="B670" s="18" t="s">
        <v>1502</v>
      </c>
      <c r="C670" s="18" t="s">
        <v>1503</v>
      </c>
      <c r="D670" s="18" t="s">
        <v>302</v>
      </c>
      <c r="E670" s="18" t="s">
        <v>519</v>
      </c>
      <c r="F670" s="22" t="s">
        <v>253</v>
      </c>
      <c r="G670" s="22" t="s">
        <v>254</v>
      </c>
      <c r="H670" s="22" t="s">
        <v>255</v>
      </c>
      <c r="I670" s="18" t="s">
        <v>267</v>
      </c>
      <c r="J670" s="18" t="s">
        <v>1504</v>
      </c>
      <c r="K670" s="22" t="s">
        <v>258</v>
      </c>
      <c r="L670" s="49" t="s">
        <v>212</v>
      </c>
      <c r="M670" s="22" t="s">
        <v>1505</v>
      </c>
      <c r="N670" s="22">
        <f t="shared" si="67"/>
        <v>25.2284</v>
      </c>
      <c r="O670" s="22">
        <f t="shared" si="68"/>
        <v>0</v>
      </c>
      <c r="P670" s="18"/>
      <c r="Q670" s="18"/>
      <c r="R670" s="18"/>
      <c r="S670" s="18"/>
      <c r="T670" s="22">
        <f t="shared" si="69"/>
        <v>25.2284</v>
      </c>
      <c r="U670" s="18">
        <v>25.2284</v>
      </c>
      <c r="V670" s="18"/>
      <c r="W670" s="18"/>
      <c r="X670" s="18"/>
      <c r="Y670" s="18"/>
      <c r="Z670" s="18"/>
      <c r="AA670" s="18"/>
      <c r="AB670" s="65"/>
      <c r="AC670" s="65"/>
      <c r="AD670" s="65"/>
      <c r="AE670" s="65"/>
      <c r="AF670" s="65"/>
      <c r="AG670" s="65"/>
      <c r="AH670" s="65"/>
      <c r="AI670" s="65"/>
      <c r="AJ670" s="65"/>
      <c r="AK670" s="65"/>
      <c r="AL670" s="65"/>
      <c r="AM670" s="65"/>
      <c r="AN670" s="65"/>
      <c r="AO670" s="65"/>
      <c r="AP670" s="65"/>
      <c r="AQ670" s="65"/>
      <c r="AR670" s="65"/>
      <c r="AS670" s="65"/>
      <c r="AT670" s="65"/>
      <c r="AU670" s="65"/>
      <c r="AV670" s="65"/>
      <c r="AW670" s="65"/>
      <c r="AX670" s="65"/>
      <c r="AY670" s="65"/>
      <c r="AZ670" s="65"/>
      <c r="BA670" s="65"/>
      <c r="BB670" s="65"/>
      <c r="BC670" s="65"/>
      <c r="BD670" s="65"/>
      <c r="BE670" s="65"/>
      <c r="BF670" s="65"/>
      <c r="BG670" s="65"/>
      <c r="BH670" s="65"/>
      <c r="BI670" s="65"/>
      <c r="BJ670" s="65"/>
      <c r="BK670" s="65"/>
      <c r="BL670" s="65"/>
      <c r="BM670" s="65"/>
      <c r="BN670" s="65"/>
      <c r="BO670" s="65"/>
      <c r="BP670" s="65"/>
      <c r="BQ670" s="65"/>
      <c r="BR670" s="65"/>
      <c r="BS670" s="65"/>
      <c r="BT670" s="65"/>
      <c r="BU670" s="65"/>
      <c r="BV670" s="65"/>
      <c r="BW670" s="65"/>
      <c r="BX670" s="65"/>
      <c r="BY670" s="65"/>
      <c r="BZ670" s="65"/>
      <c r="CA670" s="65"/>
      <c r="CB670" s="65"/>
      <c r="CC670" s="65"/>
      <c r="CD670" s="65"/>
      <c r="CE670" s="65"/>
      <c r="CF670" s="65"/>
      <c r="CG670" s="65"/>
      <c r="CH670" s="65"/>
      <c r="CI670" s="65"/>
      <c r="CJ670" s="65"/>
      <c r="CK670" s="65"/>
      <c r="CL670" s="65"/>
      <c r="CM670" s="65"/>
      <c r="CN670" s="65"/>
      <c r="CO670" s="65"/>
      <c r="CP670" s="65"/>
      <c r="CQ670" s="65"/>
      <c r="CR670" s="65"/>
      <c r="CS670" s="65"/>
      <c r="CT670" s="65"/>
      <c r="CU670" s="65"/>
      <c r="CV670" s="65"/>
      <c r="CW670" s="65"/>
      <c r="CX670" s="65"/>
      <c r="CY670" s="65"/>
      <c r="CZ670" s="65"/>
      <c r="DA670" s="65"/>
      <c r="DB670" s="65"/>
      <c r="DC670" s="65"/>
      <c r="DD670" s="65"/>
      <c r="DE670" s="65"/>
      <c r="DF670" s="65"/>
      <c r="DG670" s="65"/>
      <c r="DH670" s="65"/>
      <c r="DI670" s="65"/>
      <c r="DJ670" s="65"/>
      <c r="DK670" s="65"/>
      <c r="DL670" s="65"/>
      <c r="DM670" s="65"/>
      <c r="DN670" s="65"/>
      <c r="DO670" s="65"/>
      <c r="DP670" s="65"/>
      <c r="DQ670" s="65"/>
      <c r="DR670" s="65"/>
      <c r="DS670" s="65"/>
      <c r="DT670" s="65"/>
      <c r="DU670" s="65"/>
      <c r="DV670" s="65"/>
      <c r="DW670" s="65"/>
      <c r="DX670" s="65"/>
      <c r="DY670" s="65"/>
      <c r="DZ670" s="65"/>
      <c r="EA670" s="65"/>
      <c r="EB670" s="65"/>
      <c r="EC670" s="65"/>
      <c r="ED670" s="65"/>
      <c r="EE670" s="65"/>
      <c r="EF670" s="65"/>
      <c r="EG670" s="65"/>
      <c r="EH670" s="65"/>
      <c r="EI670" s="65"/>
      <c r="EJ670" s="65"/>
      <c r="EK670" s="65"/>
      <c r="EL670" s="65"/>
      <c r="EM670" s="65"/>
      <c r="EN670" s="65"/>
      <c r="EO670" s="65"/>
      <c r="EP670" s="65"/>
      <c r="EQ670" s="65"/>
      <c r="ER670" s="65"/>
      <c r="ES670" s="65"/>
      <c r="ET670" s="65"/>
      <c r="EU670" s="65"/>
      <c r="EV670" s="65"/>
      <c r="EW670" s="65"/>
      <c r="EX670" s="65"/>
      <c r="EY670" s="65"/>
      <c r="EZ670" s="65"/>
      <c r="FA670" s="65"/>
      <c r="FB670" s="65"/>
      <c r="FC670" s="65"/>
      <c r="FD670" s="65"/>
      <c r="FE670" s="65"/>
      <c r="FF670" s="65"/>
      <c r="FG670" s="65"/>
      <c r="FH670" s="65"/>
      <c r="FI670" s="65"/>
      <c r="FJ670" s="65"/>
      <c r="FK670" s="65"/>
      <c r="FL670" s="65"/>
      <c r="FM670" s="65"/>
      <c r="FN670" s="65"/>
      <c r="FO670" s="65"/>
      <c r="FP670" s="65"/>
      <c r="FQ670" s="65"/>
      <c r="FR670" s="65"/>
      <c r="FS670" s="65"/>
      <c r="FT670" s="65"/>
      <c r="FU670" s="65"/>
      <c r="FV670" s="65"/>
      <c r="FW670" s="65"/>
      <c r="FX670" s="65"/>
      <c r="FY670" s="65"/>
      <c r="FZ670" s="65"/>
      <c r="GA670" s="65"/>
      <c r="GB670" s="65"/>
      <c r="GC670" s="65"/>
      <c r="GD670" s="65"/>
      <c r="GE670" s="65"/>
      <c r="GF670" s="65"/>
      <c r="GG670" s="65"/>
      <c r="GH670" s="65"/>
      <c r="GI670" s="65"/>
      <c r="GJ670" s="65"/>
      <c r="GK670" s="65"/>
      <c r="GL670" s="65"/>
      <c r="GM670" s="65"/>
      <c r="GN670" s="65"/>
      <c r="GO670" s="65"/>
      <c r="GP670" s="65"/>
      <c r="GQ670" s="65"/>
      <c r="GR670" s="65"/>
      <c r="GS670" s="65"/>
      <c r="GT670" s="65"/>
      <c r="GU670" s="65"/>
      <c r="GV670" s="65"/>
      <c r="GW670" s="65"/>
      <c r="GX670" s="65"/>
      <c r="GY670" s="65"/>
      <c r="GZ670" s="65"/>
      <c r="HA670" s="65"/>
      <c r="HB670" s="65"/>
      <c r="HC670" s="65"/>
      <c r="HD670" s="65"/>
      <c r="HE670" s="65"/>
      <c r="HF670" s="65"/>
      <c r="HG670" s="65"/>
      <c r="HH670" s="65"/>
      <c r="HI670" s="65"/>
      <c r="HJ670" s="65"/>
      <c r="HK670" s="65"/>
      <c r="HL670" s="65"/>
      <c r="HM670" s="65"/>
      <c r="HN670" s="65"/>
      <c r="HO670" s="65"/>
      <c r="HP670" s="65"/>
      <c r="HQ670" s="65"/>
      <c r="HR670" s="65"/>
      <c r="HS670" s="65"/>
      <c r="HT670" s="65"/>
      <c r="HU670" s="65"/>
      <c r="HV670" s="65"/>
      <c r="HW670" s="65"/>
      <c r="HX670" s="65"/>
      <c r="HY670" s="65"/>
      <c r="HZ670" s="65"/>
      <c r="IA670" s="65"/>
      <c r="IB670" s="65"/>
      <c r="IC670" s="65"/>
      <c r="ID670" s="65"/>
      <c r="IE670" s="65"/>
      <c r="IF670" s="65"/>
      <c r="IG670" s="65"/>
      <c r="IH670" s="65"/>
      <c r="II670" s="65"/>
      <c r="IJ670" s="65"/>
      <c r="IK670" s="65"/>
      <c r="IL670" s="65"/>
      <c r="IM670" s="65"/>
      <c r="IN670" s="65"/>
      <c r="IO670" s="65"/>
      <c r="IP670" s="65"/>
      <c r="IQ670" s="65"/>
      <c r="IR670" s="65"/>
      <c r="IS670" s="65"/>
      <c r="IT670" s="65"/>
      <c r="IU670" s="65"/>
      <c r="IV670" s="65"/>
      <c r="IW670" s="65"/>
      <c r="IX670" s="65"/>
      <c r="IY670" s="65"/>
      <c r="IZ670" s="65"/>
      <c r="JA670" s="65"/>
      <c r="JB670" s="65"/>
      <c r="JC670" s="65"/>
      <c r="JD670" s="65"/>
      <c r="JE670" s="65"/>
      <c r="JF670" s="65"/>
      <c r="JG670" s="65"/>
      <c r="JH670" s="65"/>
      <c r="JI670" s="65"/>
      <c r="JJ670" s="65"/>
      <c r="JK670" s="65"/>
      <c r="JL670" s="65"/>
      <c r="JM670" s="65"/>
      <c r="JN670" s="65"/>
      <c r="JO670" s="65"/>
      <c r="JP670" s="65"/>
      <c r="JQ670" s="65"/>
      <c r="JR670" s="65"/>
      <c r="JS670" s="65"/>
      <c r="JT670" s="65"/>
      <c r="JU670" s="65"/>
      <c r="JV670" s="65"/>
      <c r="JW670" s="65"/>
      <c r="JX670" s="65"/>
      <c r="JY670" s="65"/>
      <c r="JZ670" s="65"/>
      <c r="KA670" s="65"/>
      <c r="KB670" s="65"/>
      <c r="KC670" s="65"/>
      <c r="KD670" s="65"/>
      <c r="KE670" s="65"/>
      <c r="KF670" s="65"/>
      <c r="KG670" s="65"/>
      <c r="KH670" s="65"/>
      <c r="KI670" s="65"/>
      <c r="KJ670" s="65"/>
      <c r="KK670" s="65"/>
      <c r="KL670" s="65"/>
      <c r="KM670" s="65"/>
      <c r="KN670" s="65"/>
      <c r="KO670" s="65"/>
      <c r="KP670" s="65"/>
      <c r="KQ670" s="65"/>
      <c r="KR670" s="65"/>
      <c r="KS670" s="65"/>
      <c r="KT670" s="65"/>
      <c r="KU670" s="65"/>
      <c r="KV670" s="65"/>
      <c r="KW670" s="65"/>
      <c r="KX670" s="65"/>
      <c r="KY670" s="65"/>
      <c r="KZ670" s="65"/>
      <c r="LA670" s="65"/>
      <c r="LB670" s="65"/>
      <c r="LC670" s="65"/>
      <c r="LD670" s="65"/>
      <c r="LE670" s="65"/>
      <c r="LF670" s="65"/>
      <c r="LG670" s="65"/>
      <c r="LH670" s="65"/>
      <c r="LI670" s="65"/>
      <c r="LJ670" s="65"/>
      <c r="LK670" s="65"/>
      <c r="LL670" s="65"/>
      <c r="LM670" s="65"/>
      <c r="LN670" s="65"/>
      <c r="LO670" s="65"/>
      <c r="LP670" s="65"/>
      <c r="LQ670" s="65"/>
      <c r="LR670" s="65"/>
      <c r="LS670" s="65"/>
      <c r="LT670" s="65"/>
      <c r="LU670" s="65"/>
      <c r="LV670" s="65"/>
      <c r="LW670" s="65"/>
      <c r="LX670" s="65"/>
      <c r="LY670" s="65"/>
      <c r="LZ670" s="65"/>
      <c r="MA670" s="65"/>
      <c r="MB670" s="65"/>
      <c r="MC670" s="65"/>
      <c r="MD670" s="65"/>
      <c r="ME670" s="65"/>
      <c r="MF670" s="65"/>
      <c r="MG670" s="65"/>
      <c r="MH670" s="65"/>
      <c r="MI670" s="65"/>
      <c r="MJ670" s="65"/>
      <c r="MK670" s="65"/>
      <c r="ML670" s="65"/>
      <c r="MM670" s="65"/>
      <c r="MN670" s="65"/>
      <c r="MO670" s="65"/>
      <c r="MP670" s="65"/>
      <c r="MQ670" s="65"/>
      <c r="MR670" s="65"/>
      <c r="MS670" s="65"/>
      <c r="MT670" s="65"/>
      <c r="MU670" s="65"/>
      <c r="MV670" s="65"/>
      <c r="MW670" s="65"/>
      <c r="MX670" s="65"/>
      <c r="MY670" s="65"/>
      <c r="MZ670" s="65"/>
      <c r="NA670" s="65"/>
      <c r="NB670" s="65"/>
      <c r="NC670" s="65"/>
      <c r="ND670" s="65"/>
      <c r="NE670" s="65"/>
      <c r="NF670" s="65"/>
      <c r="NG670" s="65"/>
      <c r="NH670" s="65"/>
      <c r="NI670" s="65"/>
      <c r="NJ670" s="65"/>
      <c r="NK670" s="65"/>
      <c r="NL670" s="65"/>
      <c r="NM670" s="65"/>
      <c r="NN670" s="65"/>
      <c r="NO670" s="65"/>
      <c r="NP670" s="65"/>
      <c r="NQ670" s="65"/>
      <c r="NR670" s="65"/>
      <c r="NS670" s="65"/>
      <c r="NT670" s="65"/>
      <c r="NU670" s="65"/>
      <c r="NV670" s="65"/>
      <c r="NW670" s="65"/>
      <c r="NX670" s="65"/>
      <c r="NY670" s="65"/>
      <c r="NZ670" s="65"/>
      <c r="OA670" s="65"/>
      <c r="OB670" s="65"/>
      <c r="OC670" s="65"/>
      <c r="OD670" s="65"/>
      <c r="OE670" s="65"/>
      <c r="OF670" s="65"/>
      <c r="OG670" s="65"/>
      <c r="OH670" s="65"/>
      <c r="OI670" s="65"/>
      <c r="OJ670" s="65"/>
      <c r="OK670" s="65"/>
      <c r="OL670" s="65"/>
      <c r="OM670" s="65"/>
      <c r="ON670" s="65"/>
      <c r="OO670" s="65"/>
      <c r="OP670" s="65"/>
      <c r="OQ670" s="65"/>
      <c r="OR670" s="65"/>
      <c r="OS670" s="65"/>
      <c r="OT670" s="65"/>
      <c r="OU670" s="65"/>
      <c r="OV670" s="65"/>
      <c r="OW670" s="65"/>
      <c r="OX670" s="65"/>
      <c r="OY670" s="65"/>
      <c r="OZ670" s="65"/>
      <c r="PA670" s="65"/>
      <c r="PB670" s="65"/>
      <c r="PC670" s="65"/>
      <c r="PD670" s="65"/>
      <c r="PE670" s="65"/>
      <c r="PF670" s="65"/>
      <c r="PG670" s="65"/>
      <c r="PH670" s="65"/>
      <c r="PI670" s="65"/>
      <c r="PJ670" s="65"/>
      <c r="PK670" s="65"/>
      <c r="PL670" s="65"/>
      <c r="PM670" s="65"/>
      <c r="PN670" s="65"/>
      <c r="PO670" s="65"/>
      <c r="PP670" s="65"/>
      <c r="PQ670" s="65"/>
      <c r="PR670" s="65"/>
      <c r="PS670" s="65"/>
      <c r="PT670" s="65"/>
      <c r="PU670" s="65"/>
      <c r="PV670" s="65"/>
      <c r="PW670" s="65"/>
      <c r="PX670" s="65"/>
      <c r="PY670" s="65"/>
      <c r="PZ670" s="65"/>
      <c r="QA670" s="65"/>
      <c r="QB670" s="65"/>
      <c r="QC670" s="65"/>
      <c r="QD670" s="65"/>
      <c r="QE670" s="65"/>
      <c r="QF670" s="65"/>
      <c r="QG670" s="65"/>
      <c r="QH670" s="65"/>
      <c r="QI670" s="65"/>
      <c r="QJ670" s="65"/>
      <c r="QK670" s="65"/>
      <c r="QL670" s="65"/>
      <c r="QM670" s="65"/>
      <c r="QN670" s="65"/>
      <c r="QO670" s="65"/>
      <c r="QP670" s="65"/>
      <c r="QQ670" s="65"/>
      <c r="QR670" s="65"/>
      <c r="QS670" s="65"/>
      <c r="QT670" s="65"/>
      <c r="QU670" s="65"/>
      <c r="QV670" s="65"/>
      <c r="QW670" s="65"/>
      <c r="QX670" s="65"/>
      <c r="QY670" s="65"/>
      <c r="QZ670" s="65"/>
      <c r="RA670" s="65"/>
      <c r="RB670" s="65"/>
      <c r="RC670" s="65"/>
      <c r="RD670" s="65"/>
      <c r="RE670" s="65"/>
      <c r="RF670" s="65"/>
      <c r="RG670" s="65"/>
      <c r="RH670" s="65"/>
      <c r="RI670" s="65"/>
      <c r="RJ670" s="65"/>
      <c r="RK670" s="65"/>
      <c r="RL670" s="65"/>
      <c r="RM670" s="65"/>
      <c r="RN670" s="65"/>
      <c r="RO670" s="65"/>
      <c r="RP670" s="65"/>
      <c r="RQ670" s="65"/>
      <c r="RR670" s="65"/>
      <c r="RS670" s="65"/>
      <c r="RT670" s="65"/>
      <c r="RU670" s="65"/>
      <c r="RV670" s="65"/>
      <c r="RW670" s="65"/>
      <c r="RX670" s="65"/>
      <c r="RY670" s="65"/>
      <c r="RZ670" s="65"/>
      <c r="SA670" s="65"/>
      <c r="SB670" s="65"/>
      <c r="SC670" s="65"/>
      <c r="SD670" s="65"/>
      <c r="SE670" s="65"/>
      <c r="SF670" s="65"/>
      <c r="SG670" s="65"/>
      <c r="SH670" s="65"/>
      <c r="SI670" s="65"/>
      <c r="SJ670" s="65"/>
      <c r="SK670" s="65"/>
      <c r="SL670" s="65"/>
      <c r="SM670" s="65"/>
      <c r="SN670" s="65"/>
      <c r="SO670" s="65"/>
      <c r="SP670" s="65"/>
      <c r="SQ670" s="65"/>
      <c r="SR670" s="65"/>
      <c r="SS670" s="65"/>
      <c r="ST670" s="65"/>
      <c r="SU670" s="65"/>
      <c r="SV670" s="65"/>
      <c r="SW670" s="65"/>
      <c r="SX670" s="65"/>
      <c r="SY670" s="65"/>
      <c r="SZ670" s="65"/>
      <c r="TA670" s="65"/>
      <c r="TB670" s="65"/>
      <c r="TC670" s="65"/>
      <c r="TD670" s="65"/>
      <c r="TE670" s="65"/>
      <c r="TF670" s="65"/>
      <c r="TG670" s="65"/>
      <c r="TH670" s="65"/>
      <c r="TI670" s="65"/>
      <c r="TJ670" s="65"/>
      <c r="TK670" s="65"/>
      <c r="TL670" s="65"/>
      <c r="TM670" s="65"/>
      <c r="TN670" s="65"/>
      <c r="TO670" s="65"/>
      <c r="TP670" s="65"/>
      <c r="TQ670" s="65"/>
      <c r="TR670" s="65"/>
      <c r="TS670" s="65"/>
      <c r="TT670" s="65"/>
      <c r="TU670" s="65"/>
      <c r="TV670" s="65"/>
      <c r="TW670" s="65"/>
      <c r="TX670" s="65"/>
      <c r="TY670" s="65"/>
      <c r="TZ670" s="65"/>
      <c r="UA670" s="65"/>
      <c r="UB670" s="65"/>
      <c r="UC670" s="65"/>
      <c r="UD670" s="65"/>
      <c r="UE670" s="65"/>
      <c r="UF670" s="65"/>
      <c r="UG670" s="65"/>
      <c r="UH670" s="65"/>
      <c r="UI670" s="65"/>
      <c r="UJ670" s="65"/>
      <c r="UK670" s="65"/>
      <c r="UL670" s="65"/>
      <c r="UM670" s="65"/>
      <c r="UN670" s="65"/>
      <c r="UO670" s="65"/>
      <c r="UP670" s="65"/>
      <c r="UQ670" s="65"/>
      <c r="UR670" s="65"/>
      <c r="US670" s="65"/>
      <c r="UT670" s="65"/>
      <c r="UU670" s="65"/>
      <c r="UV670" s="65"/>
      <c r="UW670" s="65"/>
      <c r="UX670" s="65"/>
      <c r="UY670" s="65"/>
      <c r="UZ670" s="65"/>
      <c r="VA670" s="65"/>
      <c r="VB670" s="65"/>
      <c r="VC670" s="65"/>
      <c r="VD670" s="65"/>
      <c r="VE670" s="65"/>
      <c r="VF670" s="65"/>
      <c r="VG670" s="65"/>
      <c r="VH670" s="65"/>
      <c r="VI670" s="65"/>
      <c r="VJ670" s="65"/>
      <c r="VK670" s="65"/>
      <c r="VL670" s="65"/>
      <c r="VM670" s="65"/>
      <c r="VN670" s="65"/>
      <c r="VO670" s="65"/>
      <c r="VP670" s="65"/>
      <c r="VQ670" s="65"/>
      <c r="VR670" s="65"/>
      <c r="VS670" s="65"/>
      <c r="VT670" s="65"/>
      <c r="VU670" s="65"/>
      <c r="VV670" s="65"/>
      <c r="VW670" s="65"/>
      <c r="VX670" s="65"/>
      <c r="VY670" s="65"/>
      <c r="VZ670" s="65"/>
      <c r="WA670" s="65"/>
      <c r="WB670" s="65"/>
      <c r="WC670" s="65"/>
      <c r="WD670" s="65"/>
      <c r="WE670" s="65"/>
      <c r="WF670" s="65"/>
      <c r="WG670" s="65"/>
      <c r="WH670" s="65"/>
      <c r="WI670" s="65"/>
      <c r="WJ670" s="65"/>
      <c r="WK670" s="65"/>
      <c r="WL670" s="65"/>
      <c r="WM670" s="65"/>
      <c r="WN670" s="65"/>
      <c r="WO670" s="65"/>
      <c r="WP670" s="65"/>
      <c r="WQ670" s="65"/>
      <c r="WR670" s="65"/>
      <c r="WS670" s="65"/>
      <c r="WT670" s="65"/>
      <c r="WU670" s="65"/>
      <c r="WV670" s="65"/>
      <c r="WW670" s="65"/>
      <c r="WX670" s="65"/>
      <c r="WY670" s="65"/>
      <c r="WZ670" s="65"/>
      <c r="XA670" s="65"/>
      <c r="XB670" s="65"/>
      <c r="XC670" s="65"/>
      <c r="XD670" s="65"/>
      <c r="XE670" s="65"/>
      <c r="XF670" s="65"/>
      <c r="XG670" s="65"/>
      <c r="XH670" s="65"/>
      <c r="XI670" s="65"/>
      <c r="XJ670" s="65"/>
      <c r="XK670" s="65"/>
      <c r="XL670" s="65"/>
      <c r="XM670" s="65"/>
      <c r="XN670" s="65"/>
      <c r="XO670" s="65"/>
      <c r="XP670" s="65"/>
      <c r="XQ670" s="65"/>
      <c r="XR670" s="65"/>
      <c r="XS670" s="65"/>
      <c r="XT670" s="65"/>
      <c r="XU670" s="65"/>
      <c r="XV670" s="65"/>
      <c r="XW670" s="65"/>
      <c r="XX670" s="65"/>
      <c r="XY670" s="65"/>
      <c r="XZ670" s="65"/>
      <c r="YA670" s="65"/>
      <c r="YB670" s="65"/>
      <c r="YC670" s="65"/>
      <c r="YD670" s="65"/>
      <c r="YE670" s="65"/>
      <c r="YF670" s="65"/>
      <c r="YG670" s="65"/>
      <c r="YH670" s="65"/>
      <c r="YI670" s="65"/>
      <c r="YJ670" s="65"/>
      <c r="YK670" s="65"/>
      <c r="YL670" s="65"/>
      <c r="YM670" s="65"/>
      <c r="YN670" s="65"/>
      <c r="YO670" s="65"/>
      <c r="YP670" s="65"/>
      <c r="YQ670" s="65"/>
      <c r="YR670" s="65"/>
      <c r="YS670" s="65"/>
      <c r="YT670" s="65"/>
      <c r="YU670" s="65"/>
      <c r="YV670" s="65"/>
      <c r="YW670" s="65"/>
      <c r="YX670" s="65"/>
      <c r="YY670" s="65"/>
      <c r="YZ670" s="65"/>
      <c r="ZA670" s="65"/>
      <c r="ZB670" s="65"/>
      <c r="ZC670" s="65"/>
      <c r="ZD670" s="65"/>
      <c r="ZE670" s="65"/>
      <c r="ZF670" s="65"/>
      <c r="ZG670" s="65"/>
      <c r="ZH670" s="65"/>
      <c r="ZI670" s="65"/>
      <c r="ZJ670" s="65"/>
      <c r="ZK670" s="65"/>
      <c r="ZL670" s="65"/>
      <c r="ZM670" s="65"/>
      <c r="ZN670" s="65"/>
      <c r="ZO670" s="65"/>
      <c r="ZP670" s="65"/>
      <c r="ZQ670" s="65"/>
      <c r="ZR670" s="65"/>
      <c r="ZS670" s="65"/>
      <c r="ZT670" s="65"/>
      <c r="ZU670" s="65"/>
      <c r="ZV670" s="65"/>
      <c r="ZW670" s="65"/>
      <c r="ZX670" s="65"/>
      <c r="ZY670" s="65"/>
      <c r="ZZ670" s="65"/>
      <c r="AAA670" s="65"/>
      <c r="AAB670" s="65"/>
      <c r="AAC670" s="65"/>
      <c r="AAD670" s="65"/>
      <c r="AAE670" s="65"/>
      <c r="AAF670" s="65"/>
      <c r="AAG670" s="65"/>
      <c r="AAH670" s="65"/>
      <c r="AAI670" s="65"/>
      <c r="AAJ670" s="65"/>
      <c r="AAK670" s="65"/>
      <c r="AAL670" s="65"/>
      <c r="AAM670" s="65"/>
      <c r="AAN670" s="65"/>
      <c r="AAO670" s="65"/>
      <c r="AAP670" s="65"/>
      <c r="AAQ670" s="65"/>
      <c r="AAR670" s="65"/>
      <c r="AAS670" s="65"/>
      <c r="AAT670" s="65"/>
      <c r="AAU670" s="65"/>
      <c r="AAV670" s="65"/>
      <c r="AAW670" s="65"/>
      <c r="AAX670" s="65"/>
      <c r="AAY670" s="65"/>
      <c r="AAZ670" s="65"/>
      <c r="ABA670" s="65"/>
      <c r="ABB670" s="65"/>
      <c r="ABC670" s="65"/>
      <c r="ABD670" s="65"/>
      <c r="ABE670" s="65"/>
      <c r="ABF670" s="65"/>
      <c r="ABG670" s="65"/>
      <c r="ABH670" s="65"/>
      <c r="ABI670" s="65"/>
      <c r="ABJ670" s="65"/>
      <c r="ABK670" s="65"/>
      <c r="ABL670" s="65"/>
      <c r="ABM670" s="65"/>
      <c r="ABN670" s="65"/>
      <c r="ABO670" s="65"/>
      <c r="ABP670" s="65"/>
      <c r="ABQ670" s="65"/>
      <c r="ABR670" s="65"/>
      <c r="ABS670" s="65"/>
      <c r="ABT670" s="65"/>
      <c r="ABU670" s="65"/>
      <c r="ABV670" s="65"/>
      <c r="ABW670" s="65"/>
      <c r="ABX670" s="65"/>
      <c r="ABY670" s="65"/>
      <c r="ABZ670" s="65"/>
      <c r="ACA670" s="65"/>
      <c r="ACB670" s="65"/>
      <c r="ACC670" s="65"/>
      <c r="ACD670" s="65"/>
      <c r="ACE670" s="65"/>
      <c r="ACF670" s="65"/>
      <c r="ACG670" s="65"/>
      <c r="ACH670" s="65"/>
      <c r="ACI670" s="65"/>
      <c r="ACJ670" s="65"/>
      <c r="ACK670" s="65"/>
      <c r="ACL670" s="65"/>
      <c r="ACM670" s="65"/>
      <c r="ACN670" s="65"/>
      <c r="ACO670" s="65"/>
      <c r="ACP670" s="65"/>
      <c r="ACQ670" s="65"/>
      <c r="ACR670" s="65"/>
      <c r="ACS670" s="65"/>
      <c r="ACT670" s="65"/>
      <c r="ACU670" s="65"/>
      <c r="ACV670" s="65"/>
      <c r="ACW670" s="65"/>
      <c r="ACX670" s="65"/>
      <c r="ACY670" s="65"/>
      <c r="ACZ670" s="65"/>
      <c r="ADA670" s="65"/>
      <c r="ADB670" s="65"/>
      <c r="ADC670" s="65"/>
      <c r="ADD670" s="65"/>
      <c r="ADE670" s="65"/>
      <c r="ADF670" s="65"/>
      <c r="ADG670" s="65"/>
      <c r="ADH670" s="65"/>
      <c r="ADI670" s="65"/>
      <c r="ADJ670" s="65"/>
      <c r="ADK670" s="65"/>
      <c r="ADL670" s="65"/>
      <c r="ADM670" s="65"/>
      <c r="ADN670" s="65"/>
      <c r="ADO670" s="65"/>
      <c r="ADP670" s="65"/>
      <c r="ADQ670" s="65"/>
      <c r="ADR670" s="65"/>
      <c r="ADS670" s="65"/>
      <c r="ADT670" s="65"/>
      <c r="ADU670" s="65"/>
      <c r="ADV670" s="65"/>
      <c r="ADW670" s="65"/>
      <c r="ADX670" s="65"/>
      <c r="ADY670" s="65"/>
      <c r="ADZ670" s="65"/>
      <c r="AEA670" s="65"/>
      <c r="AEB670" s="65"/>
      <c r="AEC670" s="65"/>
      <c r="AED670" s="65"/>
      <c r="AEE670" s="65"/>
      <c r="AEF670" s="65"/>
      <c r="AEG670" s="65"/>
      <c r="AEH670" s="65"/>
      <c r="AEI670" s="65"/>
      <c r="AEJ670" s="65"/>
      <c r="AEK670" s="65"/>
      <c r="AEL670" s="65"/>
      <c r="AEM670" s="65"/>
      <c r="AEN670" s="65"/>
      <c r="AEO670" s="65"/>
      <c r="AEP670" s="65"/>
      <c r="AEQ670" s="65"/>
      <c r="AER670" s="65"/>
      <c r="AES670" s="65"/>
      <c r="AET670" s="65"/>
      <c r="AEU670" s="65"/>
      <c r="AEV670" s="65"/>
      <c r="AEW670" s="65"/>
      <c r="AEX670" s="65"/>
      <c r="AEY670" s="65"/>
      <c r="AEZ670" s="65"/>
      <c r="AFA670" s="65"/>
      <c r="AFB670" s="65"/>
      <c r="AFC670" s="65"/>
      <c r="AFD670" s="65"/>
      <c r="AFE670" s="65"/>
      <c r="AFF670" s="65"/>
      <c r="AFG670" s="65"/>
      <c r="AFH670" s="65"/>
      <c r="AFI670" s="65"/>
      <c r="AFJ670" s="65"/>
      <c r="AFK670" s="65"/>
      <c r="AFL670" s="65"/>
      <c r="AFM670" s="65"/>
      <c r="AFN670" s="65"/>
      <c r="AFO670" s="65"/>
      <c r="AFP670" s="65"/>
      <c r="AFQ670" s="65"/>
      <c r="AFR670" s="65"/>
      <c r="AFS670" s="65"/>
      <c r="AFT670" s="65"/>
      <c r="AFU670" s="65"/>
      <c r="AFV670" s="65"/>
      <c r="AFW670" s="65"/>
      <c r="AFX670" s="65"/>
      <c r="AFY670" s="65"/>
      <c r="AFZ670" s="65"/>
      <c r="AGA670" s="65"/>
      <c r="AGB670" s="65"/>
      <c r="AGC670" s="65"/>
      <c r="AGD670" s="65"/>
      <c r="AGE670" s="65"/>
      <c r="AGF670" s="65"/>
      <c r="AGG670" s="65"/>
      <c r="AGH670" s="65"/>
      <c r="AGI670" s="65"/>
      <c r="AGJ670" s="65"/>
      <c r="AGK670" s="65"/>
      <c r="AGL670" s="65"/>
      <c r="AGM670" s="65"/>
      <c r="AGN670" s="65"/>
      <c r="AGO670" s="65"/>
      <c r="AGP670" s="65"/>
      <c r="AGQ670" s="65"/>
      <c r="AGR670" s="65"/>
      <c r="AGS670" s="65"/>
      <c r="AGT670" s="65"/>
      <c r="AGU670" s="65"/>
      <c r="AGV670" s="65"/>
      <c r="AGW670" s="65"/>
      <c r="AGX670" s="65"/>
      <c r="AGY670" s="65"/>
      <c r="AGZ670" s="65"/>
      <c r="AHA670" s="65"/>
      <c r="AHB670" s="65"/>
      <c r="AHC670" s="65"/>
      <c r="AHD670" s="65"/>
      <c r="AHE670" s="65"/>
      <c r="AHF670" s="65"/>
      <c r="AHG670" s="65"/>
      <c r="AHH670" s="65"/>
      <c r="AHI670" s="65"/>
      <c r="AHJ670" s="65"/>
      <c r="AHK670" s="65"/>
      <c r="AHL670" s="65"/>
      <c r="AHM670" s="65"/>
      <c r="AHN670" s="65"/>
      <c r="AHO670" s="65"/>
      <c r="AHP670" s="65"/>
      <c r="AHQ670" s="65"/>
      <c r="AHR670" s="65"/>
      <c r="AHS670" s="65"/>
      <c r="AHT670" s="65"/>
      <c r="AHU670" s="65"/>
      <c r="AHV670" s="65"/>
      <c r="AHW670" s="65"/>
      <c r="AHX670" s="65"/>
      <c r="AHY670" s="65"/>
      <c r="AHZ670" s="65"/>
      <c r="AIA670" s="65"/>
      <c r="AIB670" s="65"/>
      <c r="AIC670" s="65"/>
      <c r="AID670" s="65"/>
      <c r="AIE670" s="65"/>
      <c r="AIF670" s="65"/>
      <c r="AIG670" s="65"/>
      <c r="AIH670" s="65"/>
      <c r="AII670" s="65"/>
      <c r="AIJ670" s="65"/>
      <c r="AIK670" s="65"/>
      <c r="AIL670" s="65"/>
      <c r="AIM670" s="65"/>
      <c r="AIN670" s="65"/>
      <c r="AIO670" s="65"/>
      <c r="AIP670" s="65"/>
      <c r="AIQ670" s="65"/>
      <c r="AIR670" s="65"/>
      <c r="AIS670" s="65"/>
      <c r="AIT670" s="65"/>
      <c r="AIU670" s="65"/>
      <c r="AIV670" s="65"/>
      <c r="AIW670" s="65"/>
      <c r="AIX670" s="65"/>
      <c r="AIY670" s="65"/>
      <c r="AIZ670" s="65"/>
      <c r="AJA670" s="65"/>
      <c r="AJB670" s="65"/>
      <c r="AJC670" s="65"/>
      <c r="AJD670" s="65"/>
      <c r="AJE670" s="65"/>
      <c r="AJF670" s="65"/>
      <c r="AJG670" s="65"/>
      <c r="AJH670" s="65"/>
      <c r="AJI670" s="65"/>
      <c r="AJJ670" s="65"/>
      <c r="AJK670" s="65"/>
      <c r="AJL670" s="65"/>
      <c r="AJM670" s="65"/>
      <c r="AJN670" s="65"/>
      <c r="AJO670" s="65"/>
      <c r="AJP670" s="65"/>
      <c r="AJQ670" s="65"/>
      <c r="AJR670" s="65"/>
      <c r="AJS670" s="65"/>
      <c r="AJT670" s="65"/>
      <c r="AJU670" s="65"/>
      <c r="AJV670" s="65"/>
      <c r="AJW670" s="65"/>
      <c r="AJX670" s="65"/>
      <c r="AJY670" s="65"/>
      <c r="AJZ670" s="65"/>
      <c r="AKA670" s="65"/>
      <c r="AKB670" s="65"/>
      <c r="AKC670" s="65"/>
      <c r="AKD670" s="65"/>
      <c r="AKE670" s="65"/>
      <c r="AKF670" s="65"/>
      <c r="AKG670" s="65"/>
      <c r="AKH670" s="65"/>
      <c r="AKI670" s="65"/>
      <c r="AKJ670" s="65"/>
      <c r="AKK670" s="65"/>
      <c r="AKL670" s="65"/>
      <c r="AKM670" s="65"/>
      <c r="AKN670" s="65"/>
      <c r="AKO670" s="65"/>
      <c r="AKP670" s="65"/>
      <c r="AKQ670" s="65"/>
      <c r="AKR670" s="65"/>
      <c r="AKS670" s="65"/>
      <c r="AKT670" s="65"/>
      <c r="AKU670" s="65"/>
      <c r="AKV670" s="65"/>
      <c r="AKW670" s="65"/>
      <c r="AKX670" s="65"/>
      <c r="AKY670" s="65"/>
      <c r="AKZ670" s="65"/>
      <c r="ALA670" s="65"/>
      <c r="ALB670" s="65"/>
      <c r="ALC670" s="65"/>
      <c r="ALD670" s="65"/>
      <c r="ALE670" s="65"/>
      <c r="ALF670" s="65"/>
      <c r="ALG670" s="65"/>
      <c r="ALH670" s="65"/>
      <c r="ALI670" s="65"/>
      <c r="ALJ670" s="65"/>
      <c r="ALK670" s="65"/>
      <c r="ALL670" s="65"/>
      <c r="ALM670" s="65"/>
      <c r="ALN670" s="65"/>
      <c r="ALO670" s="65"/>
      <c r="ALP670" s="65"/>
      <c r="ALQ670" s="65"/>
      <c r="ALR670" s="65"/>
      <c r="ALS670" s="65"/>
      <c r="ALT670" s="65"/>
      <c r="ALU670" s="65"/>
      <c r="ALV670" s="65"/>
      <c r="ALW670" s="65"/>
      <c r="ALX670" s="65"/>
      <c r="ALY670" s="65"/>
      <c r="ALZ670" s="65"/>
      <c r="AMA670" s="65"/>
      <c r="AMB670" s="65"/>
      <c r="AMC670" s="65"/>
      <c r="AMD670" s="65"/>
      <c r="AME670" s="65"/>
      <c r="AMF670" s="65"/>
      <c r="AMG670" s="65"/>
      <c r="AMH670" s="65"/>
      <c r="AMI670" s="65"/>
      <c r="AMJ670" s="65"/>
      <c r="AMK670" s="65"/>
      <c r="AML670" s="65"/>
      <c r="AMM670" s="65"/>
      <c r="AMN670" s="65"/>
      <c r="AMO670" s="65"/>
      <c r="AMP670" s="65"/>
      <c r="AMQ670" s="65"/>
      <c r="AMR670" s="65"/>
      <c r="AMS670" s="65"/>
      <c r="AMT670" s="65"/>
      <c r="AMU670" s="65"/>
      <c r="AMV670" s="65"/>
      <c r="AMW670" s="65"/>
      <c r="AMX670" s="65"/>
      <c r="AMY670" s="65"/>
      <c r="AMZ670" s="65"/>
      <c r="ANA670" s="65"/>
      <c r="ANB670" s="65"/>
      <c r="ANC670" s="65"/>
      <c r="AND670" s="65"/>
      <c r="ANE670" s="65"/>
      <c r="ANF670" s="65"/>
      <c r="ANG670" s="65"/>
      <c r="ANH670" s="65"/>
      <c r="ANI670" s="65"/>
      <c r="ANJ670" s="65"/>
      <c r="ANK670" s="65"/>
      <c r="ANL670" s="65"/>
      <c r="ANM670" s="65"/>
      <c r="ANN670" s="65"/>
      <c r="ANO670" s="65"/>
      <c r="ANP670" s="65"/>
      <c r="ANQ670" s="65"/>
      <c r="ANR670" s="65"/>
      <c r="ANS670" s="65"/>
      <c r="ANT670" s="65"/>
      <c r="ANU670" s="65"/>
      <c r="ANV670" s="65"/>
      <c r="ANW670" s="65"/>
      <c r="ANX670" s="65"/>
      <c r="ANY670" s="65"/>
      <c r="ANZ670" s="65"/>
      <c r="AOA670" s="65"/>
      <c r="AOB670" s="65"/>
      <c r="AOC670" s="65"/>
      <c r="AOD670" s="65"/>
      <c r="AOE670" s="65"/>
      <c r="AOF670" s="65"/>
      <c r="AOG670" s="65"/>
      <c r="AOH670" s="65"/>
      <c r="AOI670" s="65"/>
      <c r="AOJ670" s="65"/>
      <c r="AOK670" s="65"/>
      <c r="AOL670" s="65"/>
      <c r="AOM670" s="65"/>
      <c r="AON670" s="65"/>
      <c r="AOO670" s="65"/>
      <c r="AOP670" s="65"/>
      <c r="AOQ670" s="65"/>
      <c r="AOR670" s="65"/>
      <c r="AOS670" s="65"/>
      <c r="AOT670" s="65"/>
      <c r="AOU670" s="65"/>
      <c r="AOV670" s="65"/>
      <c r="AOW670" s="65"/>
      <c r="AOX670" s="65"/>
      <c r="AOY670" s="65"/>
      <c r="AOZ670" s="65"/>
      <c r="APA670" s="65"/>
      <c r="APB670" s="65"/>
      <c r="APC670" s="65"/>
      <c r="APD670" s="65"/>
      <c r="APE670" s="65"/>
      <c r="APF670" s="65"/>
      <c r="APG670" s="65"/>
      <c r="APH670" s="65"/>
      <c r="API670" s="65"/>
      <c r="APJ670" s="65"/>
      <c r="APK670" s="65"/>
      <c r="APL670" s="65"/>
      <c r="APM670" s="65"/>
      <c r="APN670" s="65"/>
      <c r="APO670" s="65"/>
      <c r="APP670" s="65"/>
      <c r="APQ670" s="65"/>
      <c r="APR670" s="65"/>
      <c r="APS670" s="65"/>
      <c r="APT670" s="65"/>
      <c r="APU670" s="65"/>
      <c r="APV670" s="65"/>
      <c r="APW670" s="65"/>
      <c r="APX670" s="65"/>
      <c r="APY670" s="65"/>
      <c r="APZ670" s="65"/>
      <c r="AQA670" s="65"/>
      <c r="AQB670" s="65"/>
      <c r="AQC670" s="65"/>
      <c r="AQD670" s="65"/>
      <c r="AQE670" s="65"/>
      <c r="AQF670" s="65"/>
      <c r="AQG670" s="65"/>
      <c r="AQH670" s="65"/>
      <c r="AQI670" s="65"/>
      <c r="AQJ670" s="65"/>
      <c r="AQK670" s="65"/>
      <c r="AQL670" s="65"/>
      <c r="AQM670" s="65"/>
      <c r="AQN670" s="65"/>
      <c r="AQO670" s="65"/>
      <c r="AQP670" s="65"/>
      <c r="AQQ670" s="65"/>
      <c r="AQR670" s="65"/>
      <c r="AQS670" s="65"/>
      <c r="AQT670" s="65"/>
      <c r="AQU670" s="65"/>
      <c r="AQV670" s="65"/>
      <c r="AQW670" s="65"/>
      <c r="AQX670" s="65"/>
      <c r="AQY670" s="65"/>
      <c r="AQZ670" s="65"/>
      <c r="ARA670" s="65"/>
      <c r="ARB670" s="65"/>
      <c r="ARC670" s="65"/>
      <c r="ARD670" s="65"/>
      <c r="ARE670" s="65"/>
      <c r="ARF670" s="65"/>
      <c r="ARG670" s="65"/>
      <c r="ARH670" s="65"/>
      <c r="ARI670" s="65"/>
      <c r="ARJ670" s="65"/>
      <c r="ARK670" s="65"/>
      <c r="ARL670" s="65"/>
      <c r="ARM670" s="65"/>
      <c r="ARN670" s="65"/>
      <c r="ARO670" s="65"/>
      <c r="ARP670" s="65"/>
      <c r="ARQ670" s="65"/>
      <c r="ARR670" s="65"/>
      <c r="ARS670" s="65"/>
      <c r="ART670" s="65"/>
      <c r="ARU670" s="65"/>
      <c r="ARV670" s="65"/>
      <c r="ARW670" s="65"/>
      <c r="ARX670" s="65"/>
      <c r="ARY670" s="65"/>
      <c r="ARZ670" s="65"/>
      <c r="ASA670" s="65"/>
      <c r="ASB670" s="65"/>
      <c r="ASC670" s="65"/>
      <c r="ASD670" s="65"/>
      <c r="ASE670" s="65"/>
      <c r="ASF670" s="65"/>
      <c r="ASG670" s="65"/>
      <c r="ASH670" s="65"/>
      <c r="ASI670" s="65"/>
      <c r="ASJ670" s="65"/>
      <c r="ASK670" s="65"/>
      <c r="ASL670" s="65"/>
      <c r="ASM670" s="65"/>
      <c r="ASN670" s="65"/>
      <c r="ASO670" s="65"/>
      <c r="ASP670" s="65"/>
      <c r="ASQ670" s="65"/>
      <c r="ASR670" s="65"/>
      <c r="ASS670" s="65"/>
      <c r="AST670" s="65"/>
      <c r="ASU670" s="65"/>
      <c r="ASV670" s="65"/>
      <c r="ASW670" s="65"/>
      <c r="ASX670" s="65"/>
      <c r="ASY670" s="65"/>
      <c r="ASZ670" s="65"/>
      <c r="ATA670" s="65"/>
      <c r="ATB670" s="65"/>
      <c r="ATC670" s="65"/>
      <c r="ATD670" s="65"/>
      <c r="ATE670" s="65"/>
      <c r="ATF670" s="65"/>
      <c r="ATG670" s="65"/>
      <c r="ATH670" s="65"/>
      <c r="ATI670" s="65"/>
      <c r="ATJ670" s="65"/>
      <c r="ATK670" s="65"/>
      <c r="ATL670" s="65"/>
      <c r="ATM670" s="65"/>
      <c r="ATN670" s="65"/>
      <c r="ATO670" s="65"/>
      <c r="ATP670" s="65"/>
      <c r="ATQ670" s="65"/>
      <c r="ATR670" s="65"/>
      <c r="ATS670" s="65"/>
      <c r="ATT670" s="65"/>
      <c r="ATU670" s="65"/>
      <c r="ATV670" s="65"/>
      <c r="ATW670" s="65"/>
      <c r="ATX670" s="65"/>
      <c r="ATY670" s="65"/>
      <c r="ATZ670" s="65"/>
      <c r="AUA670" s="65"/>
      <c r="AUB670" s="65"/>
      <c r="AUC670" s="65"/>
      <c r="AUD670" s="65"/>
      <c r="AUE670" s="65"/>
      <c r="AUF670" s="65"/>
      <c r="AUG670" s="65"/>
      <c r="AUH670" s="65"/>
      <c r="AUI670" s="65"/>
      <c r="AUJ670" s="65"/>
      <c r="AUK670" s="65"/>
      <c r="AUL670" s="65"/>
      <c r="AUM670" s="65"/>
      <c r="AUN670" s="65"/>
      <c r="AUO670" s="65"/>
      <c r="AUP670" s="65"/>
      <c r="AUQ670" s="65"/>
      <c r="AUR670" s="65"/>
      <c r="AUS670" s="65"/>
      <c r="AUT670" s="65"/>
      <c r="AUU670" s="65"/>
      <c r="AUV670" s="65"/>
      <c r="AUW670" s="65"/>
      <c r="AUX670" s="65"/>
      <c r="AUY670" s="65"/>
      <c r="AUZ670" s="65"/>
      <c r="AVA670" s="65"/>
      <c r="AVB670" s="65"/>
      <c r="AVC670" s="65"/>
      <c r="AVD670" s="65"/>
      <c r="AVE670" s="65"/>
      <c r="AVF670" s="65"/>
      <c r="AVG670" s="65"/>
      <c r="AVH670" s="65"/>
      <c r="AVI670" s="65"/>
      <c r="AVJ670" s="65"/>
      <c r="AVK670" s="65"/>
      <c r="AVL670" s="65"/>
      <c r="AVM670" s="65"/>
      <c r="AVN670" s="65"/>
      <c r="AVO670" s="65"/>
      <c r="AVP670" s="65"/>
      <c r="AVQ670" s="65"/>
      <c r="AVR670" s="65"/>
      <c r="AVS670" s="65"/>
      <c r="AVT670" s="65"/>
      <c r="AVU670" s="65"/>
      <c r="AVV670" s="65"/>
      <c r="AVW670" s="65"/>
      <c r="AVX670" s="65"/>
      <c r="AVY670" s="65"/>
      <c r="AVZ670" s="65"/>
      <c r="AWA670" s="65"/>
      <c r="AWB670" s="65"/>
      <c r="AWC670" s="65"/>
      <c r="AWD670" s="65"/>
      <c r="AWE670" s="65"/>
      <c r="AWF670" s="65"/>
      <c r="AWG670" s="65"/>
      <c r="AWH670" s="65"/>
      <c r="AWI670" s="65"/>
      <c r="AWJ670" s="65"/>
      <c r="AWK670" s="65"/>
      <c r="AWL670" s="65"/>
      <c r="AWM670" s="65"/>
      <c r="AWN670" s="65"/>
      <c r="AWO670" s="65"/>
      <c r="AWP670" s="65"/>
      <c r="AWQ670" s="65"/>
      <c r="AWR670" s="65"/>
      <c r="AWS670" s="65"/>
      <c r="AWT670" s="65"/>
      <c r="AWU670" s="65"/>
      <c r="AWV670" s="65"/>
      <c r="AWW670" s="65"/>
      <c r="AWX670" s="65"/>
      <c r="AWY670" s="65"/>
      <c r="AWZ670" s="65"/>
      <c r="AXA670" s="65"/>
      <c r="AXB670" s="65"/>
      <c r="AXC670" s="65"/>
      <c r="AXD670" s="65"/>
      <c r="AXE670" s="65"/>
      <c r="AXF670" s="65"/>
      <c r="AXG670" s="65"/>
      <c r="AXH670" s="65"/>
      <c r="AXI670" s="65"/>
      <c r="AXJ670" s="65"/>
      <c r="AXK670" s="65"/>
      <c r="AXL670" s="65"/>
      <c r="AXM670" s="65"/>
      <c r="AXN670" s="65"/>
      <c r="AXO670" s="65"/>
      <c r="AXP670" s="65"/>
      <c r="AXQ670" s="65"/>
      <c r="AXR670" s="65"/>
      <c r="AXS670" s="65"/>
      <c r="AXT670" s="65"/>
      <c r="AXU670" s="65"/>
      <c r="AXV670" s="65"/>
      <c r="AXW670" s="65"/>
      <c r="AXX670" s="65"/>
      <c r="AXY670" s="65"/>
      <c r="AXZ670" s="65"/>
      <c r="AYA670" s="65"/>
      <c r="AYB670" s="65"/>
      <c r="AYC670" s="65"/>
      <c r="AYD670" s="65"/>
      <c r="AYE670" s="65"/>
      <c r="AYF670" s="65"/>
      <c r="AYG670" s="65"/>
      <c r="AYH670" s="65"/>
      <c r="AYI670" s="65"/>
      <c r="AYJ670" s="65"/>
      <c r="AYK670" s="65"/>
      <c r="AYL670" s="65"/>
      <c r="AYM670" s="65"/>
      <c r="AYN670" s="65"/>
      <c r="AYO670" s="65"/>
      <c r="AYP670" s="65"/>
      <c r="AYQ670" s="65"/>
      <c r="AYR670" s="65"/>
      <c r="AYS670" s="65"/>
      <c r="AYT670" s="65"/>
      <c r="AYU670" s="65"/>
      <c r="AYV670" s="65"/>
      <c r="AYW670" s="65"/>
      <c r="AYX670" s="65"/>
      <c r="AYY670" s="65"/>
      <c r="AYZ670" s="65"/>
      <c r="AZA670" s="65"/>
      <c r="AZB670" s="65"/>
      <c r="AZC670" s="65"/>
      <c r="AZD670" s="65"/>
      <c r="AZE670" s="65"/>
      <c r="AZF670" s="65"/>
      <c r="AZG670" s="65"/>
      <c r="AZH670" s="65"/>
      <c r="AZI670" s="65"/>
      <c r="AZJ670" s="65"/>
      <c r="AZK670" s="65"/>
      <c r="AZL670" s="65"/>
      <c r="AZM670" s="65"/>
      <c r="AZN670" s="65"/>
      <c r="AZO670" s="65"/>
      <c r="AZP670" s="65"/>
      <c r="AZQ670" s="65"/>
      <c r="AZR670" s="65"/>
      <c r="AZS670" s="65"/>
      <c r="AZT670" s="65"/>
      <c r="AZU670" s="65"/>
      <c r="AZV670" s="65"/>
      <c r="AZW670" s="65"/>
      <c r="AZX670" s="65"/>
      <c r="AZY670" s="65"/>
      <c r="AZZ670" s="65"/>
      <c r="BAA670" s="65"/>
      <c r="BAB670" s="65"/>
      <c r="BAC670" s="65"/>
      <c r="BAD670" s="65"/>
      <c r="BAE670" s="65"/>
      <c r="BAF670" s="65"/>
      <c r="BAG670" s="65"/>
      <c r="BAH670" s="65"/>
      <c r="BAI670" s="65"/>
      <c r="BAJ670" s="65"/>
      <c r="BAK670" s="65"/>
      <c r="BAL670" s="65"/>
      <c r="BAM670" s="65"/>
      <c r="BAN670" s="65"/>
      <c r="BAO670" s="65"/>
      <c r="BAP670" s="65"/>
      <c r="BAQ670" s="65"/>
      <c r="BAR670" s="65"/>
      <c r="BAS670" s="65"/>
      <c r="BAT670" s="65"/>
      <c r="BAU670" s="65"/>
      <c r="BAV670" s="65"/>
      <c r="BAW670" s="65"/>
      <c r="BAX670" s="65"/>
      <c r="BAY670" s="65"/>
      <c r="BAZ670" s="65"/>
      <c r="BBA670" s="65"/>
      <c r="BBB670" s="65"/>
      <c r="BBC670" s="65"/>
      <c r="BBD670" s="65"/>
      <c r="BBE670" s="65"/>
      <c r="BBF670" s="65"/>
      <c r="BBG670" s="65"/>
      <c r="BBH670" s="65"/>
      <c r="BBI670" s="65"/>
      <c r="BBJ670" s="65"/>
      <c r="BBK670" s="65"/>
      <c r="BBL670" s="65"/>
      <c r="BBM670" s="65"/>
      <c r="BBN670" s="65"/>
      <c r="BBO670" s="65"/>
      <c r="BBP670" s="65"/>
      <c r="BBQ670" s="65"/>
      <c r="BBR670" s="65"/>
      <c r="BBS670" s="65"/>
      <c r="BBT670" s="65"/>
      <c r="BBU670" s="65"/>
      <c r="BBV670" s="65"/>
      <c r="BBW670" s="65"/>
      <c r="BBX670" s="65"/>
      <c r="BBY670" s="65"/>
      <c r="BBZ670" s="65"/>
      <c r="BCA670" s="65"/>
      <c r="BCB670" s="65"/>
      <c r="BCC670" s="65"/>
      <c r="BCD670" s="65"/>
      <c r="BCE670" s="65"/>
      <c r="BCF670" s="65"/>
      <c r="BCG670" s="65"/>
      <c r="BCH670" s="65"/>
      <c r="BCI670" s="65"/>
      <c r="BCJ670" s="65"/>
      <c r="BCK670" s="65"/>
      <c r="BCL670" s="65"/>
      <c r="BCM670" s="65"/>
      <c r="BCN670" s="65"/>
      <c r="BCO670" s="65"/>
      <c r="BCP670" s="65"/>
      <c r="BCQ670" s="65"/>
      <c r="BCR670" s="65"/>
      <c r="BCS670" s="65"/>
      <c r="BCT670" s="65"/>
      <c r="BCU670" s="65"/>
      <c r="BCV670" s="65"/>
      <c r="BCW670" s="65"/>
      <c r="BCX670" s="65"/>
      <c r="BCY670" s="65"/>
      <c r="BCZ670" s="65"/>
      <c r="BDA670" s="65"/>
      <c r="BDB670" s="65"/>
      <c r="BDC670" s="65"/>
      <c r="BDD670" s="65"/>
      <c r="BDE670" s="65"/>
      <c r="BDF670" s="65"/>
      <c r="BDG670" s="65"/>
      <c r="BDH670" s="65"/>
      <c r="BDI670" s="65"/>
      <c r="BDJ670" s="65"/>
      <c r="BDK670" s="65"/>
      <c r="BDL670" s="65"/>
      <c r="BDM670" s="65"/>
      <c r="BDN670" s="65"/>
      <c r="BDO670" s="65"/>
      <c r="BDP670" s="65"/>
      <c r="BDQ670" s="65"/>
      <c r="BDR670" s="65"/>
      <c r="BDS670" s="65"/>
      <c r="BDT670" s="65"/>
      <c r="BDU670" s="65"/>
      <c r="BDV670" s="65"/>
      <c r="BDW670" s="65"/>
      <c r="BDX670" s="65"/>
      <c r="BDY670" s="65"/>
      <c r="BDZ670" s="65"/>
      <c r="BEA670" s="65"/>
      <c r="BEB670" s="65"/>
      <c r="BEC670" s="65"/>
      <c r="BED670" s="65"/>
      <c r="BEE670" s="65"/>
      <c r="BEF670" s="65"/>
      <c r="BEG670" s="65"/>
      <c r="BEH670" s="65"/>
      <c r="BEI670" s="65"/>
      <c r="BEJ670" s="65"/>
      <c r="BEK670" s="65"/>
      <c r="BEL670" s="65"/>
      <c r="BEM670" s="65"/>
      <c r="BEN670" s="65"/>
      <c r="BEO670" s="65"/>
      <c r="BEP670" s="65"/>
      <c r="BEQ670" s="65"/>
      <c r="BER670" s="65"/>
      <c r="BES670" s="65"/>
      <c r="BET670" s="65"/>
      <c r="BEU670" s="65"/>
      <c r="BEV670" s="65"/>
      <c r="BEW670" s="65"/>
      <c r="BEX670" s="65"/>
      <c r="BEY670" s="65"/>
      <c r="BEZ670" s="65"/>
      <c r="BFA670" s="65"/>
      <c r="BFB670" s="65"/>
      <c r="BFC670" s="65"/>
      <c r="BFD670" s="65"/>
      <c r="BFE670" s="65"/>
      <c r="BFF670" s="65"/>
      <c r="BFG670" s="65"/>
      <c r="BFH670" s="65"/>
      <c r="BFI670" s="65"/>
      <c r="BFJ670" s="65"/>
      <c r="BFK670" s="65"/>
      <c r="BFL670" s="65"/>
      <c r="BFM670" s="65"/>
      <c r="BFN670" s="65"/>
      <c r="BFO670" s="65"/>
      <c r="BFP670" s="65"/>
      <c r="BFQ670" s="65"/>
      <c r="BFR670" s="65"/>
      <c r="BFS670" s="65"/>
      <c r="BFT670" s="65"/>
      <c r="BFU670" s="65"/>
      <c r="BFV670" s="65"/>
      <c r="BFW670" s="65"/>
      <c r="BFX670" s="65"/>
      <c r="BFY670" s="65"/>
      <c r="BFZ670" s="65"/>
      <c r="BGA670" s="65"/>
      <c r="BGB670" s="65"/>
      <c r="BGC670" s="65"/>
      <c r="BGD670" s="65"/>
      <c r="BGE670" s="65"/>
      <c r="BGF670" s="65"/>
      <c r="BGG670" s="65"/>
      <c r="BGH670" s="65"/>
      <c r="BGI670" s="65"/>
      <c r="BGJ670" s="65"/>
      <c r="BGK670" s="65"/>
      <c r="BGL670" s="65"/>
      <c r="BGM670" s="65"/>
      <c r="BGN670" s="65"/>
      <c r="BGO670" s="65"/>
      <c r="BGP670" s="65"/>
      <c r="BGQ670" s="65"/>
      <c r="BGR670" s="65"/>
      <c r="BGS670" s="65"/>
      <c r="BGT670" s="65"/>
      <c r="BGU670" s="65"/>
      <c r="BGV670" s="65"/>
      <c r="BGW670" s="65"/>
      <c r="BGX670" s="65"/>
      <c r="BGY670" s="65"/>
      <c r="BGZ670" s="65"/>
      <c r="BHA670" s="65"/>
      <c r="BHB670" s="65"/>
      <c r="BHC670" s="65"/>
      <c r="BHD670" s="65"/>
      <c r="BHE670" s="65"/>
      <c r="BHF670" s="65"/>
      <c r="BHG670" s="65"/>
      <c r="BHH670" s="65"/>
      <c r="BHI670" s="65"/>
      <c r="BHJ670" s="65"/>
      <c r="BHK670" s="65"/>
      <c r="BHL670" s="65"/>
      <c r="BHM670" s="65"/>
      <c r="BHN670" s="65"/>
      <c r="BHO670" s="65"/>
      <c r="BHP670" s="65"/>
      <c r="BHQ670" s="65"/>
      <c r="BHR670" s="65"/>
      <c r="BHS670" s="65"/>
      <c r="BHT670" s="65"/>
      <c r="BHU670" s="65"/>
      <c r="BHV670" s="65"/>
      <c r="BHW670" s="65"/>
      <c r="BHX670" s="65"/>
      <c r="BHY670" s="65"/>
      <c r="BHZ670" s="65"/>
      <c r="BIA670" s="65"/>
      <c r="BIB670" s="65"/>
      <c r="BIC670" s="65"/>
      <c r="BID670" s="65"/>
      <c r="BIE670" s="65"/>
      <c r="BIF670" s="65"/>
      <c r="BIG670" s="65"/>
      <c r="BIH670" s="65"/>
      <c r="BII670" s="65"/>
      <c r="BIJ670" s="65"/>
      <c r="BIK670" s="65"/>
      <c r="BIL670" s="65"/>
      <c r="BIM670" s="65"/>
      <c r="BIN670" s="65"/>
      <c r="BIO670" s="65"/>
      <c r="BIP670" s="65"/>
      <c r="BIQ670" s="65"/>
      <c r="BIR670" s="65"/>
      <c r="BIS670" s="65"/>
      <c r="BIT670" s="65"/>
      <c r="BIU670" s="65"/>
      <c r="BIV670" s="65"/>
      <c r="BIW670" s="65"/>
      <c r="BIX670" s="65"/>
      <c r="BIY670" s="65"/>
      <c r="BIZ670" s="65"/>
      <c r="BJA670" s="65"/>
      <c r="BJB670" s="65"/>
      <c r="BJC670" s="65"/>
      <c r="BJD670" s="65"/>
      <c r="BJE670" s="65"/>
      <c r="BJF670" s="65"/>
      <c r="BJG670" s="65"/>
      <c r="BJH670" s="65"/>
      <c r="BJI670" s="65"/>
      <c r="BJJ670" s="65"/>
      <c r="BJK670" s="65"/>
      <c r="BJL670" s="65"/>
      <c r="BJM670" s="65"/>
      <c r="BJN670" s="65"/>
      <c r="BJO670" s="65"/>
      <c r="BJP670" s="65"/>
      <c r="BJQ670" s="65"/>
      <c r="BJR670" s="65"/>
      <c r="BJS670" s="65"/>
      <c r="BJT670" s="65"/>
      <c r="BJU670" s="65"/>
      <c r="BJV670" s="65"/>
      <c r="BJW670" s="65"/>
      <c r="BJX670" s="65"/>
      <c r="BJY670" s="65"/>
      <c r="BJZ670" s="65"/>
      <c r="BKA670" s="65"/>
      <c r="BKB670" s="65"/>
      <c r="BKC670" s="65"/>
      <c r="BKD670" s="65"/>
      <c r="BKE670" s="65"/>
      <c r="BKF670" s="65"/>
      <c r="BKG670" s="65"/>
      <c r="BKH670" s="65"/>
      <c r="BKI670" s="65"/>
      <c r="BKJ670" s="65"/>
      <c r="BKK670" s="65"/>
      <c r="BKL670" s="65"/>
      <c r="BKM670" s="65"/>
      <c r="BKN670" s="65"/>
      <c r="BKO670" s="65"/>
      <c r="BKP670" s="65"/>
      <c r="BKQ670" s="65"/>
      <c r="BKR670" s="65"/>
      <c r="BKS670" s="65"/>
      <c r="BKT670" s="65"/>
      <c r="BKU670" s="65"/>
      <c r="BKV670" s="65"/>
      <c r="BKW670" s="65"/>
      <c r="BKX670" s="65"/>
      <c r="BKY670" s="65"/>
      <c r="BKZ670" s="65"/>
      <c r="BLA670" s="65"/>
      <c r="BLB670" s="65"/>
      <c r="BLC670" s="65"/>
      <c r="BLD670" s="65"/>
      <c r="BLE670" s="65"/>
      <c r="BLF670" s="65"/>
      <c r="BLG670" s="65"/>
      <c r="BLH670" s="65"/>
      <c r="BLI670" s="65"/>
      <c r="BLJ670" s="65"/>
      <c r="BLK670" s="65"/>
      <c r="BLL670" s="65"/>
      <c r="BLM670" s="65"/>
      <c r="BLN670" s="65"/>
      <c r="BLO670" s="65"/>
      <c r="BLP670" s="65"/>
      <c r="BLQ670" s="65"/>
      <c r="BLR670" s="65"/>
      <c r="BLS670" s="65"/>
      <c r="BLT670" s="65"/>
      <c r="BLU670" s="65"/>
      <c r="BLV670" s="65"/>
      <c r="BLW670" s="65"/>
      <c r="BLX670" s="65"/>
      <c r="BLY670" s="65"/>
      <c r="BLZ670" s="65"/>
      <c r="BMA670" s="65"/>
      <c r="BMB670" s="65"/>
      <c r="BMC670" s="65"/>
      <c r="BMD670" s="65"/>
      <c r="BME670" s="65"/>
      <c r="BMF670" s="65"/>
      <c r="BMG670" s="65"/>
      <c r="BMH670" s="65"/>
      <c r="BMI670" s="65"/>
      <c r="BMJ670" s="65"/>
      <c r="BMK670" s="65"/>
      <c r="BML670" s="65"/>
      <c r="BMM670" s="65"/>
      <c r="BMN670" s="65"/>
      <c r="BMO670" s="65"/>
      <c r="BMP670" s="65"/>
      <c r="BMQ670" s="65"/>
      <c r="BMR670" s="65"/>
      <c r="BMS670" s="65"/>
      <c r="BMT670" s="65"/>
      <c r="BMU670" s="65"/>
      <c r="BMV670" s="65"/>
      <c r="BMW670" s="65"/>
      <c r="BMX670" s="65"/>
      <c r="BMY670" s="65"/>
      <c r="BMZ670" s="65"/>
      <c r="BNA670" s="65"/>
      <c r="BNB670" s="65"/>
      <c r="BNC670" s="65"/>
      <c r="BND670" s="65"/>
      <c r="BNE670" s="65"/>
      <c r="BNF670" s="65"/>
      <c r="BNG670" s="65"/>
      <c r="BNH670" s="65"/>
      <c r="BNI670" s="65"/>
      <c r="BNJ670" s="65"/>
      <c r="BNK670" s="65"/>
      <c r="BNL670" s="65"/>
      <c r="BNM670" s="65"/>
      <c r="BNN670" s="65"/>
      <c r="BNO670" s="65"/>
      <c r="BNP670" s="65"/>
      <c r="BNQ670" s="65"/>
      <c r="BNR670" s="65"/>
      <c r="BNS670" s="65"/>
      <c r="BNT670" s="65"/>
      <c r="BNU670" s="65"/>
      <c r="BNV670" s="65"/>
      <c r="BNW670" s="65"/>
      <c r="BNX670" s="65"/>
      <c r="BNY670" s="65"/>
      <c r="BNZ670" s="65"/>
      <c r="BOA670" s="65"/>
      <c r="BOB670" s="65"/>
      <c r="BOC670" s="65"/>
      <c r="BOD670" s="65"/>
      <c r="BOE670" s="65"/>
      <c r="BOF670" s="65"/>
      <c r="BOG670" s="65"/>
      <c r="BOH670" s="65"/>
      <c r="BOI670" s="65"/>
      <c r="BOJ670" s="65"/>
      <c r="BOK670" s="65"/>
      <c r="BOL670" s="65"/>
      <c r="BOM670" s="65"/>
      <c r="BON670" s="65"/>
      <c r="BOO670" s="65"/>
      <c r="BOP670" s="65"/>
      <c r="BOQ670" s="65"/>
      <c r="BOR670" s="65"/>
      <c r="BOS670" s="65"/>
      <c r="BOT670" s="65"/>
      <c r="BOU670" s="65"/>
      <c r="BOV670" s="65"/>
      <c r="BOW670" s="65"/>
      <c r="BOX670" s="65"/>
      <c r="BOY670" s="65"/>
      <c r="BOZ670" s="65"/>
      <c r="BPA670" s="65"/>
      <c r="BPB670" s="65"/>
      <c r="BPC670" s="65"/>
      <c r="BPD670" s="65"/>
      <c r="BPE670" s="65"/>
      <c r="BPF670" s="65"/>
      <c r="BPG670" s="65"/>
      <c r="BPH670" s="65"/>
      <c r="BPI670" s="65"/>
      <c r="BPJ670" s="65"/>
      <c r="BPK670" s="65"/>
      <c r="BPL670" s="65"/>
      <c r="BPM670" s="65"/>
      <c r="BPN670" s="65"/>
      <c r="BPO670" s="65"/>
      <c r="BPP670" s="65"/>
      <c r="BPQ670" s="65"/>
      <c r="BPR670" s="65"/>
      <c r="BPS670" s="65"/>
      <c r="BPT670" s="65"/>
      <c r="BPU670" s="65"/>
      <c r="BPV670" s="65"/>
      <c r="BPW670" s="65"/>
      <c r="BPX670" s="65"/>
      <c r="BPY670" s="65"/>
      <c r="BPZ670" s="65"/>
      <c r="BQA670" s="65"/>
      <c r="BQB670" s="65"/>
      <c r="BQC670" s="65"/>
      <c r="BQD670" s="65"/>
      <c r="BQE670" s="65"/>
      <c r="BQF670" s="65"/>
      <c r="BQG670" s="65"/>
      <c r="BQH670" s="65"/>
      <c r="BQI670" s="65"/>
      <c r="BQJ670" s="65"/>
      <c r="BQK670" s="65"/>
      <c r="BQL670" s="65"/>
      <c r="BQM670" s="65"/>
      <c r="BQN670" s="65"/>
      <c r="BQO670" s="65"/>
      <c r="BQP670" s="65"/>
      <c r="BQQ670" s="65"/>
      <c r="BQR670" s="65"/>
      <c r="BQS670" s="65"/>
      <c r="BQT670" s="65"/>
      <c r="BQU670" s="65"/>
      <c r="BQV670" s="65"/>
      <c r="BQW670" s="65"/>
      <c r="BQX670" s="65"/>
      <c r="BQY670" s="65"/>
      <c r="BQZ670" s="65"/>
      <c r="BRA670" s="65"/>
      <c r="BRB670" s="65"/>
      <c r="BRC670" s="65"/>
      <c r="BRD670" s="65"/>
      <c r="BRE670" s="65"/>
      <c r="BRF670" s="65"/>
      <c r="BRG670" s="65"/>
      <c r="BRH670" s="65"/>
      <c r="BRI670" s="65"/>
      <c r="BRJ670" s="65"/>
      <c r="BRK670" s="65"/>
      <c r="BRL670" s="65"/>
      <c r="BRM670" s="65"/>
      <c r="BRN670" s="65"/>
      <c r="BRO670" s="65"/>
      <c r="BRP670" s="65"/>
      <c r="BRQ670" s="65"/>
      <c r="BRR670" s="65"/>
      <c r="BRS670" s="65"/>
      <c r="BRT670" s="65"/>
      <c r="BRU670" s="65"/>
      <c r="BRV670" s="65"/>
      <c r="BRW670" s="65"/>
      <c r="BRX670" s="65"/>
      <c r="BRY670" s="65"/>
      <c r="BRZ670" s="65"/>
      <c r="BSA670" s="65"/>
      <c r="BSB670" s="65"/>
      <c r="BSC670" s="65"/>
      <c r="BSD670" s="65"/>
      <c r="BSE670" s="65"/>
      <c r="BSF670" s="65"/>
      <c r="BSG670" s="65"/>
      <c r="BSH670" s="65"/>
      <c r="BSI670" s="65"/>
      <c r="BSJ670" s="65"/>
      <c r="BSK670" s="65"/>
      <c r="BSL670" s="65"/>
      <c r="BSM670" s="65"/>
      <c r="BSN670" s="65"/>
      <c r="BSO670" s="65"/>
      <c r="BSP670" s="65"/>
      <c r="BSQ670" s="65"/>
      <c r="BSR670" s="65"/>
      <c r="BSS670" s="65"/>
      <c r="BST670" s="65"/>
      <c r="BSU670" s="65"/>
      <c r="BSV670" s="65"/>
      <c r="BSW670" s="65"/>
      <c r="BSX670" s="65"/>
      <c r="BSY670" s="65"/>
      <c r="BSZ670" s="65"/>
      <c r="BTA670" s="65"/>
      <c r="BTB670" s="65"/>
      <c r="BTC670" s="65"/>
      <c r="BTD670" s="65"/>
      <c r="BTE670" s="65"/>
      <c r="BTF670" s="65"/>
      <c r="BTG670" s="65"/>
      <c r="BTH670" s="65"/>
      <c r="BTI670" s="65"/>
      <c r="BTJ670" s="65"/>
      <c r="BTK670" s="65"/>
      <c r="BTL670" s="65"/>
      <c r="BTM670" s="65"/>
      <c r="BTN670" s="65"/>
      <c r="BTO670" s="65"/>
      <c r="BTP670" s="65"/>
      <c r="BTQ670" s="65"/>
      <c r="BTR670" s="65"/>
      <c r="BTS670" s="65"/>
      <c r="BTT670" s="65"/>
      <c r="BTU670" s="65"/>
      <c r="BTV670" s="65"/>
      <c r="BTW670" s="65"/>
      <c r="BTX670" s="65"/>
      <c r="BTY670" s="65"/>
      <c r="BTZ670" s="65"/>
      <c r="BUA670" s="65"/>
      <c r="BUB670" s="65"/>
      <c r="BUC670" s="65"/>
      <c r="BUD670" s="65"/>
      <c r="BUE670" s="65"/>
      <c r="BUF670" s="65"/>
      <c r="BUG670" s="65"/>
      <c r="BUH670" s="65"/>
      <c r="BUI670" s="65"/>
      <c r="BUJ670" s="65"/>
      <c r="BUK670" s="65"/>
      <c r="BUL670" s="65"/>
      <c r="BUM670" s="65"/>
      <c r="BUN670" s="65"/>
      <c r="BUO670" s="65"/>
      <c r="BUP670" s="65"/>
      <c r="BUQ670" s="65"/>
      <c r="BUR670" s="65"/>
      <c r="BUS670" s="65"/>
      <c r="BUT670" s="65"/>
      <c r="BUU670" s="65"/>
      <c r="BUV670" s="65"/>
      <c r="BUW670" s="65"/>
      <c r="BUX670" s="65"/>
      <c r="BUY670" s="65"/>
      <c r="BUZ670" s="65"/>
      <c r="BVA670" s="65"/>
      <c r="BVB670" s="65"/>
      <c r="BVC670" s="65"/>
      <c r="BVD670" s="65"/>
      <c r="BVE670" s="65"/>
      <c r="BVF670" s="65"/>
      <c r="BVG670" s="65"/>
      <c r="BVH670" s="65"/>
      <c r="BVI670" s="65"/>
      <c r="BVJ670" s="65"/>
      <c r="BVK670" s="65"/>
      <c r="BVL670" s="65"/>
      <c r="BVM670" s="65"/>
      <c r="BVN670" s="65"/>
      <c r="BVO670" s="65"/>
      <c r="BVP670" s="65"/>
      <c r="BVQ670" s="65"/>
      <c r="BVR670" s="65"/>
      <c r="BVS670" s="65"/>
      <c r="BVT670" s="65"/>
      <c r="BVU670" s="65"/>
      <c r="BVV670" s="65"/>
      <c r="BVW670" s="65"/>
      <c r="BVX670" s="65"/>
      <c r="BVY670" s="65"/>
      <c r="BVZ670" s="65"/>
      <c r="BWA670" s="65"/>
      <c r="BWB670" s="65"/>
      <c r="BWC670" s="65"/>
      <c r="BWD670" s="65"/>
      <c r="BWE670" s="65"/>
      <c r="BWF670" s="65"/>
      <c r="BWG670" s="65"/>
      <c r="BWH670" s="65"/>
      <c r="BWI670" s="65"/>
      <c r="BWJ670" s="65"/>
      <c r="BWK670" s="65"/>
      <c r="BWL670" s="65"/>
      <c r="BWM670" s="65"/>
      <c r="BWN670" s="65"/>
      <c r="BWO670" s="65"/>
      <c r="BWP670" s="65"/>
      <c r="BWQ670" s="65"/>
      <c r="BWR670" s="65"/>
      <c r="BWS670" s="65"/>
      <c r="BWT670" s="65"/>
      <c r="BWU670" s="65"/>
      <c r="BWV670" s="65"/>
      <c r="BWW670" s="65"/>
      <c r="BWX670" s="65"/>
      <c r="BWY670" s="65"/>
      <c r="BWZ670" s="65"/>
      <c r="BXA670" s="65"/>
      <c r="BXB670" s="65"/>
      <c r="BXC670" s="65"/>
      <c r="BXD670" s="65"/>
      <c r="BXE670" s="65"/>
      <c r="BXF670" s="65"/>
      <c r="BXG670" s="65"/>
      <c r="BXH670" s="65"/>
      <c r="BXI670" s="65"/>
      <c r="BXJ670" s="65"/>
      <c r="BXK670" s="65"/>
      <c r="BXL670" s="65"/>
      <c r="BXM670" s="65"/>
      <c r="BXN670" s="65"/>
      <c r="BXO670" s="65"/>
      <c r="BXP670" s="65"/>
      <c r="BXQ670" s="65"/>
      <c r="BXR670" s="65"/>
      <c r="BXS670" s="65"/>
      <c r="BXT670" s="65"/>
      <c r="BXU670" s="65"/>
      <c r="BXV670" s="65"/>
      <c r="BXW670" s="65"/>
      <c r="BXX670" s="65"/>
      <c r="BXY670" s="65"/>
      <c r="BXZ670" s="65"/>
      <c r="BYA670" s="65"/>
      <c r="BYB670" s="65"/>
      <c r="BYC670" s="65"/>
      <c r="BYD670" s="65"/>
      <c r="BYE670" s="65"/>
      <c r="BYF670" s="65"/>
      <c r="BYG670" s="65"/>
      <c r="BYH670" s="65"/>
      <c r="BYI670" s="65"/>
      <c r="BYJ670" s="65"/>
      <c r="BYK670" s="65"/>
      <c r="BYL670" s="65"/>
      <c r="BYM670" s="65"/>
      <c r="BYN670" s="65"/>
      <c r="BYO670" s="65"/>
      <c r="BYP670" s="65"/>
      <c r="BYQ670" s="65"/>
      <c r="BYR670" s="65"/>
      <c r="BYS670" s="65"/>
      <c r="BYT670" s="65"/>
      <c r="BYU670" s="65"/>
      <c r="BYV670" s="65"/>
      <c r="BYW670" s="65"/>
      <c r="BYX670" s="65"/>
      <c r="BYY670" s="65"/>
      <c r="BYZ670" s="65"/>
      <c r="BZA670" s="65"/>
      <c r="BZB670" s="65"/>
      <c r="BZC670" s="65"/>
      <c r="BZD670" s="65"/>
      <c r="BZE670" s="65"/>
      <c r="BZF670" s="65"/>
      <c r="BZG670" s="65"/>
      <c r="BZH670" s="65"/>
      <c r="BZI670" s="65"/>
      <c r="BZJ670" s="65"/>
      <c r="BZK670" s="65"/>
      <c r="BZL670" s="65"/>
      <c r="BZM670" s="65"/>
      <c r="BZN670" s="65"/>
      <c r="BZO670" s="65"/>
      <c r="BZP670" s="65"/>
      <c r="BZQ670" s="65"/>
      <c r="BZR670" s="65"/>
      <c r="BZS670" s="65"/>
      <c r="BZT670" s="65"/>
      <c r="BZU670" s="65"/>
      <c r="BZV670" s="65"/>
      <c r="BZW670" s="65"/>
      <c r="BZX670" s="65"/>
      <c r="BZY670" s="65"/>
      <c r="BZZ670" s="65"/>
      <c r="CAA670" s="65"/>
      <c r="CAB670" s="65"/>
      <c r="CAC670" s="65"/>
      <c r="CAD670" s="65"/>
      <c r="CAE670" s="65"/>
      <c r="CAF670" s="65"/>
      <c r="CAG670" s="65"/>
      <c r="CAH670" s="65"/>
      <c r="CAI670" s="65"/>
      <c r="CAJ670" s="65"/>
      <c r="CAK670" s="65"/>
      <c r="CAL670" s="65"/>
      <c r="CAM670" s="65"/>
      <c r="CAN670" s="65"/>
      <c r="CAO670" s="65"/>
      <c r="CAP670" s="65"/>
      <c r="CAQ670" s="65"/>
      <c r="CAR670" s="65"/>
      <c r="CAS670" s="65"/>
      <c r="CAT670" s="65"/>
      <c r="CAU670" s="65"/>
      <c r="CAV670" s="65"/>
      <c r="CAW670" s="65"/>
      <c r="CAX670" s="65"/>
      <c r="CAY670" s="65"/>
      <c r="CAZ670" s="65"/>
      <c r="CBA670" s="65"/>
      <c r="CBB670" s="65"/>
      <c r="CBC670" s="65"/>
      <c r="CBD670" s="65"/>
      <c r="CBE670" s="65"/>
      <c r="CBF670" s="65"/>
      <c r="CBG670" s="65"/>
      <c r="CBH670" s="65"/>
      <c r="CBI670" s="65"/>
      <c r="CBJ670" s="65"/>
      <c r="CBK670" s="65"/>
      <c r="CBL670" s="65"/>
      <c r="CBM670" s="65"/>
      <c r="CBN670" s="65"/>
      <c r="CBO670" s="65"/>
      <c r="CBP670" s="65"/>
      <c r="CBQ670" s="65"/>
      <c r="CBR670" s="65"/>
      <c r="CBS670" s="65"/>
      <c r="CBT670" s="65"/>
      <c r="CBU670" s="65"/>
      <c r="CBV670" s="65"/>
      <c r="CBW670" s="65"/>
      <c r="CBX670" s="65"/>
      <c r="CBY670" s="65"/>
      <c r="CBZ670" s="65"/>
      <c r="CCA670" s="65"/>
      <c r="CCB670" s="65"/>
      <c r="CCC670" s="65"/>
      <c r="CCD670" s="65"/>
      <c r="CCE670" s="65"/>
      <c r="CCF670" s="65"/>
      <c r="CCG670" s="65"/>
      <c r="CCH670" s="65"/>
      <c r="CCI670" s="65"/>
      <c r="CCJ670" s="65"/>
      <c r="CCK670" s="65"/>
      <c r="CCL670" s="65"/>
      <c r="CCM670" s="65"/>
      <c r="CCN670" s="65"/>
      <c r="CCO670" s="65"/>
      <c r="CCP670" s="65"/>
      <c r="CCQ670" s="65"/>
      <c r="CCR670" s="65"/>
      <c r="CCS670" s="65"/>
      <c r="CCT670" s="65"/>
      <c r="CCU670" s="65"/>
      <c r="CCV670" s="65"/>
      <c r="CCW670" s="65"/>
      <c r="CCX670" s="65"/>
      <c r="CCY670" s="65"/>
      <c r="CCZ670" s="65"/>
      <c r="CDA670" s="65"/>
      <c r="CDB670" s="65"/>
      <c r="CDC670" s="65"/>
      <c r="CDD670" s="65"/>
      <c r="CDE670" s="65"/>
      <c r="CDF670" s="65"/>
      <c r="CDG670" s="65"/>
      <c r="CDH670" s="65"/>
      <c r="CDI670" s="65"/>
      <c r="CDJ670" s="65"/>
      <c r="CDK670" s="65"/>
      <c r="CDL670" s="65"/>
      <c r="CDM670" s="65"/>
      <c r="CDN670" s="65"/>
      <c r="CDO670" s="65"/>
      <c r="CDP670" s="65"/>
      <c r="CDQ670" s="65"/>
      <c r="CDR670" s="65"/>
      <c r="CDS670" s="65"/>
      <c r="CDT670" s="65"/>
      <c r="CDU670" s="65"/>
      <c r="CDV670" s="65"/>
      <c r="CDW670" s="65"/>
      <c r="CDX670" s="65"/>
      <c r="CDY670" s="65"/>
      <c r="CDZ670" s="65"/>
      <c r="CEA670" s="65"/>
      <c r="CEB670" s="65"/>
      <c r="CEC670" s="65"/>
      <c r="CED670" s="65"/>
      <c r="CEE670" s="65"/>
      <c r="CEF670" s="65"/>
      <c r="CEG670" s="65"/>
      <c r="CEH670" s="65"/>
      <c r="CEI670" s="65"/>
      <c r="CEJ670" s="65"/>
      <c r="CEK670" s="65"/>
      <c r="CEL670" s="65"/>
      <c r="CEM670" s="65"/>
      <c r="CEN670" s="65"/>
      <c r="CEO670" s="65"/>
      <c r="CEP670" s="65"/>
      <c r="CEQ670" s="65"/>
      <c r="CER670" s="65"/>
      <c r="CES670" s="65"/>
      <c r="CET670" s="65"/>
      <c r="CEU670" s="65"/>
      <c r="CEV670" s="65"/>
      <c r="CEW670" s="65"/>
      <c r="CEX670" s="65"/>
      <c r="CEY670" s="65"/>
      <c r="CEZ670" s="65"/>
      <c r="CFA670" s="65"/>
      <c r="CFB670" s="65"/>
      <c r="CFC670" s="65"/>
      <c r="CFD670" s="65"/>
      <c r="CFE670" s="65"/>
      <c r="CFF670" s="65"/>
      <c r="CFG670" s="65"/>
      <c r="CFH670" s="65"/>
      <c r="CFI670" s="65"/>
      <c r="CFJ670" s="65"/>
      <c r="CFK670" s="65"/>
      <c r="CFL670" s="65"/>
      <c r="CFM670" s="65"/>
      <c r="CFN670" s="65"/>
      <c r="CFO670" s="65"/>
      <c r="CFP670" s="65"/>
      <c r="CFQ670" s="65"/>
      <c r="CFR670" s="65"/>
      <c r="CFS670" s="65"/>
      <c r="CFT670" s="65"/>
      <c r="CFU670" s="65"/>
      <c r="CFV670" s="65"/>
      <c r="CFW670" s="65"/>
      <c r="CFX670" s="65"/>
      <c r="CFY670" s="65"/>
      <c r="CFZ670" s="65"/>
      <c r="CGA670" s="65"/>
      <c r="CGB670" s="65"/>
      <c r="CGC670" s="65"/>
      <c r="CGD670" s="65"/>
      <c r="CGE670" s="65"/>
      <c r="CGF670" s="65"/>
      <c r="CGG670" s="65"/>
      <c r="CGH670" s="65"/>
      <c r="CGI670" s="65"/>
      <c r="CGJ670" s="65"/>
      <c r="CGK670" s="65"/>
      <c r="CGL670" s="65"/>
      <c r="CGM670" s="65"/>
      <c r="CGN670" s="65"/>
      <c r="CGO670" s="65"/>
      <c r="CGP670" s="65"/>
      <c r="CGQ670" s="65"/>
      <c r="CGR670" s="65"/>
      <c r="CGS670" s="65"/>
      <c r="CGT670" s="65"/>
      <c r="CGU670" s="65"/>
      <c r="CGV670" s="65"/>
      <c r="CGW670" s="65"/>
      <c r="CGX670" s="65"/>
      <c r="CGY670" s="65"/>
      <c r="CGZ670" s="65"/>
      <c r="CHA670" s="65"/>
      <c r="CHB670" s="65"/>
      <c r="CHC670" s="65"/>
      <c r="CHD670" s="65"/>
      <c r="CHE670" s="65"/>
      <c r="CHF670" s="65"/>
      <c r="CHG670" s="65"/>
      <c r="CHH670" s="65"/>
      <c r="CHI670" s="65"/>
      <c r="CHJ670" s="65"/>
      <c r="CHK670" s="65"/>
      <c r="CHL670" s="65"/>
      <c r="CHM670" s="65"/>
      <c r="CHN670" s="65"/>
      <c r="CHO670" s="65"/>
      <c r="CHP670" s="65"/>
      <c r="CHQ670" s="65"/>
      <c r="CHR670" s="65"/>
      <c r="CHS670" s="65"/>
      <c r="CHT670" s="65"/>
      <c r="CHU670" s="65"/>
      <c r="CHV670" s="65"/>
      <c r="CHW670" s="65"/>
      <c r="CHX670" s="65"/>
      <c r="CHY670" s="65"/>
      <c r="CHZ670" s="65"/>
      <c r="CIA670" s="65"/>
      <c r="CIB670" s="65"/>
      <c r="CIC670" s="65"/>
      <c r="CID670" s="65"/>
      <c r="CIE670" s="65"/>
      <c r="CIF670" s="65"/>
      <c r="CIG670" s="65"/>
      <c r="CIH670" s="65"/>
      <c r="CII670" s="65"/>
      <c r="CIJ670" s="65"/>
      <c r="CIK670" s="65"/>
      <c r="CIL670" s="65"/>
      <c r="CIM670" s="65"/>
      <c r="CIN670" s="65"/>
      <c r="CIO670" s="65"/>
      <c r="CIP670" s="65"/>
      <c r="CIQ670" s="65"/>
      <c r="CIR670" s="65"/>
      <c r="CIS670" s="65"/>
      <c r="CIT670" s="65"/>
      <c r="CIU670" s="65"/>
      <c r="CIV670" s="65"/>
      <c r="CIW670" s="65"/>
      <c r="CIX670" s="65"/>
      <c r="CIY670" s="65"/>
      <c r="CIZ670" s="65"/>
      <c r="CJA670" s="65"/>
      <c r="CJB670" s="65"/>
      <c r="CJC670" s="65"/>
      <c r="CJD670" s="65"/>
      <c r="CJE670" s="65"/>
      <c r="CJF670" s="65"/>
      <c r="CJG670" s="65"/>
      <c r="CJH670" s="65"/>
      <c r="CJI670" s="65"/>
      <c r="CJJ670" s="65"/>
      <c r="CJK670" s="65"/>
      <c r="CJL670" s="65"/>
      <c r="CJM670" s="65"/>
      <c r="CJN670" s="65"/>
      <c r="CJO670" s="65"/>
      <c r="CJP670" s="65"/>
      <c r="CJQ670" s="65"/>
      <c r="CJR670" s="65"/>
      <c r="CJS670" s="65"/>
      <c r="CJT670" s="65"/>
      <c r="CJU670" s="65"/>
      <c r="CJV670" s="65"/>
      <c r="CJW670" s="65"/>
      <c r="CJX670" s="65"/>
      <c r="CJY670" s="65"/>
      <c r="CJZ670" s="65"/>
      <c r="CKA670" s="65"/>
      <c r="CKB670" s="65"/>
      <c r="CKC670" s="65"/>
      <c r="CKD670" s="65"/>
      <c r="CKE670" s="65"/>
      <c r="CKF670" s="65"/>
      <c r="CKG670" s="65"/>
      <c r="CKH670" s="65"/>
      <c r="CKI670" s="65"/>
      <c r="CKJ670" s="65"/>
      <c r="CKK670" s="65"/>
      <c r="CKL670" s="65"/>
      <c r="CKM670" s="65"/>
      <c r="CKN670" s="65"/>
      <c r="CKO670" s="65"/>
      <c r="CKP670" s="65"/>
      <c r="CKQ670" s="65"/>
      <c r="CKR670" s="65"/>
      <c r="CKS670" s="65"/>
      <c r="CKT670" s="65"/>
      <c r="CKU670" s="65"/>
      <c r="CKV670" s="65"/>
      <c r="CKW670" s="65"/>
      <c r="CKX670" s="65"/>
      <c r="CKY670" s="65"/>
      <c r="CKZ670" s="65"/>
      <c r="CLA670" s="65"/>
      <c r="CLB670" s="65"/>
      <c r="CLC670" s="65"/>
      <c r="CLD670" s="65"/>
      <c r="CLE670" s="65"/>
      <c r="CLF670" s="65"/>
      <c r="CLG670" s="65"/>
      <c r="CLH670" s="65"/>
      <c r="CLI670" s="65"/>
      <c r="CLJ670" s="65"/>
      <c r="CLK670" s="65"/>
      <c r="CLL670" s="65"/>
      <c r="CLM670" s="65"/>
      <c r="CLN670" s="65"/>
      <c r="CLO670" s="65"/>
      <c r="CLP670" s="65"/>
      <c r="CLQ670" s="65"/>
      <c r="CLR670" s="65"/>
      <c r="CLS670" s="65"/>
      <c r="CLT670" s="65"/>
      <c r="CLU670" s="65"/>
      <c r="CLV670" s="65"/>
      <c r="CLW670" s="65"/>
      <c r="CLX670" s="65"/>
      <c r="CLY670" s="65"/>
      <c r="CLZ670" s="65"/>
      <c r="CMA670" s="65"/>
      <c r="CMB670" s="65"/>
      <c r="CMC670" s="65"/>
      <c r="CMD670" s="65"/>
      <c r="CME670" s="65"/>
      <c r="CMF670" s="65"/>
      <c r="CMG670" s="65"/>
      <c r="CMH670" s="65"/>
      <c r="CMI670" s="65"/>
      <c r="CMJ670" s="65"/>
      <c r="CMK670" s="65"/>
      <c r="CML670" s="65"/>
      <c r="CMM670" s="65"/>
      <c r="CMN670" s="65"/>
      <c r="CMO670" s="65"/>
      <c r="CMP670" s="65"/>
      <c r="CMQ670" s="65"/>
      <c r="CMR670" s="65"/>
      <c r="CMS670" s="65"/>
      <c r="CMT670" s="65"/>
      <c r="CMU670" s="65"/>
      <c r="CMV670" s="65"/>
      <c r="CMW670" s="65"/>
      <c r="CMX670" s="65"/>
      <c r="CMY670" s="65"/>
      <c r="CMZ670" s="65"/>
      <c r="CNA670" s="65"/>
      <c r="CNB670" s="65"/>
      <c r="CNC670" s="65"/>
      <c r="CND670" s="65"/>
      <c r="CNE670" s="65"/>
      <c r="CNF670" s="65"/>
      <c r="CNG670" s="65"/>
      <c r="CNH670" s="65"/>
      <c r="CNI670" s="65"/>
      <c r="CNJ670" s="65"/>
      <c r="CNK670" s="65"/>
      <c r="CNL670" s="65"/>
      <c r="CNM670" s="65"/>
      <c r="CNN670" s="65"/>
      <c r="CNO670" s="65"/>
      <c r="CNP670" s="65"/>
      <c r="CNQ670" s="65"/>
      <c r="CNR670" s="65"/>
      <c r="CNS670" s="65"/>
      <c r="CNT670" s="65"/>
      <c r="CNU670" s="65"/>
      <c r="CNV670" s="65"/>
      <c r="CNW670" s="65"/>
      <c r="CNX670" s="65"/>
      <c r="CNY670" s="65"/>
      <c r="CNZ670" s="65"/>
      <c r="COA670" s="65"/>
      <c r="COB670" s="65"/>
      <c r="COC670" s="65"/>
      <c r="COD670" s="65"/>
      <c r="COE670" s="65"/>
      <c r="COF670" s="65"/>
      <c r="COG670" s="65"/>
      <c r="COH670" s="65"/>
      <c r="COI670" s="65"/>
      <c r="COJ670" s="65"/>
      <c r="COK670" s="65"/>
      <c r="COL670" s="65"/>
      <c r="COM670" s="65"/>
      <c r="CON670" s="65"/>
      <c r="COO670" s="65"/>
      <c r="COP670" s="65"/>
      <c r="COQ670" s="65"/>
      <c r="COR670" s="65"/>
      <c r="COS670" s="65"/>
      <c r="COT670" s="65"/>
      <c r="COU670" s="65"/>
      <c r="COV670" s="65"/>
      <c r="COW670" s="65"/>
      <c r="COX670" s="65"/>
      <c r="COY670" s="65"/>
      <c r="COZ670" s="65"/>
      <c r="CPA670" s="65"/>
      <c r="CPB670" s="65"/>
      <c r="CPC670" s="65"/>
      <c r="CPD670" s="65"/>
      <c r="CPE670" s="65"/>
      <c r="CPF670" s="65"/>
      <c r="CPG670" s="65"/>
      <c r="CPH670" s="65"/>
      <c r="CPI670" s="65"/>
      <c r="CPJ670" s="65"/>
      <c r="CPK670" s="65"/>
      <c r="CPL670" s="65"/>
      <c r="CPM670" s="65"/>
      <c r="CPN670" s="65"/>
      <c r="CPO670" s="65"/>
      <c r="CPP670" s="65"/>
      <c r="CPQ670" s="65"/>
      <c r="CPR670" s="65"/>
      <c r="CPS670" s="65"/>
      <c r="CPT670" s="65"/>
      <c r="CPU670" s="65"/>
      <c r="CPV670" s="65"/>
      <c r="CPW670" s="65"/>
      <c r="CPX670" s="65"/>
      <c r="CPY670" s="65"/>
      <c r="CPZ670" s="65"/>
      <c r="CQA670" s="65"/>
      <c r="CQB670" s="65"/>
      <c r="CQC670" s="65"/>
      <c r="CQD670" s="65"/>
      <c r="CQE670" s="65"/>
      <c r="CQF670" s="65"/>
      <c r="CQG670" s="65"/>
      <c r="CQH670" s="65"/>
      <c r="CQI670" s="65"/>
      <c r="CQJ670" s="65"/>
      <c r="CQK670" s="65"/>
      <c r="CQL670" s="65"/>
      <c r="CQM670" s="65"/>
      <c r="CQN670" s="65"/>
      <c r="CQO670" s="65"/>
      <c r="CQP670" s="65"/>
      <c r="CQQ670" s="65"/>
      <c r="CQR670" s="65"/>
      <c r="CQS670" s="65"/>
      <c r="CQT670" s="65"/>
      <c r="CQU670" s="65"/>
      <c r="CQV670" s="65"/>
      <c r="CQW670" s="65"/>
      <c r="CQX670" s="65"/>
      <c r="CQY670" s="65"/>
      <c r="CQZ670" s="65"/>
      <c r="CRA670" s="65"/>
      <c r="CRB670" s="65"/>
      <c r="CRC670" s="65"/>
      <c r="CRD670" s="65"/>
      <c r="CRE670" s="65"/>
      <c r="CRF670" s="65"/>
      <c r="CRG670" s="65"/>
      <c r="CRH670" s="65"/>
      <c r="CRI670" s="65"/>
      <c r="CRJ670" s="65"/>
      <c r="CRK670" s="65"/>
      <c r="CRL670" s="65"/>
      <c r="CRM670" s="65"/>
      <c r="CRN670" s="65"/>
      <c r="CRO670" s="65"/>
      <c r="CRP670" s="65"/>
      <c r="CRQ670" s="65"/>
      <c r="CRR670" s="65"/>
      <c r="CRS670" s="65"/>
      <c r="CRT670" s="65"/>
      <c r="CRU670" s="65"/>
      <c r="CRV670" s="65"/>
      <c r="CRW670" s="65"/>
      <c r="CRX670" s="65"/>
      <c r="CRY670" s="65"/>
      <c r="CRZ670" s="65"/>
      <c r="CSA670" s="65"/>
      <c r="CSB670" s="65"/>
      <c r="CSC670" s="65"/>
      <c r="CSD670" s="65"/>
      <c r="CSE670" s="65"/>
      <c r="CSF670" s="65"/>
      <c r="CSG670" s="65"/>
      <c r="CSH670" s="65"/>
      <c r="CSI670" s="65"/>
      <c r="CSJ670" s="65"/>
      <c r="CSK670" s="65"/>
      <c r="CSL670" s="65"/>
      <c r="CSM670" s="65"/>
      <c r="CSN670" s="65"/>
      <c r="CSO670" s="65"/>
      <c r="CSP670" s="65"/>
      <c r="CSQ670" s="65"/>
      <c r="CSR670" s="65"/>
      <c r="CSS670" s="65"/>
      <c r="CST670" s="65"/>
      <c r="CSU670" s="65"/>
      <c r="CSV670" s="65"/>
      <c r="CSW670" s="65"/>
      <c r="CSX670" s="65"/>
      <c r="CSY670" s="65"/>
      <c r="CSZ670" s="65"/>
      <c r="CTA670" s="65"/>
      <c r="CTB670" s="65"/>
      <c r="CTC670" s="65"/>
      <c r="CTD670" s="65"/>
      <c r="CTE670" s="65"/>
      <c r="CTF670" s="65"/>
      <c r="CTG670" s="65"/>
      <c r="CTH670" s="65"/>
      <c r="CTI670" s="65"/>
      <c r="CTJ670" s="65"/>
      <c r="CTK670" s="65"/>
      <c r="CTL670" s="65"/>
      <c r="CTM670" s="65"/>
      <c r="CTN670" s="65"/>
      <c r="CTO670" s="65"/>
      <c r="CTP670" s="65"/>
      <c r="CTQ670" s="65"/>
      <c r="CTR670" s="65"/>
      <c r="CTS670" s="65"/>
      <c r="CTT670" s="65"/>
      <c r="CTU670" s="65"/>
      <c r="CTV670" s="65"/>
      <c r="CTW670" s="65"/>
      <c r="CTX670" s="65"/>
      <c r="CTY670" s="65"/>
      <c r="CTZ670" s="65"/>
      <c r="CUA670" s="65"/>
      <c r="CUB670" s="65"/>
      <c r="CUC670" s="65"/>
      <c r="CUD670" s="65"/>
      <c r="CUE670" s="65"/>
      <c r="CUF670" s="65"/>
      <c r="CUG670" s="65"/>
      <c r="CUH670" s="65"/>
      <c r="CUI670" s="65"/>
      <c r="CUJ670" s="65"/>
      <c r="CUK670" s="65"/>
      <c r="CUL670" s="65"/>
      <c r="CUM670" s="65"/>
      <c r="CUN670" s="65"/>
      <c r="CUO670" s="65"/>
      <c r="CUP670" s="65"/>
      <c r="CUQ670" s="65"/>
      <c r="CUR670" s="65"/>
      <c r="CUS670" s="65"/>
      <c r="CUT670" s="65"/>
      <c r="CUU670" s="65"/>
      <c r="CUV670" s="65"/>
      <c r="CUW670" s="65"/>
      <c r="CUX670" s="65"/>
      <c r="CUY670" s="65"/>
      <c r="CUZ670" s="65"/>
      <c r="CVA670" s="65"/>
      <c r="CVB670" s="65"/>
      <c r="CVC670" s="65"/>
      <c r="CVD670" s="65"/>
      <c r="CVE670" s="65"/>
      <c r="CVF670" s="65"/>
      <c r="CVG670" s="65"/>
      <c r="CVH670" s="65"/>
      <c r="CVI670" s="65"/>
      <c r="CVJ670" s="65"/>
      <c r="CVK670" s="65"/>
      <c r="CVL670" s="65"/>
      <c r="CVM670" s="65"/>
      <c r="CVN670" s="65"/>
      <c r="CVO670" s="65"/>
      <c r="CVP670" s="65"/>
      <c r="CVQ670" s="65"/>
      <c r="CVR670" s="65"/>
      <c r="CVS670" s="65"/>
      <c r="CVT670" s="65"/>
      <c r="CVU670" s="65"/>
      <c r="CVV670" s="65"/>
      <c r="CVW670" s="65"/>
      <c r="CVX670" s="65"/>
      <c r="CVY670" s="65"/>
      <c r="CVZ670" s="65"/>
      <c r="CWA670" s="65"/>
      <c r="CWB670" s="65"/>
      <c r="CWC670" s="65"/>
      <c r="CWD670" s="65"/>
      <c r="CWE670" s="65"/>
      <c r="CWF670" s="65"/>
      <c r="CWG670" s="65"/>
      <c r="CWH670" s="65"/>
      <c r="CWI670" s="65"/>
      <c r="CWJ670" s="65"/>
      <c r="CWK670" s="65"/>
      <c r="CWL670" s="65"/>
      <c r="CWM670" s="65"/>
      <c r="CWN670" s="65"/>
      <c r="CWO670" s="65"/>
      <c r="CWP670" s="65"/>
      <c r="CWQ670" s="65"/>
      <c r="CWR670" s="65"/>
      <c r="CWS670" s="65"/>
      <c r="CWT670" s="65"/>
      <c r="CWU670" s="65"/>
      <c r="CWV670" s="65"/>
      <c r="CWW670" s="65"/>
      <c r="CWX670" s="65"/>
      <c r="CWY670" s="65"/>
      <c r="CWZ670" s="65"/>
      <c r="CXA670" s="65"/>
      <c r="CXB670" s="65"/>
      <c r="CXC670" s="65"/>
      <c r="CXD670" s="65"/>
      <c r="CXE670" s="65"/>
      <c r="CXF670" s="65"/>
      <c r="CXG670" s="65"/>
      <c r="CXH670" s="65"/>
      <c r="CXI670" s="65"/>
      <c r="CXJ670" s="65"/>
      <c r="CXK670" s="65"/>
      <c r="CXL670" s="65"/>
      <c r="CXM670" s="65"/>
      <c r="CXN670" s="65"/>
      <c r="CXO670" s="65"/>
      <c r="CXP670" s="65"/>
      <c r="CXQ670" s="65"/>
      <c r="CXR670" s="65"/>
      <c r="CXS670" s="65"/>
      <c r="CXT670" s="65"/>
      <c r="CXU670" s="65"/>
      <c r="CXV670" s="65"/>
      <c r="CXW670" s="65"/>
      <c r="CXX670" s="65"/>
      <c r="CXY670" s="65"/>
      <c r="CXZ670" s="65"/>
      <c r="CYA670" s="65"/>
      <c r="CYB670" s="65"/>
      <c r="CYC670" s="65"/>
      <c r="CYD670" s="65"/>
      <c r="CYE670" s="65"/>
      <c r="CYF670" s="65"/>
      <c r="CYG670" s="65"/>
      <c r="CYH670" s="65"/>
      <c r="CYI670" s="65"/>
      <c r="CYJ670" s="65"/>
      <c r="CYK670" s="65"/>
      <c r="CYL670" s="65"/>
      <c r="CYM670" s="65"/>
      <c r="CYN670" s="65"/>
      <c r="CYO670" s="65"/>
      <c r="CYP670" s="65"/>
      <c r="CYQ670" s="65"/>
      <c r="CYR670" s="65"/>
      <c r="CYS670" s="65"/>
      <c r="CYT670" s="65"/>
      <c r="CYU670" s="65"/>
      <c r="CYV670" s="65"/>
      <c r="CYW670" s="65"/>
      <c r="CYX670" s="65"/>
      <c r="CYY670" s="65"/>
      <c r="CYZ670" s="65"/>
      <c r="CZA670" s="65"/>
      <c r="CZB670" s="65"/>
      <c r="CZC670" s="65"/>
      <c r="CZD670" s="65"/>
      <c r="CZE670" s="65"/>
      <c r="CZF670" s="65"/>
      <c r="CZG670" s="65"/>
      <c r="CZH670" s="65"/>
      <c r="CZI670" s="65"/>
      <c r="CZJ670" s="65"/>
      <c r="CZK670" s="65"/>
      <c r="CZL670" s="65"/>
      <c r="CZM670" s="65"/>
      <c r="CZN670" s="65"/>
      <c r="CZO670" s="65"/>
      <c r="CZP670" s="65"/>
      <c r="CZQ670" s="65"/>
      <c r="CZR670" s="65"/>
      <c r="CZS670" s="65"/>
      <c r="CZT670" s="65"/>
      <c r="CZU670" s="65"/>
      <c r="CZV670" s="65"/>
      <c r="CZW670" s="65"/>
      <c r="CZX670" s="65"/>
      <c r="CZY670" s="65"/>
      <c r="CZZ670" s="65"/>
      <c r="DAA670" s="65"/>
      <c r="DAB670" s="65"/>
      <c r="DAC670" s="65"/>
      <c r="DAD670" s="65"/>
      <c r="DAE670" s="65"/>
      <c r="DAF670" s="65"/>
      <c r="DAG670" s="65"/>
      <c r="DAH670" s="65"/>
      <c r="DAI670" s="65"/>
      <c r="DAJ670" s="65"/>
      <c r="DAK670" s="65"/>
      <c r="DAL670" s="65"/>
      <c r="DAM670" s="65"/>
      <c r="DAN670" s="65"/>
      <c r="DAO670" s="65"/>
      <c r="DAP670" s="65"/>
      <c r="DAQ670" s="65"/>
      <c r="DAR670" s="65"/>
      <c r="DAS670" s="65"/>
      <c r="DAT670" s="65"/>
      <c r="DAU670" s="65"/>
      <c r="DAV670" s="65"/>
      <c r="DAW670" s="65"/>
      <c r="DAX670" s="65"/>
      <c r="DAY670" s="65"/>
      <c r="DAZ670" s="65"/>
      <c r="DBA670" s="65"/>
      <c r="DBB670" s="65"/>
      <c r="DBC670" s="65"/>
      <c r="DBD670" s="65"/>
      <c r="DBE670" s="65"/>
      <c r="DBF670" s="65"/>
      <c r="DBG670" s="65"/>
      <c r="DBH670" s="65"/>
      <c r="DBI670" s="65"/>
      <c r="DBJ670" s="65"/>
      <c r="DBK670" s="65"/>
      <c r="DBL670" s="65"/>
      <c r="DBM670" s="65"/>
      <c r="DBN670" s="65"/>
      <c r="DBO670" s="65"/>
      <c r="DBP670" s="65"/>
      <c r="DBQ670" s="65"/>
      <c r="DBR670" s="65"/>
      <c r="DBS670" s="65"/>
      <c r="DBT670" s="65"/>
      <c r="DBU670" s="65"/>
      <c r="DBV670" s="65"/>
      <c r="DBW670" s="65"/>
      <c r="DBX670" s="65"/>
      <c r="DBY670" s="65"/>
      <c r="DBZ670" s="65"/>
      <c r="DCA670" s="65"/>
      <c r="DCB670" s="65"/>
      <c r="DCC670" s="65"/>
      <c r="DCD670" s="65"/>
      <c r="DCE670" s="65"/>
      <c r="DCF670" s="65"/>
      <c r="DCG670" s="65"/>
      <c r="DCH670" s="65"/>
      <c r="DCI670" s="65"/>
      <c r="DCJ670" s="65"/>
      <c r="DCK670" s="65"/>
      <c r="DCL670" s="65"/>
      <c r="DCM670" s="65"/>
      <c r="DCN670" s="65"/>
      <c r="DCO670" s="65"/>
      <c r="DCP670" s="65"/>
      <c r="DCQ670" s="65"/>
      <c r="DCR670" s="65"/>
      <c r="DCS670" s="65"/>
      <c r="DCT670" s="65"/>
      <c r="DCU670" s="65"/>
      <c r="DCV670" s="65"/>
      <c r="DCW670" s="65"/>
      <c r="DCX670" s="65"/>
      <c r="DCY670" s="65"/>
      <c r="DCZ670" s="65"/>
      <c r="DDA670" s="65"/>
      <c r="DDB670" s="65"/>
      <c r="DDC670" s="65"/>
      <c r="DDD670" s="65"/>
      <c r="DDE670" s="65"/>
      <c r="DDF670" s="65"/>
      <c r="DDG670" s="65"/>
      <c r="DDH670" s="65"/>
      <c r="DDI670" s="65"/>
      <c r="DDJ670" s="65"/>
      <c r="DDK670" s="65"/>
      <c r="DDL670" s="65"/>
      <c r="DDM670" s="65"/>
      <c r="DDN670" s="65"/>
      <c r="DDO670" s="65"/>
      <c r="DDP670" s="65"/>
      <c r="DDQ670" s="65"/>
      <c r="DDR670" s="65"/>
      <c r="DDS670" s="65"/>
      <c r="DDT670" s="65"/>
      <c r="DDU670" s="65"/>
      <c r="DDV670" s="65"/>
      <c r="DDW670" s="65"/>
      <c r="DDX670" s="65"/>
      <c r="DDY670" s="65"/>
      <c r="DDZ670" s="65"/>
      <c r="DEA670" s="65"/>
      <c r="DEB670" s="65"/>
      <c r="DEC670" s="65"/>
      <c r="DED670" s="65"/>
      <c r="DEE670" s="65"/>
      <c r="DEF670" s="65"/>
      <c r="DEG670" s="65"/>
      <c r="DEH670" s="65"/>
      <c r="DEI670" s="65"/>
      <c r="DEJ670" s="65"/>
      <c r="DEK670" s="65"/>
      <c r="DEL670" s="65"/>
      <c r="DEM670" s="65"/>
      <c r="DEN670" s="65"/>
      <c r="DEO670" s="65"/>
      <c r="DEP670" s="65"/>
      <c r="DEQ670" s="65"/>
      <c r="DER670" s="65"/>
      <c r="DES670" s="65"/>
      <c r="DET670" s="65"/>
      <c r="DEU670" s="65"/>
      <c r="DEV670" s="65"/>
      <c r="DEW670" s="65"/>
      <c r="DEX670" s="65"/>
      <c r="DEY670" s="65"/>
      <c r="DEZ670" s="65"/>
      <c r="DFA670" s="65"/>
      <c r="DFB670" s="65"/>
      <c r="DFC670" s="65"/>
      <c r="DFD670" s="65"/>
      <c r="DFE670" s="65"/>
      <c r="DFF670" s="65"/>
      <c r="DFG670" s="65"/>
      <c r="DFH670" s="65"/>
      <c r="DFI670" s="65"/>
      <c r="DFJ670" s="65"/>
      <c r="DFK670" s="65"/>
      <c r="DFL670" s="65"/>
      <c r="DFM670" s="65"/>
      <c r="DFN670" s="65"/>
      <c r="DFO670" s="65"/>
      <c r="DFP670" s="65"/>
      <c r="DFQ670" s="65"/>
      <c r="DFR670" s="65"/>
      <c r="DFS670" s="65"/>
      <c r="DFT670" s="65"/>
      <c r="DFU670" s="65"/>
      <c r="DFV670" s="65"/>
      <c r="DFW670" s="65"/>
      <c r="DFX670" s="65"/>
      <c r="DFY670" s="65"/>
      <c r="DFZ670" s="65"/>
      <c r="DGA670" s="65"/>
      <c r="DGB670" s="65"/>
      <c r="DGC670" s="65"/>
      <c r="DGD670" s="65"/>
      <c r="DGE670" s="65"/>
      <c r="DGF670" s="65"/>
      <c r="DGG670" s="65"/>
      <c r="DGH670" s="65"/>
      <c r="DGI670" s="65"/>
      <c r="DGJ670" s="65"/>
      <c r="DGK670" s="65"/>
      <c r="DGL670" s="65"/>
      <c r="DGM670" s="65"/>
      <c r="DGN670" s="65"/>
      <c r="DGO670" s="65"/>
      <c r="DGP670" s="65"/>
      <c r="DGQ670" s="65"/>
      <c r="DGR670" s="65"/>
      <c r="DGS670" s="65"/>
      <c r="DGT670" s="65"/>
      <c r="DGU670" s="65"/>
      <c r="DGV670" s="65"/>
      <c r="DGW670" s="65"/>
      <c r="DGX670" s="65"/>
      <c r="DGY670" s="65"/>
      <c r="DGZ670" s="65"/>
      <c r="DHA670" s="65"/>
      <c r="DHB670" s="65"/>
      <c r="DHC670" s="65"/>
      <c r="DHD670" s="65"/>
      <c r="DHE670" s="65"/>
      <c r="DHF670" s="65"/>
      <c r="DHG670" s="65"/>
      <c r="DHH670" s="65"/>
      <c r="DHI670" s="65"/>
      <c r="DHJ670" s="65"/>
      <c r="DHK670" s="65"/>
      <c r="DHL670" s="65"/>
      <c r="DHM670" s="65"/>
      <c r="DHN670" s="65"/>
      <c r="DHO670" s="65"/>
      <c r="DHP670" s="65"/>
      <c r="DHQ670" s="65"/>
      <c r="DHR670" s="65"/>
      <c r="DHS670" s="65"/>
      <c r="DHT670" s="65"/>
      <c r="DHU670" s="65"/>
      <c r="DHV670" s="65"/>
      <c r="DHW670" s="65"/>
      <c r="DHX670" s="65"/>
      <c r="DHY670" s="65"/>
      <c r="DHZ670" s="65"/>
      <c r="DIA670" s="65"/>
      <c r="DIB670" s="65"/>
      <c r="DIC670" s="65"/>
      <c r="DID670" s="65"/>
      <c r="DIE670" s="65"/>
      <c r="DIF670" s="65"/>
      <c r="DIG670" s="65"/>
      <c r="DIH670" s="65"/>
      <c r="DII670" s="65"/>
      <c r="DIJ670" s="65"/>
      <c r="DIK670" s="65"/>
      <c r="DIL670" s="65"/>
      <c r="DIM670" s="65"/>
      <c r="DIN670" s="65"/>
      <c r="DIO670" s="65"/>
      <c r="DIP670" s="65"/>
      <c r="DIQ670" s="65"/>
      <c r="DIR670" s="65"/>
      <c r="DIS670" s="65"/>
      <c r="DIT670" s="65"/>
      <c r="DIU670" s="65"/>
      <c r="DIV670" s="65"/>
      <c r="DIW670" s="65"/>
      <c r="DIX670" s="65"/>
      <c r="DIY670" s="65"/>
      <c r="DIZ670" s="65"/>
      <c r="DJA670" s="65"/>
      <c r="DJB670" s="65"/>
      <c r="DJC670" s="65"/>
      <c r="DJD670" s="65"/>
      <c r="DJE670" s="65"/>
      <c r="DJF670" s="65"/>
      <c r="DJG670" s="65"/>
      <c r="DJH670" s="65"/>
      <c r="DJI670" s="65"/>
      <c r="DJJ670" s="65"/>
      <c r="DJK670" s="65"/>
      <c r="DJL670" s="65"/>
      <c r="DJM670" s="65"/>
      <c r="DJN670" s="65"/>
      <c r="DJO670" s="65"/>
      <c r="DJP670" s="65"/>
      <c r="DJQ670" s="65"/>
      <c r="DJR670" s="65"/>
      <c r="DJS670" s="65"/>
      <c r="DJT670" s="65"/>
      <c r="DJU670" s="65"/>
      <c r="DJV670" s="65"/>
      <c r="DJW670" s="65"/>
      <c r="DJX670" s="65"/>
      <c r="DJY670" s="65"/>
      <c r="DJZ670" s="65"/>
      <c r="DKA670" s="65"/>
      <c r="DKB670" s="65"/>
      <c r="DKC670" s="65"/>
      <c r="DKD670" s="65"/>
      <c r="DKE670" s="65"/>
      <c r="DKF670" s="65"/>
      <c r="DKG670" s="65"/>
      <c r="DKH670" s="65"/>
      <c r="DKI670" s="65"/>
      <c r="DKJ670" s="65"/>
      <c r="DKK670" s="65"/>
      <c r="DKL670" s="65"/>
      <c r="DKM670" s="65"/>
      <c r="DKN670" s="65"/>
      <c r="DKO670" s="65"/>
      <c r="DKP670" s="65"/>
      <c r="DKQ670" s="65"/>
      <c r="DKR670" s="65"/>
      <c r="DKS670" s="65"/>
      <c r="DKT670" s="65"/>
      <c r="DKU670" s="65"/>
      <c r="DKV670" s="65"/>
      <c r="DKW670" s="65"/>
      <c r="DKX670" s="65"/>
      <c r="DKY670" s="65"/>
      <c r="DKZ670" s="65"/>
      <c r="DLA670" s="65"/>
      <c r="DLB670" s="65"/>
      <c r="DLC670" s="65"/>
      <c r="DLD670" s="65"/>
      <c r="DLE670" s="65"/>
      <c r="DLF670" s="65"/>
      <c r="DLG670" s="65"/>
      <c r="DLH670" s="65"/>
      <c r="DLI670" s="65"/>
      <c r="DLJ670" s="65"/>
      <c r="DLK670" s="65"/>
      <c r="DLL670" s="65"/>
      <c r="DLM670" s="65"/>
      <c r="DLN670" s="65"/>
      <c r="DLO670" s="65"/>
      <c r="DLP670" s="65"/>
      <c r="DLQ670" s="65"/>
      <c r="DLR670" s="65"/>
      <c r="DLS670" s="65"/>
      <c r="DLT670" s="65"/>
      <c r="DLU670" s="65"/>
      <c r="DLV670" s="65"/>
      <c r="DLW670" s="65"/>
      <c r="DLX670" s="65"/>
      <c r="DLY670" s="65"/>
      <c r="DLZ670" s="65"/>
      <c r="DMA670" s="65"/>
      <c r="DMB670" s="65"/>
      <c r="DMC670" s="65"/>
      <c r="DMD670" s="65"/>
      <c r="DME670" s="65"/>
      <c r="DMF670" s="65"/>
      <c r="DMG670" s="65"/>
      <c r="DMH670" s="65"/>
      <c r="DMI670" s="65"/>
      <c r="DMJ670" s="65"/>
      <c r="DMK670" s="65"/>
      <c r="DML670" s="65"/>
      <c r="DMM670" s="65"/>
      <c r="DMN670" s="65"/>
      <c r="DMO670" s="65"/>
      <c r="DMP670" s="65"/>
      <c r="DMQ670" s="65"/>
      <c r="DMR670" s="65"/>
      <c r="DMS670" s="65"/>
      <c r="DMT670" s="65"/>
      <c r="DMU670" s="65"/>
      <c r="DMV670" s="65"/>
      <c r="DMW670" s="65"/>
      <c r="DMX670" s="65"/>
      <c r="DMY670" s="65"/>
      <c r="DMZ670" s="65"/>
      <c r="DNA670" s="65"/>
      <c r="DNB670" s="65"/>
      <c r="DNC670" s="65"/>
      <c r="DND670" s="65"/>
      <c r="DNE670" s="65"/>
      <c r="DNF670" s="65"/>
      <c r="DNG670" s="65"/>
      <c r="DNH670" s="65"/>
      <c r="DNI670" s="65"/>
      <c r="DNJ670" s="65"/>
      <c r="DNK670" s="65"/>
      <c r="DNL670" s="65"/>
      <c r="DNM670" s="65"/>
      <c r="DNN670" s="65"/>
      <c r="DNO670" s="65"/>
      <c r="DNP670" s="65"/>
      <c r="DNQ670" s="65"/>
      <c r="DNR670" s="65"/>
      <c r="DNS670" s="65"/>
      <c r="DNT670" s="65"/>
      <c r="DNU670" s="65"/>
      <c r="DNV670" s="65"/>
      <c r="DNW670" s="65"/>
      <c r="DNX670" s="65"/>
      <c r="DNY670" s="65"/>
      <c r="DNZ670" s="65"/>
      <c r="DOA670" s="65"/>
      <c r="DOB670" s="65"/>
      <c r="DOC670" s="65"/>
      <c r="DOD670" s="65"/>
      <c r="DOE670" s="65"/>
      <c r="DOF670" s="65"/>
      <c r="DOG670" s="65"/>
      <c r="DOH670" s="65"/>
      <c r="DOI670" s="65"/>
      <c r="DOJ670" s="65"/>
      <c r="DOK670" s="65"/>
      <c r="DOL670" s="65"/>
      <c r="DOM670" s="65"/>
      <c r="DON670" s="65"/>
      <c r="DOO670" s="65"/>
      <c r="DOP670" s="65"/>
      <c r="DOQ670" s="65"/>
      <c r="DOR670" s="65"/>
      <c r="DOS670" s="65"/>
      <c r="DOT670" s="65"/>
      <c r="DOU670" s="65"/>
      <c r="DOV670" s="65"/>
      <c r="DOW670" s="65"/>
      <c r="DOX670" s="65"/>
      <c r="DOY670" s="65"/>
      <c r="DOZ670" s="65"/>
      <c r="DPA670" s="65"/>
      <c r="DPB670" s="65"/>
      <c r="DPC670" s="65"/>
      <c r="DPD670" s="65"/>
      <c r="DPE670" s="65"/>
      <c r="DPF670" s="65"/>
      <c r="DPG670" s="65"/>
      <c r="DPH670" s="65"/>
      <c r="DPI670" s="65"/>
      <c r="DPJ670" s="65"/>
      <c r="DPK670" s="65"/>
      <c r="DPL670" s="65"/>
      <c r="DPM670" s="65"/>
      <c r="DPN670" s="65"/>
      <c r="DPO670" s="65"/>
      <c r="DPP670" s="65"/>
      <c r="DPQ670" s="65"/>
      <c r="DPR670" s="65"/>
      <c r="DPS670" s="65"/>
      <c r="DPT670" s="65"/>
      <c r="DPU670" s="65"/>
      <c r="DPV670" s="65"/>
      <c r="DPW670" s="65"/>
      <c r="DPX670" s="65"/>
      <c r="DPY670" s="65"/>
      <c r="DPZ670" s="65"/>
      <c r="DQA670" s="65"/>
      <c r="DQB670" s="65"/>
      <c r="DQC670" s="65"/>
      <c r="DQD670" s="65"/>
      <c r="DQE670" s="65"/>
      <c r="DQF670" s="65"/>
      <c r="DQG670" s="65"/>
      <c r="DQH670" s="65"/>
      <c r="DQI670" s="65"/>
      <c r="DQJ670" s="65"/>
      <c r="DQK670" s="65"/>
      <c r="DQL670" s="65"/>
      <c r="DQM670" s="65"/>
      <c r="DQN670" s="65"/>
      <c r="DQO670" s="65"/>
      <c r="DQP670" s="65"/>
      <c r="DQQ670" s="65"/>
      <c r="DQR670" s="65"/>
      <c r="DQS670" s="65"/>
      <c r="DQT670" s="65"/>
      <c r="DQU670" s="65"/>
      <c r="DQV670" s="65"/>
      <c r="DQW670" s="65"/>
      <c r="DQX670" s="65"/>
      <c r="DQY670" s="65"/>
      <c r="DQZ670" s="65"/>
      <c r="DRA670" s="65"/>
      <c r="DRB670" s="65"/>
      <c r="DRC670" s="65"/>
      <c r="DRD670" s="65"/>
      <c r="DRE670" s="65"/>
      <c r="DRF670" s="65"/>
      <c r="DRG670" s="65"/>
      <c r="DRH670" s="65"/>
      <c r="DRI670" s="65"/>
      <c r="DRJ670" s="65"/>
      <c r="DRK670" s="65"/>
      <c r="DRL670" s="65"/>
      <c r="DRM670" s="65"/>
      <c r="DRN670" s="65"/>
      <c r="DRO670" s="65"/>
      <c r="DRP670" s="65"/>
      <c r="DRQ670" s="65"/>
      <c r="DRR670" s="65"/>
      <c r="DRS670" s="65"/>
      <c r="DRT670" s="65"/>
      <c r="DRU670" s="65"/>
      <c r="DRV670" s="65"/>
      <c r="DRW670" s="65"/>
      <c r="DRX670" s="65"/>
      <c r="DRY670" s="65"/>
      <c r="DRZ670" s="65"/>
      <c r="DSA670" s="65"/>
      <c r="DSB670" s="65"/>
      <c r="DSC670" s="65"/>
      <c r="DSD670" s="65"/>
      <c r="DSE670" s="65"/>
      <c r="DSF670" s="65"/>
      <c r="DSG670" s="65"/>
      <c r="DSH670" s="65"/>
      <c r="DSI670" s="65"/>
      <c r="DSJ670" s="65"/>
      <c r="DSK670" s="65"/>
      <c r="DSL670" s="65"/>
      <c r="DSM670" s="65"/>
      <c r="DSN670" s="65"/>
      <c r="DSO670" s="65"/>
      <c r="DSP670" s="65"/>
      <c r="DSQ670" s="65"/>
      <c r="DSR670" s="65"/>
      <c r="DSS670" s="65"/>
      <c r="DST670" s="65"/>
      <c r="DSU670" s="65"/>
      <c r="DSV670" s="65"/>
      <c r="DSW670" s="65"/>
      <c r="DSX670" s="65"/>
      <c r="DSY670" s="65"/>
      <c r="DSZ670" s="65"/>
      <c r="DTA670" s="65"/>
      <c r="DTB670" s="65"/>
      <c r="DTC670" s="65"/>
      <c r="DTD670" s="65"/>
      <c r="DTE670" s="65"/>
      <c r="DTF670" s="65"/>
      <c r="DTG670" s="65"/>
      <c r="DTH670" s="65"/>
      <c r="DTI670" s="65"/>
      <c r="DTJ670" s="65"/>
      <c r="DTK670" s="65"/>
      <c r="DTL670" s="65"/>
      <c r="DTM670" s="65"/>
      <c r="DTN670" s="65"/>
      <c r="DTO670" s="65"/>
      <c r="DTP670" s="65"/>
      <c r="DTQ670" s="65"/>
      <c r="DTR670" s="65"/>
      <c r="DTS670" s="65"/>
      <c r="DTT670" s="65"/>
      <c r="DTU670" s="65"/>
      <c r="DTV670" s="65"/>
      <c r="DTW670" s="65"/>
      <c r="DTX670" s="65"/>
      <c r="DTY670" s="65"/>
      <c r="DTZ670" s="65"/>
      <c r="DUA670" s="65"/>
      <c r="DUB670" s="65"/>
      <c r="DUC670" s="65"/>
      <c r="DUD670" s="65"/>
      <c r="DUE670" s="65"/>
      <c r="DUF670" s="65"/>
      <c r="DUG670" s="65"/>
      <c r="DUH670" s="65"/>
      <c r="DUI670" s="65"/>
      <c r="DUJ670" s="65"/>
      <c r="DUK670" s="65"/>
      <c r="DUL670" s="65"/>
      <c r="DUM670" s="65"/>
      <c r="DUN670" s="65"/>
      <c r="DUO670" s="65"/>
      <c r="DUP670" s="65"/>
      <c r="DUQ670" s="65"/>
      <c r="DUR670" s="65"/>
      <c r="DUS670" s="65"/>
      <c r="DUT670" s="65"/>
      <c r="DUU670" s="65"/>
      <c r="DUV670" s="65"/>
      <c r="DUW670" s="65"/>
      <c r="DUX670" s="65"/>
      <c r="DUY670" s="65"/>
      <c r="DUZ670" s="65"/>
      <c r="DVA670" s="65"/>
      <c r="DVB670" s="65"/>
      <c r="DVC670" s="65"/>
      <c r="DVD670" s="65"/>
      <c r="DVE670" s="65"/>
      <c r="DVF670" s="65"/>
      <c r="DVG670" s="65"/>
      <c r="DVH670" s="65"/>
      <c r="DVI670" s="65"/>
      <c r="DVJ670" s="65"/>
      <c r="DVK670" s="65"/>
      <c r="DVL670" s="65"/>
      <c r="DVM670" s="65"/>
      <c r="DVN670" s="65"/>
      <c r="DVO670" s="65"/>
      <c r="DVP670" s="65"/>
      <c r="DVQ670" s="65"/>
      <c r="DVR670" s="65"/>
      <c r="DVS670" s="65"/>
      <c r="DVT670" s="65"/>
      <c r="DVU670" s="65"/>
      <c r="DVV670" s="65"/>
      <c r="DVW670" s="65"/>
      <c r="DVX670" s="65"/>
      <c r="DVY670" s="65"/>
      <c r="DVZ670" s="65"/>
      <c r="DWA670" s="65"/>
      <c r="DWB670" s="65"/>
      <c r="DWC670" s="65"/>
      <c r="DWD670" s="65"/>
      <c r="DWE670" s="65"/>
      <c r="DWF670" s="65"/>
      <c r="DWG670" s="65"/>
      <c r="DWH670" s="65"/>
      <c r="DWI670" s="65"/>
      <c r="DWJ670" s="65"/>
      <c r="DWK670" s="65"/>
      <c r="DWL670" s="65"/>
      <c r="DWM670" s="65"/>
      <c r="DWN670" s="65"/>
      <c r="DWO670" s="65"/>
      <c r="DWP670" s="65"/>
      <c r="DWQ670" s="65"/>
      <c r="DWR670" s="65"/>
      <c r="DWS670" s="65"/>
      <c r="DWT670" s="65"/>
      <c r="DWU670" s="65"/>
      <c r="DWV670" s="65"/>
      <c r="DWW670" s="65"/>
      <c r="DWX670" s="65"/>
      <c r="DWY670" s="65"/>
      <c r="DWZ670" s="65"/>
      <c r="DXA670" s="65"/>
      <c r="DXB670" s="65"/>
      <c r="DXC670" s="65"/>
      <c r="DXD670" s="65"/>
      <c r="DXE670" s="65"/>
      <c r="DXF670" s="65"/>
      <c r="DXG670" s="65"/>
      <c r="DXH670" s="65"/>
      <c r="DXI670" s="65"/>
      <c r="DXJ670" s="65"/>
      <c r="DXK670" s="65"/>
      <c r="DXL670" s="65"/>
      <c r="DXM670" s="65"/>
      <c r="DXN670" s="65"/>
      <c r="DXO670" s="65"/>
      <c r="DXP670" s="65"/>
      <c r="DXQ670" s="65"/>
      <c r="DXR670" s="65"/>
      <c r="DXS670" s="65"/>
      <c r="DXT670" s="65"/>
      <c r="DXU670" s="65"/>
      <c r="DXV670" s="65"/>
      <c r="DXW670" s="65"/>
      <c r="DXX670" s="65"/>
      <c r="DXY670" s="65"/>
      <c r="DXZ670" s="65"/>
      <c r="DYA670" s="65"/>
      <c r="DYB670" s="65"/>
      <c r="DYC670" s="65"/>
      <c r="DYD670" s="65"/>
      <c r="DYE670" s="65"/>
      <c r="DYF670" s="65"/>
      <c r="DYG670" s="65"/>
      <c r="DYH670" s="65"/>
      <c r="DYI670" s="65"/>
      <c r="DYJ670" s="65"/>
      <c r="DYK670" s="65"/>
      <c r="DYL670" s="65"/>
      <c r="DYM670" s="65"/>
      <c r="DYN670" s="65"/>
      <c r="DYO670" s="65"/>
      <c r="DYP670" s="65"/>
      <c r="DYQ670" s="65"/>
      <c r="DYR670" s="65"/>
      <c r="DYS670" s="65"/>
      <c r="DYT670" s="65"/>
      <c r="DYU670" s="65"/>
      <c r="DYV670" s="65"/>
      <c r="DYW670" s="65"/>
      <c r="DYX670" s="65"/>
      <c r="DYY670" s="65"/>
      <c r="DYZ670" s="65"/>
      <c r="DZA670" s="65"/>
      <c r="DZB670" s="65"/>
      <c r="DZC670" s="65"/>
      <c r="DZD670" s="65"/>
      <c r="DZE670" s="65"/>
      <c r="DZF670" s="65"/>
      <c r="DZG670" s="65"/>
      <c r="DZH670" s="65"/>
      <c r="DZI670" s="65"/>
      <c r="DZJ670" s="65"/>
      <c r="DZK670" s="65"/>
      <c r="DZL670" s="65"/>
      <c r="DZM670" s="65"/>
      <c r="DZN670" s="65"/>
      <c r="DZO670" s="65"/>
      <c r="DZP670" s="65"/>
      <c r="DZQ670" s="65"/>
      <c r="DZR670" s="65"/>
      <c r="DZS670" s="65"/>
      <c r="DZT670" s="65"/>
      <c r="DZU670" s="65"/>
      <c r="DZV670" s="65"/>
      <c r="DZW670" s="65"/>
      <c r="DZX670" s="65"/>
      <c r="DZY670" s="65"/>
      <c r="DZZ670" s="65"/>
      <c r="EAA670" s="65"/>
      <c r="EAB670" s="65"/>
      <c r="EAC670" s="65"/>
      <c r="EAD670" s="65"/>
      <c r="EAE670" s="65"/>
      <c r="EAF670" s="65"/>
      <c r="EAG670" s="65"/>
      <c r="EAH670" s="65"/>
      <c r="EAI670" s="65"/>
      <c r="EAJ670" s="65"/>
      <c r="EAK670" s="65"/>
      <c r="EAL670" s="65"/>
      <c r="EAM670" s="65"/>
      <c r="EAN670" s="65"/>
      <c r="EAO670" s="65"/>
      <c r="EAP670" s="65"/>
      <c r="EAQ670" s="65"/>
      <c r="EAR670" s="65"/>
      <c r="EAS670" s="65"/>
      <c r="EAT670" s="65"/>
      <c r="EAU670" s="65"/>
      <c r="EAV670" s="65"/>
      <c r="EAW670" s="65"/>
      <c r="EAX670" s="65"/>
      <c r="EAY670" s="65"/>
      <c r="EAZ670" s="65"/>
      <c r="EBA670" s="65"/>
      <c r="EBB670" s="65"/>
      <c r="EBC670" s="65"/>
      <c r="EBD670" s="65"/>
      <c r="EBE670" s="65"/>
      <c r="EBF670" s="65"/>
      <c r="EBG670" s="65"/>
      <c r="EBH670" s="65"/>
      <c r="EBI670" s="65"/>
      <c r="EBJ670" s="65"/>
      <c r="EBK670" s="65"/>
      <c r="EBL670" s="65"/>
      <c r="EBM670" s="65"/>
      <c r="EBN670" s="65"/>
      <c r="EBO670" s="65"/>
      <c r="EBP670" s="65"/>
      <c r="EBQ670" s="65"/>
      <c r="EBR670" s="65"/>
      <c r="EBS670" s="65"/>
      <c r="EBT670" s="65"/>
      <c r="EBU670" s="65"/>
      <c r="EBV670" s="65"/>
      <c r="EBW670" s="65"/>
      <c r="EBX670" s="65"/>
      <c r="EBY670" s="65"/>
      <c r="EBZ670" s="65"/>
      <c r="ECA670" s="65"/>
      <c r="ECB670" s="65"/>
      <c r="ECC670" s="65"/>
      <c r="ECD670" s="65"/>
      <c r="ECE670" s="65"/>
      <c r="ECF670" s="65"/>
      <c r="ECG670" s="65"/>
      <c r="ECH670" s="65"/>
      <c r="ECI670" s="65"/>
      <c r="ECJ670" s="65"/>
      <c r="ECK670" s="65"/>
      <c r="ECL670" s="65"/>
      <c r="ECM670" s="65"/>
      <c r="ECN670" s="65"/>
      <c r="ECO670" s="65"/>
      <c r="ECP670" s="65"/>
      <c r="ECQ670" s="65"/>
      <c r="ECR670" s="65"/>
      <c r="ECS670" s="65"/>
      <c r="ECT670" s="65"/>
      <c r="ECU670" s="65"/>
      <c r="ECV670" s="65"/>
      <c r="ECW670" s="65"/>
      <c r="ECX670" s="65"/>
      <c r="ECY670" s="65"/>
      <c r="ECZ670" s="65"/>
      <c r="EDA670" s="65"/>
      <c r="EDB670" s="65"/>
      <c r="EDC670" s="65"/>
      <c r="EDD670" s="65"/>
      <c r="EDE670" s="65"/>
      <c r="EDF670" s="65"/>
      <c r="EDG670" s="65"/>
      <c r="EDH670" s="65"/>
      <c r="EDI670" s="65"/>
      <c r="EDJ670" s="65"/>
      <c r="EDK670" s="65"/>
      <c r="EDL670" s="65"/>
      <c r="EDM670" s="65"/>
      <c r="EDN670" s="65"/>
      <c r="EDO670" s="65"/>
      <c r="EDP670" s="65"/>
      <c r="EDQ670" s="65"/>
      <c r="EDR670" s="65"/>
      <c r="EDS670" s="65"/>
      <c r="EDT670" s="65"/>
      <c r="EDU670" s="65"/>
      <c r="EDV670" s="65"/>
      <c r="EDW670" s="65"/>
      <c r="EDX670" s="65"/>
      <c r="EDY670" s="65"/>
      <c r="EDZ670" s="65"/>
      <c r="EEA670" s="65"/>
      <c r="EEB670" s="65"/>
      <c r="EEC670" s="65"/>
      <c r="EED670" s="65"/>
      <c r="EEE670" s="65"/>
      <c r="EEF670" s="65"/>
      <c r="EEG670" s="65"/>
      <c r="EEH670" s="65"/>
      <c r="EEI670" s="65"/>
      <c r="EEJ670" s="65"/>
      <c r="EEK670" s="65"/>
      <c r="EEL670" s="65"/>
      <c r="EEM670" s="65"/>
      <c r="EEN670" s="65"/>
      <c r="EEO670" s="65"/>
      <c r="EEP670" s="65"/>
      <c r="EEQ670" s="65"/>
      <c r="EER670" s="65"/>
      <c r="EES670" s="65"/>
      <c r="EET670" s="65"/>
      <c r="EEU670" s="65"/>
      <c r="EEV670" s="65"/>
      <c r="EEW670" s="65"/>
      <c r="EEX670" s="65"/>
      <c r="EEY670" s="65"/>
      <c r="EEZ670" s="65"/>
      <c r="EFA670" s="65"/>
      <c r="EFB670" s="65"/>
      <c r="EFC670" s="65"/>
      <c r="EFD670" s="65"/>
      <c r="EFE670" s="65"/>
      <c r="EFF670" s="65"/>
      <c r="EFG670" s="65"/>
      <c r="EFH670" s="65"/>
      <c r="EFI670" s="65"/>
      <c r="EFJ670" s="65"/>
      <c r="EFK670" s="65"/>
      <c r="EFL670" s="65"/>
      <c r="EFM670" s="65"/>
      <c r="EFN670" s="65"/>
      <c r="EFO670" s="65"/>
      <c r="EFP670" s="65"/>
      <c r="EFQ670" s="65"/>
      <c r="EFR670" s="65"/>
      <c r="EFS670" s="65"/>
      <c r="EFT670" s="65"/>
      <c r="EFU670" s="65"/>
      <c r="EFV670" s="65"/>
      <c r="EFW670" s="65"/>
      <c r="EFX670" s="65"/>
      <c r="EFY670" s="65"/>
      <c r="EFZ670" s="65"/>
      <c r="EGA670" s="65"/>
      <c r="EGB670" s="65"/>
      <c r="EGC670" s="65"/>
      <c r="EGD670" s="65"/>
      <c r="EGE670" s="65"/>
      <c r="EGF670" s="65"/>
      <c r="EGG670" s="65"/>
      <c r="EGH670" s="65"/>
      <c r="EGI670" s="65"/>
      <c r="EGJ670" s="65"/>
      <c r="EGK670" s="65"/>
      <c r="EGL670" s="65"/>
      <c r="EGM670" s="65"/>
      <c r="EGN670" s="65"/>
      <c r="EGO670" s="65"/>
      <c r="EGP670" s="65"/>
      <c r="EGQ670" s="65"/>
      <c r="EGR670" s="65"/>
      <c r="EGS670" s="65"/>
      <c r="EGT670" s="65"/>
      <c r="EGU670" s="65"/>
      <c r="EGV670" s="65"/>
      <c r="EGW670" s="65"/>
      <c r="EGX670" s="65"/>
      <c r="EGY670" s="65"/>
      <c r="EGZ670" s="65"/>
      <c r="EHA670" s="65"/>
      <c r="EHB670" s="65"/>
      <c r="EHC670" s="65"/>
      <c r="EHD670" s="65"/>
      <c r="EHE670" s="65"/>
      <c r="EHF670" s="65"/>
      <c r="EHG670" s="65"/>
      <c r="EHH670" s="65"/>
      <c r="EHI670" s="65"/>
      <c r="EHJ670" s="65"/>
      <c r="EHK670" s="65"/>
      <c r="EHL670" s="65"/>
      <c r="EHM670" s="65"/>
      <c r="EHN670" s="65"/>
      <c r="EHO670" s="65"/>
      <c r="EHP670" s="65"/>
      <c r="EHQ670" s="65"/>
      <c r="EHR670" s="65"/>
      <c r="EHS670" s="65"/>
      <c r="EHT670" s="65"/>
      <c r="EHU670" s="65"/>
      <c r="EHV670" s="65"/>
      <c r="EHW670" s="65"/>
      <c r="EHX670" s="65"/>
      <c r="EHY670" s="65"/>
      <c r="EHZ670" s="65"/>
      <c r="EIA670" s="65"/>
      <c r="EIB670" s="65"/>
      <c r="EIC670" s="65"/>
      <c r="EID670" s="65"/>
      <c r="EIE670" s="65"/>
      <c r="EIF670" s="65"/>
      <c r="EIG670" s="65"/>
      <c r="EIH670" s="65"/>
      <c r="EII670" s="65"/>
      <c r="EIJ670" s="65"/>
      <c r="EIK670" s="65"/>
      <c r="EIL670" s="65"/>
      <c r="EIM670" s="65"/>
      <c r="EIN670" s="65"/>
      <c r="EIO670" s="65"/>
      <c r="EIP670" s="65"/>
      <c r="EIQ670" s="65"/>
      <c r="EIR670" s="65"/>
      <c r="EIS670" s="65"/>
      <c r="EIT670" s="65"/>
      <c r="EIU670" s="65"/>
      <c r="EIV670" s="65"/>
      <c r="EIW670" s="65"/>
      <c r="EIX670" s="65"/>
      <c r="EIY670" s="65"/>
      <c r="EIZ670" s="65"/>
      <c r="EJA670" s="65"/>
      <c r="EJB670" s="65"/>
      <c r="EJC670" s="65"/>
      <c r="EJD670" s="65"/>
      <c r="EJE670" s="65"/>
      <c r="EJF670" s="65"/>
      <c r="EJG670" s="65"/>
      <c r="EJH670" s="65"/>
      <c r="EJI670" s="65"/>
      <c r="EJJ670" s="65"/>
      <c r="EJK670" s="65"/>
      <c r="EJL670" s="65"/>
      <c r="EJM670" s="65"/>
      <c r="EJN670" s="65"/>
      <c r="EJO670" s="65"/>
      <c r="EJP670" s="65"/>
      <c r="EJQ670" s="65"/>
      <c r="EJR670" s="65"/>
      <c r="EJS670" s="65"/>
      <c r="EJT670" s="65"/>
      <c r="EJU670" s="65"/>
      <c r="EJV670" s="65"/>
      <c r="EJW670" s="65"/>
      <c r="EJX670" s="65"/>
      <c r="EJY670" s="65"/>
      <c r="EJZ670" s="65"/>
      <c r="EKA670" s="65"/>
      <c r="EKB670" s="65"/>
      <c r="EKC670" s="65"/>
      <c r="EKD670" s="65"/>
      <c r="EKE670" s="65"/>
      <c r="EKF670" s="65"/>
      <c r="EKG670" s="65"/>
      <c r="EKH670" s="65"/>
      <c r="EKI670" s="65"/>
      <c r="EKJ670" s="65"/>
      <c r="EKK670" s="65"/>
      <c r="EKL670" s="65"/>
      <c r="EKM670" s="65"/>
      <c r="EKN670" s="65"/>
      <c r="EKO670" s="65"/>
      <c r="EKP670" s="65"/>
      <c r="EKQ670" s="65"/>
      <c r="EKR670" s="65"/>
      <c r="EKS670" s="65"/>
      <c r="EKT670" s="65"/>
      <c r="EKU670" s="65"/>
      <c r="EKV670" s="65"/>
      <c r="EKW670" s="65"/>
      <c r="EKX670" s="65"/>
      <c r="EKY670" s="65"/>
      <c r="EKZ670" s="65"/>
      <c r="ELA670" s="65"/>
      <c r="ELB670" s="65"/>
      <c r="ELC670" s="65"/>
      <c r="ELD670" s="65"/>
      <c r="ELE670" s="65"/>
      <c r="ELF670" s="65"/>
      <c r="ELG670" s="65"/>
      <c r="ELH670" s="65"/>
      <c r="ELI670" s="65"/>
      <c r="ELJ670" s="65"/>
      <c r="ELK670" s="65"/>
      <c r="ELL670" s="65"/>
      <c r="ELM670" s="65"/>
      <c r="ELN670" s="65"/>
      <c r="ELO670" s="65"/>
      <c r="ELP670" s="65"/>
      <c r="ELQ670" s="65"/>
      <c r="ELR670" s="65"/>
      <c r="ELS670" s="65"/>
      <c r="ELT670" s="65"/>
      <c r="ELU670" s="65"/>
      <c r="ELV670" s="65"/>
      <c r="ELW670" s="65"/>
      <c r="ELX670" s="65"/>
      <c r="ELY670" s="65"/>
      <c r="ELZ670" s="65"/>
      <c r="EMA670" s="65"/>
      <c r="EMB670" s="65"/>
      <c r="EMC670" s="65"/>
      <c r="EMD670" s="65"/>
      <c r="EME670" s="65"/>
      <c r="EMF670" s="65"/>
      <c r="EMG670" s="65"/>
      <c r="EMH670" s="65"/>
      <c r="EMI670" s="65"/>
      <c r="EMJ670" s="65"/>
      <c r="EMK670" s="65"/>
      <c r="EML670" s="65"/>
      <c r="EMM670" s="65"/>
      <c r="EMN670" s="65"/>
      <c r="EMO670" s="65"/>
      <c r="EMP670" s="65"/>
      <c r="EMQ670" s="65"/>
      <c r="EMR670" s="65"/>
      <c r="EMS670" s="65"/>
      <c r="EMT670" s="65"/>
      <c r="EMU670" s="65"/>
      <c r="EMV670" s="65"/>
      <c r="EMW670" s="65"/>
      <c r="EMX670" s="65"/>
      <c r="EMY670" s="65"/>
      <c r="EMZ670" s="65"/>
      <c r="ENA670" s="65"/>
      <c r="ENB670" s="65"/>
      <c r="ENC670" s="65"/>
      <c r="END670" s="65"/>
      <c r="ENE670" s="65"/>
      <c r="ENF670" s="65"/>
      <c r="ENG670" s="65"/>
      <c r="ENH670" s="65"/>
      <c r="ENI670" s="65"/>
      <c r="ENJ670" s="65"/>
      <c r="ENK670" s="65"/>
      <c r="ENL670" s="65"/>
      <c r="ENM670" s="65"/>
      <c r="ENN670" s="65"/>
      <c r="ENO670" s="65"/>
      <c r="ENP670" s="65"/>
      <c r="ENQ670" s="65"/>
      <c r="ENR670" s="65"/>
      <c r="ENS670" s="65"/>
      <c r="ENT670" s="65"/>
      <c r="ENU670" s="65"/>
      <c r="ENV670" s="65"/>
      <c r="ENW670" s="65"/>
      <c r="ENX670" s="65"/>
      <c r="ENY670" s="65"/>
      <c r="ENZ670" s="65"/>
      <c r="EOA670" s="65"/>
      <c r="EOB670" s="65"/>
      <c r="EOC670" s="65"/>
      <c r="EOD670" s="65"/>
      <c r="EOE670" s="65"/>
      <c r="EOF670" s="65"/>
      <c r="EOG670" s="65"/>
      <c r="EOH670" s="65"/>
      <c r="EOI670" s="65"/>
      <c r="EOJ670" s="65"/>
      <c r="EOK670" s="65"/>
      <c r="EOL670" s="65"/>
      <c r="EOM670" s="65"/>
      <c r="EON670" s="65"/>
      <c r="EOO670" s="65"/>
      <c r="EOP670" s="65"/>
      <c r="EOQ670" s="65"/>
      <c r="EOR670" s="65"/>
      <c r="EOS670" s="65"/>
      <c r="EOT670" s="65"/>
      <c r="EOU670" s="65"/>
      <c r="EOV670" s="65"/>
      <c r="EOW670" s="65"/>
      <c r="EOX670" s="65"/>
      <c r="EOY670" s="65"/>
      <c r="EOZ670" s="65"/>
      <c r="EPA670" s="65"/>
      <c r="EPB670" s="65"/>
      <c r="EPC670" s="65"/>
      <c r="EPD670" s="65"/>
      <c r="EPE670" s="65"/>
      <c r="EPF670" s="65"/>
      <c r="EPG670" s="65"/>
      <c r="EPH670" s="65"/>
      <c r="EPI670" s="65"/>
      <c r="EPJ670" s="65"/>
      <c r="EPK670" s="65"/>
      <c r="EPL670" s="65"/>
      <c r="EPM670" s="65"/>
      <c r="EPN670" s="65"/>
      <c r="EPO670" s="65"/>
      <c r="EPP670" s="65"/>
      <c r="EPQ670" s="65"/>
      <c r="EPR670" s="65"/>
      <c r="EPS670" s="65"/>
      <c r="EPT670" s="65"/>
      <c r="EPU670" s="65"/>
      <c r="EPV670" s="65"/>
      <c r="EPW670" s="65"/>
      <c r="EPX670" s="65"/>
      <c r="EPY670" s="65"/>
      <c r="EPZ670" s="65"/>
      <c r="EQA670" s="65"/>
      <c r="EQB670" s="65"/>
      <c r="EQC670" s="65"/>
      <c r="EQD670" s="65"/>
      <c r="EQE670" s="65"/>
      <c r="EQF670" s="65"/>
      <c r="EQG670" s="65"/>
      <c r="EQH670" s="65"/>
      <c r="EQI670" s="65"/>
      <c r="EQJ670" s="65"/>
      <c r="EQK670" s="65"/>
      <c r="EQL670" s="65"/>
      <c r="EQM670" s="65"/>
      <c r="EQN670" s="65"/>
      <c r="EQO670" s="65"/>
      <c r="EQP670" s="65"/>
      <c r="EQQ670" s="65"/>
      <c r="EQR670" s="65"/>
      <c r="EQS670" s="65"/>
      <c r="EQT670" s="65"/>
      <c r="EQU670" s="65"/>
      <c r="EQV670" s="65"/>
      <c r="EQW670" s="65"/>
      <c r="EQX670" s="65"/>
      <c r="EQY670" s="65"/>
      <c r="EQZ670" s="65"/>
      <c r="ERA670" s="65"/>
      <c r="ERB670" s="65"/>
      <c r="ERC670" s="65"/>
      <c r="ERD670" s="65"/>
      <c r="ERE670" s="65"/>
      <c r="ERF670" s="65"/>
      <c r="ERG670" s="65"/>
      <c r="ERH670" s="65"/>
      <c r="ERI670" s="65"/>
      <c r="ERJ670" s="65"/>
      <c r="ERK670" s="65"/>
      <c r="ERL670" s="65"/>
      <c r="ERM670" s="65"/>
      <c r="ERN670" s="65"/>
      <c r="ERO670" s="65"/>
      <c r="ERP670" s="65"/>
      <c r="ERQ670" s="65"/>
      <c r="ERR670" s="65"/>
      <c r="ERS670" s="65"/>
      <c r="ERT670" s="65"/>
      <c r="ERU670" s="65"/>
      <c r="ERV670" s="65"/>
      <c r="ERW670" s="65"/>
      <c r="ERX670" s="65"/>
      <c r="ERY670" s="65"/>
      <c r="ERZ670" s="65"/>
      <c r="ESA670" s="65"/>
      <c r="ESB670" s="65"/>
      <c r="ESC670" s="65"/>
      <c r="ESD670" s="65"/>
      <c r="ESE670" s="65"/>
      <c r="ESF670" s="65"/>
      <c r="ESG670" s="65"/>
      <c r="ESH670" s="65"/>
      <c r="ESI670" s="65"/>
      <c r="ESJ670" s="65"/>
      <c r="ESK670" s="65"/>
      <c r="ESL670" s="65"/>
      <c r="ESM670" s="65"/>
      <c r="ESN670" s="65"/>
      <c r="ESO670" s="65"/>
      <c r="ESP670" s="65"/>
      <c r="ESQ670" s="65"/>
      <c r="ESR670" s="65"/>
      <c r="ESS670" s="65"/>
      <c r="EST670" s="65"/>
      <c r="ESU670" s="65"/>
      <c r="ESV670" s="65"/>
      <c r="ESW670" s="65"/>
      <c r="ESX670" s="65"/>
      <c r="ESY670" s="65"/>
      <c r="ESZ670" s="65"/>
      <c r="ETA670" s="65"/>
      <c r="ETB670" s="65"/>
      <c r="ETC670" s="65"/>
      <c r="ETD670" s="65"/>
      <c r="ETE670" s="65"/>
      <c r="ETF670" s="65"/>
      <c r="ETG670" s="65"/>
      <c r="ETH670" s="65"/>
      <c r="ETI670" s="65"/>
      <c r="ETJ670" s="65"/>
      <c r="ETK670" s="65"/>
      <c r="ETL670" s="65"/>
      <c r="ETM670" s="65"/>
      <c r="ETN670" s="65"/>
      <c r="ETO670" s="65"/>
      <c r="ETP670" s="65"/>
      <c r="ETQ670" s="65"/>
      <c r="ETR670" s="65"/>
      <c r="ETS670" s="65"/>
      <c r="ETT670" s="65"/>
      <c r="ETU670" s="65"/>
      <c r="ETV670" s="65"/>
      <c r="ETW670" s="65"/>
      <c r="ETX670" s="65"/>
      <c r="ETY670" s="65"/>
      <c r="ETZ670" s="65"/>
      <c r="EUA670" s="65"/>
      <c r="EUB670" s="65"/>
      <c r="EUC670" s="65"/>
      <c r="EUD670" s="65"/>
      <c r="EUE670" s="65"/>
      <c r="EUF670" s="65"/>
      <c r="EUG670" s="65"/>
      <c r="EUH670" s="65"/>
      <c r="EUI670" s="65"/>
      <c r="EUJ670" s="65"/>
      <c r="EUK670" s="65"/>
      <c r="EUL670" s="65"/>
      <c r="EUM670" s="65"/>
      <c r="EUN670" s="65"/>
      <c r="EUO670" s="65"/>
      <c r="EUP670" s="65"/>
      <c r="EUQ670" s="65"/>
      <c r="EUR670" s="65"/>
      <c r="EUS670" s="65"/>
      <c r="EUT670" s="65"/>
      <c r="EUU670" s="65"/>
      <c r="EUV670" s="65"/>
      <c r="EUW670" s="65"/>
      <c r="EUX670" s="65"/>
      <c r="EUY670" s="65"/>
      <c r="EUZ670" s="65"/>
      <c r="EVA670" s="65"/>
      <c r="EVB670" s="65"/>
      <c r="EVC670" s="65"/>
      <c r="EVD670" s="65"/>
      <c r="EVE670" s="65"/>
      <c r="EVF670" s="65"/>
      <c r="EVG670" s="65"/>
      <c r="EVH670" s="65"/>
      <c r="EVI670" s="65"/>
      <c r="EVJ670" s="65"/>
      <c r="EVK670" s="65"/>
      <c r="EVL670" s="65"/>
      <c r="EVM670" s="65"/>
      <c r="EVN670" s="65"/>
      <c r="EVO670" s="65"/>
      <c r="EVP670" s="65"/>
      <c r="EVQ670" s="65"/>
      <c r="EVR670" s="65"/>
      <c r="EVS670" s="65"/>
      <c r="EVT670" s="65"/>
      <c r="EVU670" s="65"/>
      <c r="EVV670" s="65"/>
      <c r="EVW670" s="65"/>
      <c r="EVX670" s="65"/>
      <c r="EVY670" s="65"/>
      <c r="EVZ670" s="65"/>
      <c r="EWA670" s="65"/>
      <c r="EWB670" s="65"/>
      <c r="EWC670" s="65"/>
      <c r="EWD670" s="65"/>
      <c r="EWE670" s="65"/>
      <c r="EWF670" s="65"/>
      <c r="EWG670" s="65"/>
      <c r="EWH670" s="65"/>
      <c r="EWI670" s="65"/>
      <c r="EWJ670" s="65"/>
      <c r="EWK670" s="65"/>
      <c r="EWL670" s="65"/>
      <c r="EWM670" s="65"/>
      <c r="EWN670" s="65"/>
      <c r="EWO670" s="65"/>
      <c r="EWP670" s="65"/>
      <c r="EWQ670" s="65"/>
      <c r="EWR670" s="65"/>
      <c r="EWS670" s="65"/>
      <c r="EWT670" s="65"/>
      <c r="EWU670" s="65"/>
      <c r="EWV670" s="65"/>
      <c r="EWW670" s="65"/>
      <c r="EWX670" s="65"/>
      <c r="EWY670" s="65"/>
      <c r="EWZ670" s="65"/>
      <c r="EXA670" s="65"/>
      <c r="EXB670" s="65"/>
      <c r="EXC670" s="65"/>
      <c r="EXD670" s="65"/>
      <c r="EXE670" s="65"/>
      <c r="EXF670" s="65"/>
      <c r="EXG670" s="65"/>
      <c r="EXH670" s="65"/>
      <c r="EXI670" s="65"/>
      <c r="EXJ670" s="65"/>
      <c r="EXK670" s="65"/>
      <c r="EXL670" s="65"/>
      <c r="EXM670" s="65"/>
      <c r="EXN670" s="65"/>
      <c r="EXO670" s="65"/>
      <c r="EXP670" s="65"/>
      <c r="EXQ670" s="65"/>
      <c r="EXR670" s="65"/>
      <c r="EXS670" s="65"/>
      <c r="EXT670" s="65"/>
      <c r="EXU670" s="65"/>
      <c r="EXV670" s="65"/>
      <c r="EXW670" s="65"/>
      <c r="EXX670" s="65"/>
      <c r="EXY670" s="65"/>
      <c r="EXZ670" s="65"/>
      <c r="EYA670" s="65"/>
      <c r="EYB670" s="65"/>
      <c r="EYC670" s="65"/>
      <c r="EYD670" s="65"/>
      <c r="EYE670" s="65"/>
      <c r="EYF670" s="65"/>
      <c r="EYG670" s="65"/>
      <c r="EYH670" s="65"/>
      <c r="EYI670" s="65"/>
      <c r="EYJ670" s="65"/>
      <c r="EYK670" s="65"/>
      <c r="EYL670" s="65"/>
      <c r="EYM670" s="65"/>
      <c r="EYN670" s="65"/>
      <c r="EYO670" s="65"/>
      <c r="EYP670" s="65"/>
      <c r="EYQ670" s="65"/>
      <c r="EYR670" s="65"/>
      <c r="EYS670" s="65"/>
      <c r="EYT670" s="65"/>
      <c r="EYU670" s="65"/>
      <c r="EYV670" s="65"/>
      <c r="EYW670" s="65"/>
      <c r="EYX670" s="65"/>
      <c r="EYY670" s="65"/>
      <c r="EYZ670" s="65"/>
      <c r="EZA670" s="65"/>
      <c r="EZB670" s="65"/>
      <c r="EZC670" s="65"/>
      <c r="EZD670" s="65"/>
      <c r="EZE670" s="65"/>
      <c r="EZF670" s="65"/>
      <c r="EZG670" s="65"/>
      <c r="EZH670" s="65"/>
      <c r="EZI670" s="65"/>
      <c r="EZJ670" s="65"/>
      <c r="EZK670" s="65"/>
      <c r="EZL670" s="65"/>
      <c r="EZM670" s="65"/>
      <c r="EZN670" s="65"/>
      <c r="EZO670" s="65"/>
      <c r="EZP670" s="65"/>
      <c r="EZQ670" s="65"/>
      <c r="EZR670" s="65"/>
      <c r="EZS670" s="65"/>
      <c r="EZT670" s="65"/>
      <c r="EZU670" s="65"/>
      <c r="EZV670" s="65"/>
      <c r="EZW670" s="65"/>
      <c r="EZX670" s="65"/>
      <c r="EZY670" s="65"/>
      <c r="EZZ670" s="65"/>
      <c r="FAA670" s="65"/>
      <c r="FAB670" s="65"/>
      <c r="FAC670" s="65"/>
      <c r="FAD670" s="65"/>
      <c r="FAE670" s="65"/>
      <c r="FAF670" s="65"/>
      <c r="FAG670" s="65"/>
      <c r="FAH670" s="65"/>
      <c r="FAI670" s="65"/>
      <c r="FAJ670" s="65"/>
      <c r="FAK670" s="65"/>
      <c r="FAL670" s="65"/>
      <c r="FAM670" s="65"/>
      <c r="FAN670" s="65"/>
      <c r="FAO670" s="65"/>
      <c r="FAP670" s="65"/>
      <c r="FAQ670" s="65"/>
      <c r="FAR670" s="65"/>
      <c r="FAS670" s="65"/>
      <c r="FAT670" s="65"/>
      <c r="FAU670" s="65"/>
      <c r="FAV670" s="65"/>
      <c r="FAW670" s="65"/>
      <c r="FAX670" s="65"/>
      <c r="FAY670" s="65"/>
      <c r="FAZ670" s="65"/>
      <c r="FBA670" s="65"/>
      <c r="FBB670" s="65"/>
      <c r="FBC670" s="65"/>
      <c r="FBD670" s="65"/>
      <c r="FBE670" s="65"/>
      <c r="FBF670" s="65"/>
      <c r="FBG670" s="65"/>
      <c r="FBH670" s="65"/>
      <c r="FBI670" s="65"/>
      <c r="FBJ670" s="65"/>
      <c r="FBK670" s="65"/>
      <c r="FBL670" s="65"/>
      <c r="FBM670" s="65"/>
      <c r="FBN670" s="65"/>
      <c r="FBO670" s="65"/>
      <c r="FBP670" s="65"/>
      <c r="FBQ670" s="65"/>
      <c r="FBR670" s="65"/>
      <c r="FBS670" s="65"/>
      <c r="FBT670" s="65"/>
      <c r="FBU670" s="65"/>
      <c r="FBV670" s="65"/>
      <c r="FBW670" s="65"/>
      <c r="FBX670" s="65"/>
      <c r="FBY670" s="65"/>
      <c r="FBZ670" s="65"/>
      <c r="FCA670" s="65"/>
      <c r="FCB670" s="65"/>
      <c r="FCC670" s="65"/>
      <c r="FCD670" s="65"/>
      <c r="FCE670" s="65"/>
      <c r="FCF670" s="65"/>
      <c r="FCG670" s="65"/>
      <c r="FCH670" s="65"/>
      <c r="FCI670" s="65"/>
      <c r="FCJ670" s="65"/>
      <c r="FCK670" s="65"/>
      <c r="FCL670" s="65"/>
      <c r="FCM670" s="65"/>
      <c r="FCN670" s="65"/>
      <c r="FCO670" s="65"/>
      <c r="FCP670" s="65"/>
      <c r="FCQ670" s="65"/>
      <c r="FCR670" s="65"/>
      <c r="FCS670" s="65"/>
      <c r="FCT670" s="65"/>
      <c r="FCU670" s="65"/>
      <c r="FCV670" s="65"/>
      <c r="FCW670" s="65"/>
      <c r="FCX670" s="65"/>
      <c r="FCY670" s="65"/>
      <c r="FCZ670" s="65"/>
      <c r="FDA670" s="65"/>
      <c r="FDB670" s="65"/>
      <c r="FDC670" s="65"/>
      <c r="FDD670" s="65"/>
      <c r="FDE670" s="65"/>
      <c r="FDF670" s="65"/>
      <c r="FDG670" s="65"/>
      <c r="FDH670" s="65"/>
      <c r="FDI670" s="65"/>
      <c r="FDJ670" s="65"/>
      <c r="FDK670" s="65"/>
      <c r="FDL670" s="65"/>
      <c r="FDM670" s="65"/>
      <c r="FDN670" s="65"/>
      <c r="FDO670" s="65"/>
      <c r="FDP670" s="65"/>
      <c r="FDQ670" s="65"/>
      <c r="FDR670" s="65"/>
      <c r="FDS670" s="65"/>
      <c r="FDT670" s="65"/>
      <c r="FDU670" s="65"/>
      <c r="FDV670" s="65"/>
      <c r="FDW670" s="65"/>
      <c r="FDX670" s="65"/>
      <c r="FDY670" s="65"/>
      <c r="FDZ670" s="65"/>
      <c r="FEA670" s="65"/>
      <c r="FEB670" s="65"/>
      <c r="FEC670" s="65"/>
      <c r="FED670" s="65"/>
      <c r="FEE670" s="65"/>
      <c r="FEF670" s="65"/>
      <c r="FEG670" s="65"/>
      <c r="FEH670" s="65"/>
      <c r="FEI670" s="65"/>
      <c r="FEJ670" s="65"/>
      <c r="FEK670" s="65"/>
      <c r="FEL670" s="65"/>
      <c r="FEM670" s="65"/>
      <c r="FEN670" s="65"/>
      <c r="FEO670" s="65"/>
      <c r="FEP670" s="65"/>
      <c r="FEQ670" s="65"/>
      <c r="FER670" s="65"/>
      <c r="FES670" s="65"/>
      <c r="FET670" s="65"/>
      <c r="FEU670" s="65"/>
      <c r="FEV670" s="65"/>
      <c r="FEW670" s="65"/>
      <c r="FEX670" s="65"/>
      <c r="FEY670" s="65"/>
      <c r="FEZ670" s="65"/>
      <c r="FFA670" s="65"/>
      <c r="FFB670" s="65"/>
      <c r="FFC670" s="65"/>
      <c r="FFD670" s="65"/>
      <c r="FFE670" s="65"/>
      <c r="FFF670" s="65"/>
      <c r="FFG670" s="65"/>
      <c r="FFH670" s="65"/>
      <c r="FFI670" s="65"/>
      <c r="FFJ670" s="65"/>
      <c r="FFK670" s="65"/>
      <c r="FFL670" s="65"/>
      <c r="FFM670" s="65"/>
      <c r="FFN670" s="65"/>
      <c r="FFO670" s="65"/>
      <c r="FFP670" s="65"/>
      <c r="FFQ670" s="65"/>
      <c r="FFR670" s="65"/>
      <c r="FFS670" s="65"/>
      <c r="FFT670" s="65"/>
      <c r="FFU670" s="65"/>
      <c r="FFV670" s="65"/>
      <c r="FFW670" s="65"/>
      <c r="FFX670" s="65"/>
      <c r="FFY670" s="65"/>
      <c r="FFZ670" s="65"/>
      <c r="FGA670" s="65"/>
      <c r="FGB670" s="65"/>
      <c r="FGC670" s="65"/>
      <c r="FGD670" s="65"/>
      <c r="FGE670" s="65"/>
      <c r="FGF670" s="65"/>
      <c r="FGG670" s="65"/>
      <c r="FGH670" s="65"/>
      <c r="FGI670" s="65"/>
      <c r="FGJ670" s="65"/>
      <c r="FGK670" s="65"/>
      <c r="FGL670" s="65"/>
      <c r="FGM670" s="65"/>
      <c r="FGN670" s="65"/>
      <c r="FGO670" s="65"/>
      <c r="FGP670" s="65"/>
      <c r="FGQ670" s="65"/>
      <c r="FGR670" s="65"/>
      <c r="FGS670" s="65"/>
      <c r="FGT670" s="65"/>
      <c r="FGU670" s="65"/>
      <c r="FGV670" s="65"/>
      <c r="FGW670" s="65"/>
      <c r="FGX670" s="65"/>
      <c r="FGY670" s="65"/>
      <c r="FGZ670" s="65"/>
      <c r="FHA670" s="65"/>
      <c r="FHB670" s="65"/>
      <c r="FHC670" s="65"/>
      <c r="FHD670" s="65"/>
      <c r="FHE670" s="65"/>
      <c r="FHF670" s="65"/>
      <c r="FHG670" s="65"/>
      <c r="FHH670" s="65"/>
      <c r="FHI670" s="65"/>
      <c r="FHJ670" s="65"/>
      <c r="FHK670" s="65"/>
      <c r="FHL670" s="65"/>
      <c r="FHM670" s="65"/>
      <c r="FHN670" s="65"/>
      <c r="FHO670" s="65"/>
      <c r="FHP670" s="65"/>
      <c r="FHQ670" s="65"/>
      <c r="FHR670" s="65"/>
      <c r="FHS670" s="65"/>
      <c r="FHT670" s="65"/>
      <c r="FHU670" s="65"/>
      <c r="FHV670" s="65"/>
      <c r="FHW670" s="65"/>
      <c r="FHX670" s="65"/>
      <c r="FHY670" s="65"/>
      <c r="FHZ670" s="65"/>
      <c r="FIA670" s="65"/>
      <c r="FIB670" s="65"/>
      <c r="FIC670" s="65"/>
      <c r="FID670" s="65"/>
      <c r="FIE670" s="65"/>
      <c r="FIF670" s="65"/>
      <c r="FIG670" s="65"/>
      <c r="FIH670" s="65"/>
      <c r="FII670" s="65"/>
      <c r="FIJ670" s="65"/>
      <c r="FIK670" s="65"/>
      <c r="FIL670" s="65"/>
      <c r="FIM670" s="65"/>
      <c r="FIN670" s="65"/>
      <c r="FIO670" s="65"/>
      <c r="FIP670" s="65"/>
      <c r="FIQ670" s="65"/>
      <c r="FIR670" s="65"/>
      <c r="FIS670" s="65"/>
      <c r="FIT670" s="65"/>
      <c r="FIU670" s="65"/>
      <c r="FIV670" s="65"/>
      <c r="FIW670" s="65"/>
      <c r="FIX670" s="65"/>
      <c r="FIY670" s="65"/>
      <c r="FIZ670" s="65"/>
      <c r="FJA670" s="65"/>
      <c r="FJB670" s="65"/>
      <c r="FJC670" s="65"/>
      <c r="FJD670" s="65"/>
      <c r="FJE670" s="65"/>
      <c r="FJF670" s="65"/>
      <c r="FJG670" s="65"/>
      <c r="FJH670" s="65"/>
      <c r="FJI670" s="65"/>
      <c r="FJJ670" s="65"/>
      <c r="FJK670" s="65"/>
      <c r="FJL670" s="65"/>
      <c r="FJM670" s="65"/>
      <c r="FJN670" s="65"/>
      <c r="FJO670" s="65"/>
      <c r="FJP670" s="65"/>
      <c r="FJQ670" s="65"/>
      <c r="FJR670" s="65"/>
      <c r="FJS670" s="65"/>
      <c r="FJT670" s="65"/>
      <c r="FJU670" s="65"/>
      <c r="FJV670" s="65"/>
      <c r="FJW670" s="65"/>
      <c r="FJX670" s="65"/>
      <c r="FJY670" s="65"/>
      <c r="FJZ670" s="65"/>
      <c r="FKA670" s="65"/>
      <c r="FKB670" s="65"/>
      <c r="FKC670" s="65"/>
      <c r="FKD670" s="65"/>
      <c r="FKE670" s="65"/>
      <c r="FKF670" s="65"/>
      <c r="FKG670" s="65"/>
      <c r="FKH670" s="65"/>
      <c r="FKI670" s="65"/>
      <c r="FKJ670" s="65"/>
      <c r="FKK670" s="65"/>
      <c r="FKL670" s="65"/>
      <c r="FKM670" s="65"/>
      <c r="FKN670" s="65"/>
      <c r="FKO670" s="65"/>
      <c r="FKP670" s="65"/>
      <c r="FKQ670" s="65"/>
      <c r="FKR670" s="65"/>
      <c r="FKS670" s="65"/>
      <c r="FKT670" s="65"/>
      <c r="FKU670" s="65"/>
      <c r="FKV670" s="65"/>
      <c r="FKW670" s="65"/>
      <c r="FKX670" s="65"/>
      <c r="FKY670" s="65"/>
      <c r="FKZ670" s="65"/>
      <c r="FLA670" s="65"/>
      <c r="FLB670" s="65"/>
      <c r="FLC670" s="65"/>
      <c r="FLD670" s="65"/>
      <c r="FLE670" s="65"/>
      <c r="FLF670" s="65"/>
      <c r="FLG670" s="65"/>
      <c r="FLH670" s="65"/>
      <c r="FLI670" s="65"/>
      <c r="FLJ670" s="65"/>
      <c r="FLK670" s="65"/>
      <c r="FLL670" s="65"/>
      <c r="FLM670" s="65"/>
      <c r="FLN670" s="65"/>
      <c r="FLO670" s="65"/>
      <c r="FLP670" s="65"/>
      <c r="FLQ670" s="65"/>
      <c r="FLR670" s="65"/>
      <c r="FLS670" s="65"/>
      <c r="FLT670" s="65"/>
      <c r="FLU670" s="65"/>
      <c r="FLV670" s="65"/>
      <c r="FLW670" s="65"/>
      <c r="FLX670" s="65"/>
      <c r="FLY670" s="65"/>
      <c r="FLZ670" s="65"/>
      <c r="FMA670" s="65"/>
      <c r="FMB670" s="65"/>
      <c r="FMC670" s="65"/>
      <c r="FMD670" s="65"/>
      <c r="FME670" s="65"/>
      <c r="FMF670" s="65"/>
      <c r="FMG670" s="65"/>
      <c r="FMH670" s="65"/>
      <c r="FMI670" s="65"/>
      <c r="FMJ670" s="65"/>
      <c r="FMK670" s="65"/>
      <c r="FML670" s="65"/>
      <c r="FMM670" s="65"/>
      <c r="FMN670" s="65"/>
      <c r="FMO670" s="65"/>
      <c r="FMP670" s="65"/>
      <c r="FMQ670" s="65"/>
      <c r="FMR670" s="65"/>
      <c r="FMS670" s="65"/>
      <c r="FMT670" s="65"/>
      <c r="FMU670" s="65"/>
      <c r="FMV670" s="65"/>
      <c r="FMW670" s="65"/>
      <c r="FMX670" s="65"/>
      <c r="FMY670" s="65"/>
      <c r="FMZ670" s="65"/>
      <c r="FNA670" s="65"/>
      <c r="FNB670" s="65"/>
      <c r="FNC670" s="65"/>
      <c r="FND670" s="65"/>
      <c r="FNE670" s="65"/>
      <c r="FNF670" s="65"/>
      <c r="FNG670" s="65"/>
      <c r="FNH670" s="65"/>
      <c r="FNI670" s="65"/>
      <c r="FNJ670" s="65"/>
      <c r="FNK670" s="65"/>
      <c r="FNL670" s="65"/>
      <c r="FNM670" s="65"/>
      <c r="FNN670" s="65"/>
      <c r="FNO670" s="65"/>
      <c r="FNP670" s="65"/>
      <c r="FNQ670" s="65"/>
      <c r="FNR670" s="65"/>
      <c r="FNS670" s="65"/>
      <c r="FNT670" s="65"/>
      <c r="FNU670" s="65"/>
      <c r="FNV670" s="65"/>
      <c r="FNW670" s="65"/>
      <c r="FNX670" s="65"/>
      <c r="FNY670" s="65"/>
      <c r="FNZ670" s="65"/>
      <c r="FOA670" s="65"/>
      <c r="FOB670" s="65"/>
      <c r="FOC670" s="65"/>
      <c r="FOD670" s="65"/>
      <c r="FOE670" s="65"/>
      <c r="FOF670" s="65"/>
      <c r="FOG670" s="65"/>
      <c r="FOH670" s="65"/>
      <c r="FOI670" s="65"/>
      <c r="FOJ670" s="65"/>
      <c r="FOK670" s="65"/>
      <c r="FOL670" s="65"/>
      <c r="FOM670" s="65"/>
      <c r="FON670" s="65"/>
      <c r="FOO670" s="65"/>
      <c r="FOP670" s="65"/>
      <c r="FOQ670" s="65"/>
      <c r="FOR670" s="65"/>
      <c r="FOS670" s="65"/>
      <c r="FOT670" s="65"/>
      <c r="FOU670" s="65"/>
      <c r="FOV670" s="65"/>
      <c r="FOW670" s="65"/>
      <c r="FOX670" s="65"/>
      <c r="FOY670" s="65"/>
      <c r="FOZ670" s="65"/>
      <c r="FPA670" s="65"/>
      <c r="FPB670" s="65"/>
      <c r="FPC670" s="65"/>
      <c r="FPD670" s="65"/>
      <c r="FPE670" s="65"/>
      <c r="FPF670" s="65"/>
      <c r="FPG670" s="65"/>
      <c r="FPH670" s="65"/>
      <c r="FPI670" s="65"/>
      <c r="FPJ670" s="65"/>
      <c r="FPK670" s="65"/>
      <c r="FPL670" s="65"/>
      <c r="FPM670" s="65"/>
      <c r="FPN670" s="65"/>
      <c r="FPO670" s="65"/>
      <c r="FPP670" s="65"/>
      <c r="FPQ670" s="65"/>
      <c r="FPR670" s="65"/>
      <c r="FPS670" s="65"/>
      <c r="FPT670" s="65"/>
      <c r="FPU670" s="65"/>
      <c r="FPV670" s="65"/>
      <c r="FPW670" s="65"/>
      <c r="FPX670" s="65"/>
      <c r="FPY670" s="65"/>
      <c r="FPZ670" s="65"/>
      <c r="FQA670" s="65"/>
      <c r="FQB670" s="65"/>
      <c r="FQC670" s="65"/>
      <c r="FQD670" s="65"/>
      <c r="FQE670" s="65"/>
      <c r="FQF670" s="65"/>
      <c r="FQG670" s="65"/>
      <c r="FQH670" s="65"/>
      <c r="FQI670" s="65"/>
      <c r="FQJ670" s="65"/>
      <c r="FQK670" s="65"/>
      <c r="FQL670" s="65"/>
      <c r="FQM670" s="65"/>
      <c r="FQN670" s="65"/>
      <c r="FQO670" s="65"/>
      <c r="FQP670" s="65"/>
      <c r="FQQ670" s="65"/>
      <c r="FQR670" s="65"/>
      <c r="FQS670" s="65"/>
      <c r="FQT670" s="65"/>
      <c r="FQU670" s="65"/>
      <c r="FQV670" s="65"/>
      <c r="FQW670" s="65"/>
      <c r="FQX670" s="65"/>
      <c r="FQY670" s="65"/>
      <c r="FQZ670" s="65"/>
      <c r="FRA670" s="65"/>
      <c r="FRB670" s="65"/>
      <c r="FRC670" s="65"/>
      <c r="FRD670" s="65"/>
      <c r="FRE670" s="65"/>
      <c r="FRF670" s="65"/>
      <c r="FRG670" s="65"/>
      <c r="FRH670" s="65"/>
      <c r="FRI670" s="65"/>
      <c r="FRJ670" s="65"/>
      <c r="FRK670" s="65"/>
      <c r="FRL670" s="65"/>
      <c r="FRM670" s="65"/>
      <c r="FRN670" s="65"/>
      <c r="FRO670" s="65"/>
      <c r="FRP670" s="65"/>
      <c r="FRQ670" s="65"/>
      <c r="FRR670" s="65"/>
      <c r="FRS670" s="65"/>
      <c r="FRT670" s="65"/>
      <c r="FRU670" s="65"/>
      <c r="FRV670" s="65"/>
      <c r="FRW670" s="65"/>
      <c r="FRX670" s="65"/>
      <c r="FRY670" s="65"/>
      <c r="FRZ670" s="65"/>
      <c r="FSA670" s="65"/>
      <c r="FSB670" s="65"/>
      <c r="FSC670" s="65"/>
      <c r="FSD670" s="65"/>
      <c r="FSE670" s="65"/>
      <c r="FSF670" s="65"/>
      <c r="FSG670" s="65"/>
      <c r="FSH670" s="65"/>
      <c r="FSI670" s="65"/>
      <c r="FSJ670" s="65"/>
      <c r="FSK670" s="65"/>
      <c r="FSL670" s="65"/>
      <c r="FSM670" s="65"/>
      <c r="FSN670" s="65"/>
      <c r="FSO670" s="65"/>
      <c r="FSP670" s="65"/>
      <c r="FSQ670" s="65"/>
      <c r="FSR670" s="65"/>
      <c r="FSS670" s="65"/>
      <c r="FST670" s="65"/>
      <c r="FSU670" s="65"/>
      <c r="FSV670" s="65"/>
      <c r="FSW670" s="65"/>
      <c r="FSX670" s="65"/>
      <c r="FSY670" s="65"/>
      <c r="FSZ670" s="65"/>
      <c r="FTA670" s="65"/>
      <c r="FTB670" s="65"/>
      <c r="FTC670" s="65"/>
      <c r="FTD670" s="65"/>
      <c r="FTE670" s="65"/>
      <c r="FTF670" s="65"/>
      <c r="FTG670" s="65"/>
      <c r="FTH670" s="65"/>
      <c r="FTI670" s="65"/>
      <c r="FTJ670" s="65"/>
      <c r="FTK670" s="65"/>
      <c r="FTL670" s="65"/>
      <c r="FTM670" s="65"/>
      <c r="FTN670" s="65"/>
      <c r="FTO670" s="65"/>
      <c r="FTP670" s="65"/>
      <c r="FTQ670" s="65"/>
      <c r="FTR670" s="65"/>
      <c r="FTS670" s="65"/>
      <c r="FTT670" s="65"/>
      <c r="FTU670" s="65"/>
      <c r="FTV670" s="65"/>
      <c r="FTW670" s="65"/>
      <c r="FTX670" s="65"/>
      <c r="FTY670" s="65"/>
      <c r="FTZ670" s="65"/>
      <c r="FUA670" s="65"/>
      <c r="FUB670" s="65"/>
      <c r="FUC670" s="65"/>
      <c r="FUD670" s="65"/>
      <c r="FUE670" s="65"/>
      <c r="FUF670" s="65"/>
      <c r="FUG670" s="65"/>
      <c r="FUH670" s="65"/>
      <c r="FUI670" s="65"/>
      <c r="FUJ670" s="65"/>
      <c r="FUK670" s="65"/>
      <c r="FUL670" s="65"/>
      <c r="FUM670" s="65"/>
      <c r="FUN670" s="65"/>
      <c r="FUO670" s="65"/>
      <c r="FUP670" s="65"/>
      <c r="FUQ670" s="65"/>
      <c r="FUR670" s="65"/>
      <c r="FUS670" s="65"/>
      <c r="FUT670" s="65"/>
      <c r="FUU670" s="65"/>
      <c r="FUV670" s="65"/>
      <c r="FUW670" s="65"/>
      <c r="FUX670" s="65"/>
      <c r="FUY670" s="65"/>
      <c r="FUZ670" s="65"/>
      <c r="FVA670" s="65"/>
      <c r="FVB670" s="65"/>
      <c r="FVC670" s="65"/>
      <c r="FVD670" s="65"/>
      <c r="FVE670" s="65"/>
      <c r="FVF670" s="65"/>
      <c r="FVG670" s="65"/>
      <c r="FVH670" s="65"/>
      <c r="FVI670" s="65"/>
      <c r="FVJ670" s="65"/>
      <c r="FVK670" s="65"/>
      <c r="FVL670" s="65"/>
      <c r="FVM670" s="65"/>
      <c r="FVN670" s="65"/>
      <c r="FVO670" s="65"/>
      <c r="FVP670" s="65"/>
      <c r="FVQ670" s="65"/>
      <c r="FVR670" s="65"/>
      <c r="FVS670" s="65"/>
      <c r="FVT670" s="65"/>
      <c r="FVU670" s="65"/>
      <c r="FVV670" s="65"/>
      <c r="FVW670" s="65"/>
      <c r="FVX670" s="65"/>
      <c r="FVY670" s="65"/>
      <c r="FVZ670" s="65"/>
      <c r="FWA670" s="65"/>
      <c r="FWB670" s="65"/>
      <c r="FWC670" s="65"/>
      <c r="FWD670" s="65"/>
      <c r="FWE670" s="65"/>
      <c r="FWF670" s="65"/>
      <c r="FWG670" s="65"/>
      <c r="FWH670" s="65"/>
      <c r="FWI670" s="65"/>
      <c r="FWJ670" s="65"/>
      <c r="FWK670" s="65"/>
      <c r="FWL670" s="65"/>
      <c r="FWM670" s="65"/>
      <c r="FWN670" s="65"/>
      <c r="FWO670" s="65"/>
      <c r="FWP670" s="65"/>
      <c r="FWQ670" s="65"/>
      <c r="FWR670" s="65"/>
      <c r="FWS670" s="65"/>
      <c r="FWT670" s="65"/>
      <c r="FWU670" s="65"/>
      <c r="FWV670" s="65"/>
      <c r="FWW670" s="65"/>
      <c r="FWX670" s="65"/>
      <c r="FWY670" s="65"/>
      <c r="FWZ670" s="65"/>
      <c r="FXA670" s="65"/>
      <c r="FXB670" s="65"/>
      <c r="FXC670" s="65"/>
      <c r="FXD670" s="65"/>
      <c r="FXE670" s="65"/>
      <c r="FXF670" s="65"/>
      <c r="FXG670" s="65"/>
      <c r="FXH670" s="65"/>
      <c r="FXI670" s="65"/>
      <c r="FXJ670" s="65"/>
      <c r="FXK670" s="65"/>
      <c r="FXL670" s="65"/>
      <c r="FXM670" s="65"/>
      <c r="FXN670" s="65"/>
      <c r="FXO670" s="65"/>
      <c r="FXP670" s="65"/>
      <c r="FXQ670" s="65"/>
      <c r="FXR670" s="65"/>
      <c r="FXS670" s="65"/>
      <c r="FXT670" s="65"/>
      <c r="FXU670" s="65"/>
      <c r="FXV670" s="65"/>
      <c r="FXW670" s="65"/>
      <c r="FXX670" s="65"/>
      <c r="FXY670" s="65"/>
      <c r="FXZ670" s="65"/>
      <c r="FYA670" s="65"/>
      <c r="FYB670" s="65"/>
      <c r="FYC670" s="65"/>
      <c r="FYD670" s="65"/>
      <c r="FYE670" s="65"/>
      <c r="FYF670" s="65"/>
      <c r="FYG670" s="65"/>
      <c r="FYH670" s="65"/>
      <c r="FYI670" s="65"/>
      <c r="FYJ670" s="65"/>
      <c r="FYK670" s="65"/>
      <c r="FYL670" s="65"/>
      <c r="FYM670" s="65"/>
      <c r="FYN670" s="65"/>
      <c r="FYO670" s="65"/>
      <c r="FYP670" s="65"/>
      <c r="FYQ670" s="65"/>
      <c r="FYR670" s="65"/>
      <c r="FYS670" s="65"/>
      <c r="FYT670" s="65"/>
      <c r="FYU670" s="65"/>
      <c r="FYV670" s="65"/>
      <c r="FYW670" s="65"/>
      <c r="FYX670" s="65"/>
      <c r="FYY670" s="65"/>
      <c r="FYZ670" s="65"/>
      <c r="FZA670" s="65"/>
      <c r="FZB670" s="65"/>
      <c r="FZC670" s="65"/>
      <c r="FZD670" s="65"/>
      <c r="FZE670" s="65"/>
      <c r="FZF670" s="65"/>
      <c r="FZG670" s="65"/>
      <c r="FZH670" s="65"/>
      <c r="FZI670" s="65"/>
      <c r="FZJ670" s="65"/>
      <c r="FZK670" s="65"/>
      <c r="FZL670" s="65"/>
      <c r="FZM670" s="65"/>
      <c r="FZN670" s="65"/>
      <c r="FZO670" s="65"/>
      <c r="FZP670" s="65"/>
      <c r="FZQ670" s="65"/>
      <c r="FZR670" s="65"/>
      <c r="FZS670" s="65"/>
      <c r="FZT670" s="65"/>
      <c r="FZU670" s="65"/>
      <c r="FZV670" s="65"/>
      <c r="FZW670" s="65"/>
      <c r="FZX670" s="65"/>
      <c r="FZY670" s="65"/>
      <c r="FZZ670" s="65"/>
      <c r="GAA670" s="65"/>
      <c r="GAB670" s="65"/>
      <c r="GAC670" s="65"/>
      <c r="GAD670" s="65"/>
      <c r="GAE670" s="65"/>
      <c r="GAF670" s="65"/>
      <c r="GAG670" s="65"/>
      <c r="GAH670" s="65"/>
      <c r="GAI670" s="65"/>
      <c r="GAJ670" s="65"/>
      <c r="GAK670" s="65"/>
      <c r="GAL670" s="65"/>
      <c r="GAM670" s="65"/>
      <c r="GAN670" s="65"/>
      <c r="GAO670" s="65"/>
      <c r="GAP670" s="65"/>
      <c r="GAQ670" s="65"/>
      <c r="GAR670" s="65"/>
      <c r="GAS670" s="65"/>
      <c r="GAT670" s="65"/>
      <c r="GAU670" s="65"/>
      <c r="GAV670" s="65"/>
      <c r="GAW670" s="65"/>
      <c r="GAX670" s="65"/>
      <c r="GAY670" s="65"/>
      <c r="GAZ670" s="65"/>
      <c r="GBA670" s="65"/>
      <c r="GBB670" s="65"/>
      <c r="GBC670" s="65"/>
      <c r="GBD670" s="65"/>
      <c r="GBE670" s="65"/>
      <c r="GBF670" s="65"/>
      <c r="GBG670" s="65"/>
      <c r="GBH670" s="65"/>
      <c r="GBI670" s="65"/>
      <c r="GBJ670" s="65"/>
      <c r="GBK670" s="65"/>
      <c r="GBL670" s="65"/>
      <c r="GBM670" s="65"/>
      <c r="GBN670" s="65"/>
      <c r="GBO670" s="65"/>
      <c r="GBP670" s="65"/>
      <c r="GBQ670" s="65"/>
      <c r="GBR670" s="65"/>
      <c r="GBS670" s="65"/>
      <c r="GBT670" s="65"/>
      <c r="GBU670" s="65"/>
      <c r="GBV670" s="65"/>
      <c r="GBW670" s="65"/>
      <c r="GBX670" s="65"/>
      <c r="GBY670" s="65"/>
      <c r="GBZ670" s="65"/>
      <c r="GCA670" s="65"/>
      <c r="GCB670" s="65"/>
      <c r="GCC670" s="65"/>
      <c r="GCD670" s="65"/>
      <c r="GCE670" s="65"/>
      <c r="GCF670" s="65"/>
      <c r="GCG670" s="65"/>
      <c r="GCH670" s="65"/>
      <c r="GCI670" s="65"/>
      <c r="GCJ670" s="65"/>
      <c r="GCK670" s="65"/>
      <c r="GCL670" s="65"/>
      <c r="GCM670" s="65"/>
      <c r="GCN670" s="65"/>
      <c r="GCO670" s="65"/>
      <c r="GCP670" s="65"/>
      <c r="GCQ670" s="65"/>
      <c r="GCR670" s="65"/>
      <c r="GCS670" s="65"/>
      <c r="GCT670" s="65"/>
      <c r="GCU670" s="65"/>
      <c r="GCV670" s="65"/>
      <c r="GCW670" s="65"/>
      <c r="GCX670" s="65"/>
      <c r="GCY670" s="65"/>
      <c r="GCZ670" s="65"/>
      <c r="GDA670" s="65"/>
      <c r="GDB670" s="65"/>
      <c r="GDC670" s="65"/>
      <c r="GDD670" s="65"/>
      <c r="GDE670" s="65"/>
      <c r="GDF670" s="65"/>
      <c r="GDG670" s="65"/>
      <c r="GDH670" s="65"/>
      <c r="GDI670" s="65"/>
      <c r="GDJ670" s="65"/>
      <c r="GDK670" s="65"/>
      <c r="GDL670" s="65"/>
      <c r="GDM670" s="65"/>
      <c r="GDN670" s="65"/>
      <c r="GDO670" s="65"/>
      <c r="GDP670" s="65"/>
      <c r="GDQ670" s="65"/>
      <c r="GDR670" s="65"/>
      <c r="GDS670" s="65"/>
      <c r="GDT670" s="65"/>
      <c r="GDU670" s="65"/>
      <c r="GDV670" s="65"/>
      <c r="GDW670" s="65"/>
      <c r="GDX670" s="65"/>
      <c r="GDY670" s="65"/>
      <c r="GDZ670" s="65"/>
      <c r="GEA670" s="65"/>
      <c r="GEB670" s="65"/>
      <c r="GEC670" s="65"/>
      <c r="GED670" s="65"/>
      <c r="GEE670" s="65"/>
      <c r="GEF670" s="65"/>
      <c r="GEG670" s="65"/>
      <c r="GEH670" s="65"/>
      <c r="GEI670" s="65"/>
      <c r="GEJ670" s="65"/>
      <c r="GEK670" s="65"/>
      <c r="GEL670" s="65"/>
      <c r="GEM670" s="65"/>
      <c r="GEN670" s="65"/>
      <c r="GEO670" s="65"/>
      <c r="GEP670" s="65"/>
      <c r="GEQ670" s="65"/>
      <c r="GER670" s="65"/>
      <c r="GES670" s="65"/>
      <c r="GET670" s="65"/>
      <c r="GEU670" s="65"/>
      <c r="GEV670" s="65"/>
      <c r="GEW670" s="65"/>
      <c r="GEX670" s="65"/>
      <c r="GEY670" s="65"/>
      <c r="GEZ670" s="65"/>
      <c r="GFA670" s="65"/>
      <c r="GFB670" s="65"/>
      <c r="GFC670" s="65"/>
      <c r="GFD670" s="65"/>
      <c r="GFE670" s="65"/>
      <c r="GFF670" s="65"/>
      <c r="GFG670" s="65"/>
      <c r="GFH670" s="65"/>
      <c r="GFI670" s="65"/>
      <c r="GFJ670" s="65"/>
      <c r="GFK670" s="65"/>
      <c r="GFL670" s="65"/>
      <c r="GFM670" s="65"/>
      <c r="GFN670" s="65"/>
      <c r="GFO670" s="65"/>
      <c r="GFP670" s="65"/>
      <c r="GFQ670" s="65"/>
      <c r="GFR670" s="65"/>
      <c r="GFS670" s="65"/>
      <c r="GFT670" s="65"/>
      <c r="GFU670" s="65"/>
      <c r="GFV670" s="65"/>
      <c r="GFW670" s="65"/>
      <c r="GFX670" s="65"/>
      <c r="GFY670" s="65"/>
      <c r="GFZ670" s="65"/>
      <c r="GGA670" s="65"/>
      <c r="GGB670" s="65"/>
      <c r="GGC670" s="65"/>
      <c r="GGD670" s="65"/>
      <c r="GGE670" s="65"/>
      <c r="GGF670" s="65"/>
      <c r="GGG670" s="65"/>
      <c r="GGH670" s="65"/>
      <c r="GGI670" s="65"/>
      <c r="GGJ670" s="65"/>
      <c r="GGK670" s="65"/>
      <c r="GGL670" s="65"/>
      <c r="GGM670" s="65"/>
      <c r="GGN670" s="65"/>
      <c r="GGO670" s="65"/>
      <c r="GGP670" s="65"/>
      <c r="GGQ670" s="65"/>
      <c r="GGR670" s="65"/>
      <c r="GGS670" s="65"/>
      <c r="GGT670" s="65"/>
      <c r="GGU670" s="65"/>
      <c r="GGV670" s="65"/>
      <c r="GGW670" s="65"/>
      <c r="GGX670" s="65"/>
      <c r="GGY670" s="65"/>
      <c r="GGZ670" s="65"/>
      <c r="GHA670" s="65"/>
      <c r="GHB670" s="65"/>
      <c r="GHC670" s="65"/>
      <c r="GHD670" s="65"/>
      <c r="GHE670" s="65"/>
      <c r="GHF670" s="65"/>
      <c r="GHG670" s="65"/>
      <c r="GHH670" s="65"/>
      <c r="GHI670" s="65"/>
      <c r="GHJ670" s="65"/>
      <c r="GHK670" s="65"/>
      <c r="GHL670" s="65"/>
      <c r="GHM670" s="65"/>
      <c r="GHN670" s="65"/>
      <c r="GHO670" s="65"/>
      <c r="GHP670" s="65"/>
      <c r="GHQ670" s="65"/>
      <c r="GHR670" s="65"/>
      <c r="GHS670" s="65"/>
      <c r="GHT670" s="65"/>
      <c r="GHU670" s="65"/>
      <c r="GHV670" s="65"/>
      <c r="GHW670" s="65"/>
      <c r="GHX670" s="65"/>
      <c r="GHY670" s="65"/>
      <c r="GHZ670" s="65"/>
      <c r="GIA670" s="65"/>
      <c r="GIB670" s="65"/>
      <c r="GIC670" s="65"/>
      <c r="GID670" s="65"/>
      <c r="GIE670" s="65"/>
      <c r="GIF670" s="65"/>
      <c r="GIG670" s="65"/>
      <c r="GIH670" s="65"/>
      <c r="GII670" s="65"/>
      <c r="GIJ670" s="65"/>
      <c r="GIK670" s="65"/>
      <c r="GIL670" s="65"/>
      <c r="GIM670" s="65"/>
      <c r="GIN670" s="65"/>
      <c r="GIO670" s="65"/>
      <c r="GIP670" s="65"/>
      <c r="GIQ670" s="65"/>
      <c r="GIR670" s="65"/>
      <c r="GIS670" s="65"/>
      <c r="GIT670" s="65"/>
      <c r="GIU670" s="65"/>
      <c r="GIV670" s="65"/>
      <c r="GIW670" s="65"/>
      <c r="GIX670" s="65"/>
      <c r="GIY670" s="65"/>
      <c r="GIZ670" s="65"/>
      <c r="GJA670" s="65"/>
      <c r="GJB670" s="65"/>
      <c r="GJC670" s="65"/>
      <c r="GJD670" s="65"/>
      <c r="GJE670" s="65"/>
      <c r="GJF670" s="65"/>
      <c r="GJG670" s="65"/>
      <c r="GJH670" s="65"/>
      <c r="GJI670" s="65"/>
      <c r="GJJ670" s="65"/>
      <c r="GJK670" s="65"/>
      <c r="GJL670" s="65"/>
      <c r="GJM670" s="65"/>
      <c r="GJN670" s="65"/>
      <c r="GJO670" s="65"/>
      <c r="GJP670" s="65"/>
      <c r="GJQ670" s="65"/>
      <c r="GJR670" s="65"/>
      <c r="GJS670" s="65"/>
      <c r="GJT670" s="65"/>
      <c r="GJU670" s="65"/>
      <c r="GJV670" s="65"/>
      <c r="GJW670" s="65"/>
      <c r="GJX670" s="65"/>
      <c r="GJY670" s="65"/>
      <c r="GJZ670" s="65"/>
      <c r="GKA670" s="65"/>
      <c r="GKB670" s="65"/>
      <c r="GKC670" s="65"/>
      <c r="GKD670" s="65"/>
      <c r="GKE670" s="65"/>
      <c r="GKF670" s="65"/>
      <c r="GKG670" s="65"/>
      <c r="GKH670" s="65"/>
      <c r="GKI670" s="65"/>
      <c r="GKJ670" s="65"/>
      <c r="GKK670" s="65"/>
      <c r="GKL670" s="65"/>
      <c r="GKM670" s="65"/>
      <c r="GKN670" s="65"/>
      <c r="GKO670" s="65"/>
      <c r="GKP670" s="65"/>
      <c r="GKQ670" s="65"/>
      <c r="GKR670" s="65"/>
      <c r="GKS670" s="65"/>
      <c r="GKT670" s="65"/>
      <c r="GKU670" s="65"/>
      <c r="GKV670" s="65"/>
      <c r="GKW670" s="65"/>
      <c r="GKX670" s="65"/>
      <c r="GKY670" s="65"/>
      <c r="GKZ670" s="65"/>
      <c r="GLA670" s="65"/>
      <c r="GLB670" s="65"/>
      <c r="GLC670" s="65"/>
      <c r="GLD670" s="65"/>
      <c r="GLE670" s="65"/>
      <c r="GLF670" s="65"/>
      <c r="GLG670" s="65"/>
      <c r="GLH670" s="65"/>
      <c r="GLI670" s="65"/>
      <c r="GLJ670" s="65"/>
      <c r="GLK670" s="65"/>
      <c r="GLL670" s="65"/>
      <c r="GLM670" s="65"/>
      <c r="GLN670" s="65"/>
      <c r="GLO670" s="65"/>
      <c r="GLP670" s="65"/>
      <c r="GLQ670" s="65"/>
      <c r="GLR670" s="65"/>
      <c r="GLS670" s="65"/>
      <c r="GLT670" s="65"/>
      <c r="GLU670" s="65"/>
      <c r="GLV670" s="65"/>
      <c r="GLW670" s="65"/>
      <c r="GLX670" s="65"/>
      <c r="GLY670" s="65"/>
      <c r="GLZ670" s="65"/>
      <c r="GMA670" s="65"/>
      <c r="GMB670" s="65"/>
      <c r="GMC670" s="65"/>
      <c r="GMD670" s="65"/>
      <c r="GME670" s="65"/>
      <c r="GMF670" s="65"/>
      <c r="GMG670" s="65"/>
      <c r="GMH670" s="65"/>
      <c r="GMI670" s="65"/>
      <c r="GMJ670" s="65"/>
      <c r="GMK670" s="65"/>
      <c r="GML670" s="65"/>
      <c r="GMM670" s="65"/>
      <c r="GMN670" s="65"/>
      <c r="GMO670" s="65"/>
      <c r="GMP670" s="65"/>
      <c r="GMQ670" s="65"/>
      <c r="GMR670" s="65"/>
      <c r="GMS670" s="65"/>
      <c r="GMT670" s="65"/>
      <c r="GMU670" s="65"/>
      <c r="GMV670" s="65"/>
      <c r="GMW670" s="65"/>
      <c r="GMX670" s="65"/>
      <c r="GMY670" s="65"/>
      <c r="GMZ670" s="65"/>
      <c r="GNA670" s="65"/>
      <c r="GNB670" s="65"/>
      <c r="GNC670" s="65"/>
      <c r="GND670" s="65"/>
      <c r="GNE670" s="65"/>
      <c r="GNF670" s="65"/>
      <c r="GNG670" s="65"/>
      <c r="GNH670" s="65"/>
      <c r="GNI670" s="65"/>
      <c r="GNJ670" s="65"/>
      <c r="GNK670" s="65"/>
      <c r="GNL670" s="65"/>
      <c r="GNM670" s="65"/>
      <c r="GNN670" s="65"/>
      <c r="GNO670" s="65"/>
      <c r="GNP670" s="65"/>
      <c r="GNQ670" s="65"/>
      <c r="GNR670" s="65"/>
      <c r="GNS670" s="65"/>
      <c r="GNT670" s="65"/>
      <c r="GNU670" s="65"/>
      <c r="GNV670" s="65"/>
      <c r="GNW670" s="65"/>
      <c r="GNX670" s="65"/>
      <c r="GNY670" s="65"/>
      <c r="GNZ670" s="65"/>
      <c r="GOA670" s="65"/>
      <c r="GOB670" s="65"/>
      <c r="GOC670" s="65"/>
      <c r="GOD670" s="65"/>
      <c r="GOE670" s="65"/>
      <c r="GOF670" s="65"/>
      <c r="GOG670" s="65"/>
      <c r="GOH670" s="65"/>
      <c r="GOI670" s="65"/>
      <c r="GOJ670" s="65"/>
      <c r="GOK670" s="65"/>
      <c r="GOL670" s="65"/>
      <c r="GOM670" s="65"/>
      <c r="GON670" s="65"/>
      <c r="GOO670" s="65"/>
      <c r="GOP670" s="65"/>
      <c r="GOQ670" s="65"/>
      <c r="GOR670" s="65"/>
      <c r="GOS670" s="65"/>
      <c r="GOT670" s="65"/>
      <c r="GOU670" s="65"/>
      <c r="GOV670" s="65"/>
      <c r="GOW670" s="65"/>
      <c r="GOX670" s="65"/>
      <c r="GOY670" s="65"/>
      <c r="GOZ670" s="65"/>
      <c r="GPA670" s="65"/>
      <c r="GPB670" s="65"/>
      <c r="GPC670" s="65"/>
      <c r="GPD670" s="65"/>
      <c r="GPE670" s="65"/>
      <c r="GPF670" s="65"/>
      <c r="GPG670" s="65"/>
      <c r="GPH670" s="65"/>
      <c r="GPI670" s="65"/>
      <c r="GPJ670" s="65"/>
      <c r="GPK670" s="65"/>
      <c r="GPL670" s="65"/>
      <c r="GPM670" s="65"/>
      <c r="GPN670" s="65"/>
      <c r="GPO670" s="65"/>
      <c r="GPP670" s="65"/>
      <c r="GPQ670" s="65"/>
      <c r="GPR670" s="65"/>
      <c r="GPS670" s="65"/>
      <c r="GPT670" s="65"/>
      <c r="GPU670" s="65"/>
      <c r="GPV670" s="65"/>
      <c r="GPW670" s="65"/>
      <c r="GPX670" s="65"/>
      <c r="GPY670" s="65"/>
      <c r="GPZ670" s="65"/>
      <c r="GQA670" s="65"/>
      <c r="GQB670" s="65"/>
      <c r="GQC670" s="65"/>
      <c r="GQD670" s="65"/>
      <c r="GQE670" s="65"/>
      <c r="GQF670" s="65"/>
      <c r="GQG670" s="65"/>
      <c r="GQH670" s="65"/>
      <c r="GQI670" s="65"/>
      <c r="GQJ670" s="65"/>
      <c r="GQK670" s="65"/>
      <c r="GQL670" s="65"/>
      <c r="GQM670" s="65"/>
      <c r="GQN670" s="65"/>
      <c r="GQO670" s="65"/>
      <c r="GQP670" s="65"/>
      <c r="GQQ670" s="65"/>
      <c r="GQR670" s="65"/>
      <c r="GQS670" s="65"/>
      <c r="GQT670" s="65"/>
      <c r="GQU670" s="65"/>
      <c r="GQV670" s="65"/>
      <c r="GQW670" s="65"/>
      <c r="GQX670" s="65"/>
      <c r="GQY670" s="65"/>
      <c r="GQZ670" s="65"/>
      <c r="GRA670" s="65"/>
      <c r="GRB670" s="65"/>
      <c r="GRC670" s="65"/>
      <c r="GRD670" s="65"/>
      <c r="GRE670" s="65"/>
      <c r="GRF670" s="65"/>
      <c r="GRG670" s="65"/>
      <c r="GRH670" s="65"/>
      <c r="GRI670" s="65"/>
      <c r="GRJ670" s="65"/>
      <c r="GRK670" s="65"/>
      <c r="GRL670" s="65"/>
      <c r="GRM670" s="65"/>
      <c r="GRN670" s="65"/>
      <c r="GRO670" s="65"/>
      <c r="GRP670" s="65"/>
      <c r="GRQ670" s="65"/>
      <c r="GRR670" s="65"/>
      <c r="GRS670" s="65"/>
      <c r="GRT670" s="65"/>
      <c r="GRU670" s="65"/>
      <c r="GRV670" s="65"/>
      <c r="GRW670" s="65"/>
      <c r="GRX670" s="65"/>
      <c r="GRY670" s="65"/>
      <c r="GRZ670" s="65"/>
      <c r="GSA670" s="65"/>
      <c r="GSB670" s="65"/>
      <c r="GSC670" s="65"/>
      <c r="GSD670" s="65"/>
      <c r="GSE670" s="65"/>
      <c r="GSF670" s="65"/>
      <c r="GSG670" s="65"/>
      <c r="GSH670" s="65"/>
      <c r="GSI670" s="65"/>
      <c r="GSJ670" s="65"/>
      <c r="GSK670" s="65"/>
      <c r="GSL670" s="65"/>
      <c r="GSM670" s="65"/>
      <c r="GSN670" s="65"/>
      <c r="GSO670" s="65"/>
      <c r="GSP670" s="65"/>
      <c r="GSQ670" s="65"/>
      <c r="GSR670" s="65"/>
      <c r="GSS670" s="65"/>
      <c r="GST670" s="65"/>
      <c r="GSU670" s="65"/>
      <c r="GSV670" s="65"/>
      <c r="GSW670" s="65"/>
      <c r="GSX670" s="65"/>
      <c r="GSY670" s="65"/>
      <c r="GSZ670" s="65"/>
      <c r="GTA670" s="65"/>
      <c r="GTB670" s="65"/>
      <c r="GTC670" s="65"/>
      <c r="GTD670" s="65"/>
      <c r="GTE670" s="65"/>
      <c r="GTF670" s="65"/>
      <c r="GTG670" s="65"/>
      <c r="GTH670" s="65"/>
      <c r="GTI670" s="65"/>
      <c r="GTJ670" s="65"/>
      <c r="GTK670" s="65"/>
      <c r="GTL670" s="65"/>
      <c r="GTM670" s="65"/>
      <c r="GTN670" s="65"/>
      <c r="GTO670" s="65"/>
      <c r="GTP670" s="65"/>
      <c r="GTQ670" s="65"/>
      <c r="GTR670" s="65"/>
      <c r="GTS670" s="65"/>
      <c r="GTT670" s="65"/>
      <c r="GTU670" s="65"/>
      <c r="GTV670" s="65"/>
      <c r="GTW670" s="65"/>
      <c r="GTX670" s="65"/>
      <c r="GTY670" s="65"/>
      <c r="GTZ670" s="65"/>
      <c r="GUA670" s="65"/>
      <c r="GUB670" s="65"/>
      <c r="GUC670" s="65"/>
      <c r="GUD670" s="65"/>
      <c r="GUE670" s="65"/>
      <c r="GUF670" s="65"/>
      <c r="GUG670" s="65"/>
      <c r="GUH670" s="65"/>
      <c r="GUI670" s="65"/>
      <c r="GUJ670" s="65"/>
      <c r="GUK670" s="65"/>
      <c r="GUL670" s="65"/>
      <c r="GUM670" s="65"/>
      <c r="GUN670" s="65"/>
      <c r="GUO670" s="65"/>
      <c r="GUP670" s="65"/>
      <c r="GUQ670" s="65"/>
      <c r="GUR670" s="65"/>
      <c r="GUS670" s="65"/>
      <c r="GUT670" s="65"/>
      <c r="GUU670" s="65"/>
      <c r="GUV670" s="65"/>
      <c r="GUW670" s="65"/>
      <c r="GUX670" s="65"/>
      <c r="GUY670" s="65"/>
      <c r="GUZ670" s="65"/>
      <c r="GVA670" s="65"/>
      <c r="GVB670" s="65"/>
      <c r="GVC670" s="65"/>
      <c r="GVD670" s="65"/>
      <c r="GVE670" s="65"/>
      <c r="GVF670" s="65"/>
      <c r="GVG670" s="65"/>
      <c r="GVH670" s="65"/>
      <c r="GVI670" s="65"/>
      <c r="GVJ670" s="65"/>
      <c r="GVK670" s="65"/>
      <c r="GVL670" s="65"/>
      <c r="GVM670" s="65"/>
      <c r="GVN670" s="65"/>
      <c r="GVO670" s="65"/>
      <c r="GVP670" s="65"/>
      <c r="GVQ670" s="65"/>
      <c r="GVR670" s="65"/>
      <c r="GVS670" s="65"/>
      <c r="GVT670" s="65"/>
      <c r="GVU670" s="65"/>
      <c r="GVV670" s="65"/>
      <c r="GVW670" s="65"/>
      <c r="GVX670" s="65"/>
      <c r="GVY670" s="65"/>
      <c r="GVZ670" s="65"/>
      <c r="GWA670" s="65"/>
      <c r="GWB670" s="65"/>
      <c r="GWC670" s="65"/>
      <c r="GWD670" s="65"/>
      <c r="GWE670" s="65"/>
      <c r="GWF670" s="65"/>
      <c r="GWG670" s="65"/>
      <c r="GWH670" s="65"/>
      <c r="GWI670" s="65"/>
      <c r="GWJ670" s="65"/>
      <c r="GWK670" s="65"/>
      <c r="GWL670" s="65"/>
      <c r="GWM670" s="65"/>
      <c r="GWN670" s="65"/>
      <c r="GWO670" s="65"/>
      <c r="GWP670" s="65"/>
      <c r="GWQ670" s="65"/>
      <c r="GWR670" s="65"/>
      <c r="GWS670" s="65"/>
      <c r="GWT670" s="65"/>
      <c r="GWU670" s="65"/>
      <c r="GWV670" s="65"/>
      <c r="GWW670" s="65"/>
      <c r="GWX670" s="65"/>
      <c r="GWY670" s="65"/>
      <c r="GWZ670" s="65"/>
      <c r="GXA670" s="65"/>
      <c r="GXB670" s="65"/>
      <c r="GXC670" s="65"/>
      <c r="GXD670" s="65"/>
      <c r="GXE670" s="65"/>
      <c r="GXF670" s="65"/>
      <c r="GXG670" s="65"/>
      <c r="GXH670" s="65"/>
      <c r="GXI670" s="65"/>
      <c r="GXJ670" s="65"/>
      <c r="GXK670" s="65"/>
      <c r="GXL670" s="65"/>
      <c r="GXM670" s="65"/>
      <c r="GXN670" s="65"/>
      <c r="GXO670" s="65"/>
      <c r="GXP670" s="65"/>
      <c r="GXQ670" s="65"/>
      <c r="GXR670" s="65"/>
      <c r="GXS670" s="65"/>
      <c r="GXT670" s="65"/>
      <c r="GXU670" s="65"/>
      <c r="GXV670" s="65"/>
      <c r="GXW670" s="65"/>
      <c r="GXX670" s="65"/>
      <c r="GXY670" s="65"/>
      <c r="GXZ670" s="65"/>
      <c r="GYA670" s="65"/>
      <c r="GYB670" s="65"/>
      <c r="GYC670" s="65"/>
      <c r="GYD670" s="65"/>
      <c r="GYE670" s="65"/>
      <c r="GYF670" s="65"/>
      <c r="GYG670" s="65"/>
      <c r="GYH670" s="65"/>
      <c r="GYI670" s="65"/>
      <c r="GYJ670" s="65"/>
      <c r="GYK670" s="65"/>
      <c r="GYL670" s="65"/>
      <c r="GYM670" s="65"/>
      <c r="GYN670" s="65"/>
      <c r="GYO670" s="65"/>
      <c r="GYP670" s="65"/>
      <c r="GYQ670" s="65"/>
      <c r="GYR670" s="65"/>
      <c r="GYS670" s="65"/>
      <c r="GYT670" s="65"/>
      <c r="GYU670" s="65"/>
      <c r="GYV670" s="65"/>
      <c r="GYW670" s="65"/>
      <c r="GYX670" s="65"/>
      <c r="GYY670" s="65"/>
      <c r="GYZ670" s="65"/>
      <c r="GZA670" s="65"/>
      <c r="GZB670" s="65"/>
      <c r="GZC670" s="65"/>
      <c r="GZD670" s="65"/>
      <c r="GZE670" s="65"/>
      <c r="GZF670" s="65"/>
      <c r="GZG670" s="65"/>
      <c r="GZH670" s="65"/>
      <c r="GZI670" s="65"/>
      <c r="GZJ670" s="65"/>
      <c r="GZK670" s="65"/>
      <c r="GZL670" s="65"/>
      <c r="GZM670" s="65"/>
      <c r="GZN670" s="65"/>
      <c r="GZO670" s="65"/>
      <c r="GZP670" s="65"/>
      <c r="GZQ670" s="65"/>
      <c r="GZR670" s="65"/>
      <c r="GZS670" s="65"/>
      <c r="GZT670" s="65"/>
      <c r="GZU670" s="65"/>
      <c r="GZV670" s="65"/>
      <c r="GZW670" s="65"/>
      <c r="GZX670" s="65"/>
      <c r="GZY670" s="65"/>
      <c r="GZZ670" s="65"/>
      <c r="HAA670" s="65"/>
      <c r="HAB670" s="65"/>
      <c r="HAC670" s="65"/>
      <c r="HAD670" s="65"/>
      <c r="HAE670" s="65"/>
      <c r="HAF670" s="65"/>
      <c r="HAG670" s="65"/>
      <c r="HAH670" s="65"/>
      <c r="HAI670" s="65"/>
      <c r="HAJ670" s="65"/>
      <c r="HAK670" s="65"/>
      <c r="HAL670" s="65"/>
      <c r="HAM670" s="65"/>
      <c r="HAN670" s="65"/>
      <c r="HAO670" s="65"/>
      <c r="HAP670" s="65"/>
      <c r="HAQ670" s="65"/>
      <c r="HAR670" s="65"/>
      <c r="HAS670" s="65"/>
      <c r="HAT670" s="65"/>
      <c r="HAU670" s="65"/>
      <c r="HAV670" s="65"/>
      <c r="HAW670" s="65"/>
      <c r="HAX670" s="65"/>
      <c r="HAY670" s="65"/>
      <c r="HAZ670" s="65"/>
      <c r="HBA670" s="65"/>
      <c r="HBB670" s="65"/>
      <c r="HBC670" s="65"/>
      <c r="HBD670" s="65"/>
      <c r="HBE670" s="65"/>
      <c r="HBF670" s="65"/>
      <c r="HBG670" s="65"/>
      <c r="HBH670" s="65"/>
      <c r="HBI670" s="65"/>
      <c r="HBJ670" s="65"/>
      <c r="HBK670" s="65"/>
      <c r="HBL670" s="65"/>
      <c r="HBM670" s="65"/>
      <c r="HBN670" s="65"/>
      <c r="HBO670" s="65"/>
      <c r="HBP670" s="65"/>
      <c r="HBQ670" s="65"/>
      <c r="HBR670" s="65"/>
      <c r="HBS670" s="65"/>
      <c r="HBT670" s="65"/>
      <c r="HBU670" s="65"/>
      <c r="HBV670" s="65"/>
      <c r="HBW670" s="65"/>
      <c r="HBX670" s="65"/>
      <c r="HBY670" s="65"/>
      <c r="HBZ670" s="65"/>
      <c r="HCA670" s="65"/>
      <c r="HCB670" s="65"/>
      <c r="HCC670" s="65"/>
      <c r="HCD670" s="65"/>
      <c r="HCE670" s="65"/>
      <c r="HCF670" s="65"/>
      <c r="HCG670" s="65"/>
      <c r="HCH670" s="65"/>
      <c r="HCI670" s="65"/>
      <c r="HCJ670" s="65"/>
      <c r="HCK670" s="65"/>
      <c r="HCL670" s="65"/>
      <c r="HCM670" s="65"/>
      <c r="HCN670" s="65"/>
      <c r="HCO670" s="65"/>
      <c r="HCP670" s="65"/>
      <c r="HCQ670" s="65"/>
      <c r="HCR670" s="65"/>
      <c r="HCS670" s="65"/>
      <c r="HCT670" s="65"/>
      <c r="HCU670" s="65"/>
      <c r="HCV670" s="65"/>
      <c r="HCW670" s="65"/>
      <c r="HCX670" s="65"/>
      <c r="HCY670" s="65"/>
      <c r="HCZ670" s="65"/>
      <c r="HDA670" s="65"/>
      <c r="HDB670" s="65"/>
      <c r="HDC670" s="65"/>
      <c r="HDD670" s="65"/>
      <c r="HDE670" s="65"/>
      <c r="HDF670" s="65"/>
      <c r="HDG670" s="65"/>
      <c r="HDH670" s="65"/>
      <c r="HDI670" s="65"/>
      <c r="HDJ670" s="65"/>
      <c r="HDK670" s="65"/>
      <c r="HDL670" s="65"/>
      <c r="HDM670" s="65"/>
      <c r="HDN670" s="65"/>
      <c r="HDO670" s="65"/>
      <c r="HDP670" s="65"/>
      <c r="HDQ670" s="65"/>
      <c r="HDR670" s="65"/>
      <c r="HDS670" s="65"/>
      <c r="HDT670" s="65"/>
      <c r="HDU670" s="65"/>
      <c r="HDV670" s="65"/>
      <c r="HDW670" s="65"/>
      <c r="HDX670" s="65"/>
      <c r="HDY670" s="65"/>
      <c r="HDZ670" s="65"/>
      <c r="HEA670" s="65"/>
      <c r="HEB670" s="65"/>
      <c r="HEC670" s="65"/>
      <c r="HED670" s="65"/>
      <c r="HEE670" s="65"/>
      <c r="HEF670" s="65"/>
      <c r="HEG670" s="65"/>
      <c r="HEH670" s="65"/>
      <c r="HEI670" s="65"/>
      <c r="HEJ670" s="65"/>
      <c r="HEK670" s="65"/>
      <c r="HEL670" s="65"/>
      <c r="HEM670" s="65"/>
      <c r="HEN670" s="65"/>
      <c r="HEO670" s="65"/>
      <c r="HEP670" s="65"/>
      <c r="HEQ670" s="65"/>
      <c r="HER670" s="65"/>
      <c r="HES670" s="65"/>
      <c r="HET670" s="65"/>
      <c r="HEU670" s="65"/>
      <c r="HEV670" s="65"/>
      <c r="HEW670" s="65"/>
      <c r="HEX670" s="65"/>
      <c r="HEY670" s="65"/>
      <c r="HEZ670" s="65"/>
      <c r="HFA670" s="65"/>
      <c r="HFB670" s="65"/>
      <c r="HFC670" s="65"/>
      <c r="HFD670" s="65"/>
      <c r="HFE670" s="65"/>
      <c r="HFF670" s="65"/>
      <c r="HFG670" s="65"/>
      <c r="HFH670" s="65"/>
      <c r="HFI670" s="65"/>
      <c r="HFJ670" s="65"/>
      <c r="HFK670" s="65"/>
      <c r="HFL670" s="65"/>
      <c r="HFM670" s="65"/>
      <c r="HFN670" s="65"/>
      <c r="HFO670" s="65"/>
      <c r="HFP670" s="65"/>
      <c r="HFQ670" s="65"/>
      <c r="HFR670" s="65"/>
      <c r="HFS670" s="65"/>
      <c r="HFT670" s="65"/>
      <c r="HFU670" s="65"/>
      <c r="HFV670" s="65"/>
      <c r="HFW670" s="65"/>
      <c r="HFX670" s="65"/>
      <c r="HFY670" s="65"/>
      <c r="HFZ670" s="65"/>
      <c r="HGA670" s="65"/>
      <c r="HGB670" s="65"/>
      <c r="HGC670" s="65"/>
      <c r="HGD670" s="65"/>
      <c r="HGE670" s="65"/>
      <c r="HGF670" s="65"/>
      <c r="HGG670" s="65"/>
      <c r="HGH670" s="65"/>
      <c r="HGI670" s="65"/>
      <c r="HGJ670" s="65"/>
      <c r="HGK670" s="65"/>
      <c r="HGL670" s="65"/>
      <c r="HGM670" s="65"/>
      <c r="HGN670" s="65"/>
      <c r="HGO670" s="65"/>
      <c r="HGP670" s="65"/>
      <c r="HGQ670" s="65"/>
      <c r="HGR670" s="65"/>
      <c r="HGS670" s="65"/>
      <c r="HGT670" s="65"/>
      <c r="HGU670" s="65"/>
      <c r="HGV670" s="65"/>
      <c r="HGW670" s="65"/>
      <c r="HGX670" s="65"/>
      <c r="HGY670" s="65"/>
      <c r="HGZ670" s="65"/>
      <c r="HHA670" s="65"/>
      <c r="HHB670" s="65"/>
      <c r="HHC670" s="65"/>
      <c r="HHD670" s="65"/>
      <c r="HHE670" s="65"/>
      <c r="HHF670" s="65"/>
      <c r="HHG670" s="65"/>
      <c r="HHH670" s="65"/>
      <c r="HHI670" s="65"/>
      <c r="HHJ670" s="65"/>
      <c r="HHK670" s="65"/>
      <c r="HHL670" s="65"/>
      <c r="HHM670" s="65"/>
      <c r="HHN670" s="65"/>
      <c r="HHO670" s="65"/>
      <c r="HHP670" s="65"/>
      <c r="HHQ670" s="65"/>
      <c r="HHR670" s="65"/>
      <c r="HHS670" s="65"/>
      <c r="HHT670" s="65"/>
      <c r="HHU670" s="65"/>
      <c r="HHV670" s="65"/>
      <c r="HHW670" s="65"/>
      <c r="HHX670" s="65"/>
      <c r="HHY670" s="65"/>
      <c r="HHZ670" s="65"/>
      <c r="HIA670" s="65"/>
      <c r="HIB670" s="65"/>
      <c r="HIC670" s="65"/>
      <c r="HID670" s="65"/>
      <c r="HIE670" s="65"/>
      <c r="HIF670" s="65"/>
      <c r="HIG670" s="65"/>
      <c r="HIH670" s="65"/>
      <c r="HII670" s="65"/>
      <c r="HIJ670" s="65"/>
      <c r="HIK670" s="65"/>
      <c r="HIL670" s="65"/>
      <c r="HIM670" s="65"/>
      <c r="HIN670" s="65"/>
      <c r="HIO670" s="65"/>
      <c r="HIP670" s="65"/>
      <c r="HIQ670" s="65"/>
      <c r="HIR670" s="65"/>
      <c r="HIS670" s="65"/>
      <c r="HIT670" s="65"/>
      <c r="HIU670" s="65"/>
      <c r="HIV670" s="65"/>
      <c r="HIW670" s="65"/>
      <c r="HIX670" s="65"/>
      <c r="HIY670" s="65"/>
      <c r="HIZ670" s="65"/>
      <c r="HJA670" s="65"/>
      <c r="HJB670" s="65"/>
      <c r="HJC670" s="65"/>
      <c r="HJD670" s="65"/>
      <c r="HJE670" s="65"/>
      <c r="HJF670" s="65"/>
      <c r="HJG670" s="65"/>
      <c r="HJH670" s="65"/>
      <c r="HJI670" s="65"/>
      <c r="HJJ670" s="65"/>
      <c r="HJK670" s="65"/>
      <c r="HJL670" s="65"/>
      <c r="HJM670" s="65"/>
      <c r="HJN670" s="65"/>
      <c r="HJO670" s="65"/>
      <c r="HJP670" s="65"/>
      <c r="HJQ670" s="65"/>
      <c r="HJR670" s="65"/>
      <c r="HJS670" s="65"/>
      <c r="HJT670" s="65"/>
      <c r="HJU670" s="65"/>
      <c r="HJV670" s="65"/>
      <c r="HJW670" s="65"/>
      <c r="HJX670" s="65"/>
      <c r="HJY670" s="65"/>
      <c r="HJZ670" s="65"/>
      <c r="HKA670" s="65"/>
      <c r="HKB670" s="65"/>
      <c r="HKC670" s="65"/>
      <c r="HKD670" s="65"/>
      <c r="HKE670" s="65"/>
      <c r="HKF670" s="65"/>
      <c r="HKG670" s="65"/>
      <c r="HKH670" s="65"/>
      <c r="HKI670" s="65"/>
      <c r="HKJ670" s="65"/>
      <c r="HKK670" s="65"/>
      <c r="HKL670" s="65"/>
      <c r="HKM670" s="65"/>
      <c r="HKN670" s="65"/>
      <c r="HKO670" s="65"/>
      <c r="HKP670" s="65"/>
      <c r="HKQ670" s="65"/>
      <c r="HKR670" s="65"/>
      <c r="HKS670" s="65"/>
      <c r="HKT670" s="65"/>
      <c r="HKU670" s="65"/>
      <c r="HKV670" s="65"/>
      <c r="HKW670" s="65"/>
      <c r="HKX670" s="65"/>
      <c r="HKY670" s="65"/>
      <c r="HKZ670" s="65"/>
      <c r="HLA670" s="65"/>
      <c r="HLB670" s="65"/>
      <c r="HLC670" s="65"/>
      <c r="HLD670" s="65"/>
      <c r="HLE670" s="65"/>
      <c r="HLF670" s="65"/>
      <c r="HLG670" s="65"/>
      <c r="HLH670" s="65"/>
      <c r="HLI670" s="65"/>
      <c r="HLJ670" s="65"/>
      <c r="HLK670" s="65"/>
      <c r="HLL670" s="65"/>
      <c r="HLM670" s="65"/>
      <c r="HLN670" s="65"/>
      <c r="HLO670" s="65"/>
      <c r="HLP670" s="65"/>
      <c r="HLQ670" s="65"/>
      <c r="HLR670" s="65"/>
      <c r="HLS670" s="65"/>
      <c r="HLT670" s="65"/>
      <c r="HLU670" s="65"/>
      <c r="HLV670" s="65"/>
      <c r="HLW670" s="65"/>
      <c r="HLX670" s="65"/>
      <c r="HLY670" s="65"/>
      <c r="HLZ670" s="65"/>
      <c r="HMA670" s="65"/>
      <c r="HMB670" s="65"/>
      <c r="HMC670" s="65"/>
      <c r="HMD670" s="65"/>
      <c r="HME670" s="65"/>
      <c r="HMF670" s="65"/>
      <c r="HMG670" s="65"/>
      <c r="HMH670" s="65"/>
      <c r="HMI670" s="65"/>
      <c r="HMJ670" s="65"/>
      <c r="HMK670" s="65"/>
      <c r="HML670" s="65"/>
      <c r="HMM670" s="65"/>
      <c r="HMN670" s="65"/>
      <c r="HMO670" s="65"/>
      <c r="HMP670" s="65"/>
      <c r="HMQ670" s="65"/>
      <c r="HMR670" s="65"/>
      <c r="HMS670" s="65"/>
      <c r="HMT670" s="65"/>
      <c r="HMU670" s="65"/>
      <c r="HMV670" s="65"/>
      <c r="HMW670" s="65"/>
      <c r="HMX670" s="65"/>
      <c r="HMY670" s="65"/>
      <c r="HMZ670" s="65"/>
      <c r="HNA670" s="65"/>
      <c r="HNB670" s="65"/>
      <c r="HNC670" s="65"/>
      <c r="HND670" s="65"/>
      <c r="HNE670" s="65"/>
      <c r="HNF670" s="65"/>
      <c r="HNG670" s="65"/>
      <c r="HNH670" s="65"/>
      <c r="HNI670" s="65"/>
      <c r="HNJ670" s="65"/>
      <c r="HNK670" s="65"/>
      <c r="HNL670" s="65"/>
      <c r="HNM670" s="65"/>
      <c r="HNN670" s="65"/>
      <c r="HNO670" s="65"/>
      <c r="HNP670" s="65"/>
      <c r="HNQ670" s="65"/>
      <c r="HNR670" s="65"/>
      <c r="HNS670" s="65"/>
      <c r="HNT670" s="65"/>
      <c r="HNU670" s="65"/>
      <c r="HNV670" s="65"/>
      <c r="HNW670" s="65"/>
      <c r="HNX670" s="65"/>
      <c r="HNY670" s="65"/>
      <c r="HNZ670" s="65"/>
      <c r="HOA670" s="65"/>
      <c r="HOB670" s="65"/>
      <c r="HOC670" s="65"/>
      <c r="HOD670" s="65"/>
      <c r="HOE670" s="65"/>
      <c r="HOF670" s="65"/>
      <c r="HOG670" s="65"/>
      <c r="HOH670" s="65"/>
      <c r="HOI670" s="65"/>
      <c r="HOJ670" s="65"/>
      <c r="HOK670" s="65"/>
      <c r="HOL670" s="65"/>
      <c r="HOM670" s="65"/>
      <c r="HON670" s="65"/>
      <c r="HOO670" s="65"/>
      <c r="HOP670" s="65"/>
      <c r="HOQ670" s="65"/>
      <c r="HOR670" s="65"/>
      <c r="HOS670" s="65"/>
      <c r="HOT670" s="65"/>
      <c r="HOU670" s="65"/>
      <c r="HOV670" s="65"/>
      <c r="HOW670" s="65"/>
      <c r="HOX670" s="65"/>
      <c r="HOY670" s="65"/>
      <c r="HOZ670" s="65"/>
      <c r="HPA670" s="65"/>
      <c r="HPB670" s="65"/>
      <c r="HPC670" s="65"/>
      <c r="HPD670" s="65"/>
      <c r="HPE670" s="65"/>
      <c r="HPF670" s="65"/>
      <c r="HPG670" s="65"/>
      <c r="HPH670" s="65"/>
      <c r="HPI670" s="65"/>
      <c r="HPJ670" s="65"/>
      <c r="HPK670" s="65"/>
      <c r="HPL670" s="65"/>
      <c r="HPM670" s="65"/>
      <c r="HPN670" s="65"/>
      <c r="HPO670" s="65"/>
      <c r="HPP670" s="65"/>
      <c r="HPQ670" s="65"/>
      <c r="HPR670" s="65"/>
      <c r="HPS670" s="65"/>
      <c r="HPT670" s="65"/>
      <c r="HPU670" s="65"/>
      <c r="HPV670" s="65"/>
      <c r="HPW670" s="65"/>
      <c r="HPX670" s="65"/>
      <c r="HPY670" s="65"/>
      <c r="HPZ670" s="65"/>
      <c r="HQA670" s="65"/>
      <c r="HQB670" s="65"/>
      <c r="HQC670" s="65"/>
      <c r="HQD670" s="65"/>
      <c r="HQE670" s="65"/>
      <c r="HQF670" s="65"/>
      <c r="HQG670" s="65"/>
      <c r="HQH670" s="65"/>
      <c r="HQI670" s="65"/>
      <c r="HQJ670" s="65"/>
      <c r="HQK670" s="65"/>
      <c r="HQL670" s="65"/>
      <c r="HQM670" s="65"/>
      <c r="HQN670" s="65"/>
      <c r="HQO670" s="65"/>
      <c r="HQP670" s="65"/>
      <c r="HQQ670" s="65"/>
      <c r="HQR670" s="65"/>
      <c r="HQS670" s="65"/>
      <c r="HQT670" s="65"/>
      <c r="HQU670" s="65"/>
      <c r="HQV670" s="65"/>
      <c r="HQW670" s="65"/>
      <c r="HQX670" s="65"/>
      <c r="HQY670" s="65"/>
      <c r="HQZ670" s="65"/>
      <c r="HRA670" s="65"/>
      <c r="HRB670" s="65"/>
      <c r="HRC670" s="65"/>
      <c r="HRD670" s="65"/>
      <c r="HRE670" s="65"/>
      <c r="HRF670" s="65"/>
      <c r="HRG670" s="65"/>
      <c r="HRH670" s="65"/>
      <c r="HRI670" s="65"/>
      <c r="HRJ670" s="65"/>
      <c r="HRK670" s="65"/>
      <c r="HRL670" s="65"/>
      <c r="HRM670" s="65"/>
      <c r="HRN670" s="65"/>
      <c r="HRO670" s="65"/>
      <c r="HRP670" s="65"/>
      <c r="HRQ670" s="65"/>
      <c r="HRR670" s="65"/>
      <c r="HRS670" s="65"/>
      <c r="HRT670" s="65"/>
      <c r="HRU670" s="65"/>
      <c r="HRV670" s="65"/>
      <c r="HRW670" s="65"/>
      <c r="HRX670" s="65"/>
      <c r="HRY670" s="65"/>
      <c r="HRZ670" s="65"/>
      <c r="HSA670" s="65"/>
      <c r="HSB670" s="65"/>
      <c r="HSC670" s="65"/>
      <c r="HSD670" s="65"/>
      <c r="HSE670" s="65"/>
      <c r="HSF670" s="65"/>
      <c r="HSG670" s="65"/>
      <c r="HSH670" s="65"/>
      <c r="HSI670" s="65"/>
      <c r="HSJ670" s="65"/>
      <c r="HSK670" s="65"/>
      <c r="HSL670" s="65"/>
      <c r="HSM670" s="65"/>
      <c r="HSN670" s="65"/>
      <c r="HSO670" s="65"/>
      <c r="HSP670" s="65"/>
      <c r="HSQ670" s="65"/>
      <c r="HSR670" s="65"/>
      <c r="HSS670" s="65"/>
      <c r="HST670" s="65"/>
      <c r="HSU670" s="65"/>
      <c r="HSV670" s="65"/>
      <c r="HSW670" s="65"/>
      <c r="HSX670" s="65"/>
      <c r="HSY670" s="65"/>
      <c r="HSZ670" s="65"/>
      <c r="HTA670" s="65"/>
      <c r="HTB670" s="65"/>
      <c r="HTC670" s="65"/>
      <c r="HTD670" s="65"/>
      <c r="HTE670" s="65"/>
      <c r="HTF670" s="65"/>
      <c r="HTG670" s="65"/>
      <c r="HTH670" s="65"/>
      <c r="HTI670" s="65"/>
      <c r="HTJ670" s="65"/>
      <c r="HTK670" s="65"/>
      <c r="HTL670" s="65"/>
      <c r="HTM670" s="65"/>
      <c r="HTN670" s="65"/>
      <c r="HTO670" s="65"/>
      <c r="HTP670" s="65"/>
      <c r="HTQ670" s="65"/>
      <c r="HTR670" s="65"/>
      <c r="HTS670" s="65"/>
      <c r="HTT670" s="65"/>
      <c r="HTU670" s="65"/>
      <c r="HTV670" s="65"/>
      <c r="HTW670" s="65"/>
      <c r="HTX670" s="65"/>
      <c r="HTY670" s="65"/>
      <c r="HTZ670" s="65"/>
      <c r="HUA670" s="65"/>
      <c r="HUB670" s="65"/>
      <c r="HUC670" s="65"/>
      <c r="HUD670" s="65"/>
      <c r="HUE670" s="65"/>
      <c r="HUF670" s="65"/>
      <c r="HUG670" s="65"/>
      <c r="HUH670" s="65"/>
      <c r="HUI670" s="65"/>
      <c r="HUJ670" s="65"/>
      <c r="HUK670" s="65"/>
      <c r="HUL670" s="65"/>
      <c r="HUM670" s="65"/>
      <c r="HUN670" s="65"/>
      <c r="HUO670" s="65"/>
      <c r="HUP670" s="65"/>
      <c r="HUQ670" s="65"/>
      <c r="HUR670" s="65"/>
      <c r="HUS670" s="65"/>
      <c r="HUT670" s="65"/>
      <c r="HUU670" s="65"/>
      <c r="HUV670" s="65"/>
      <c r="HUW670" s="65"/>
      <c r="HUX670" s="65"/>
      <c r="HUY670" s="65"/>
      <c r="HUZ670" s="65"/>
      <c r="HVA670" s="65"/>
      <c r="HVB670" s="65"/>
      <c r="HVC670" s="65"/>
      <c r="HVD670" s="65"/>
      <c r="HVE670" s="65"/>
      <c r="HVF670" s="65"/>
      <c r="HVG670" s="65"/>
      <c r="HVH670" s="65"/>
      <c r="HVI670" s="65"/>
      <c r="HVJ670" s="65"/>
      <c r="HVK670" s="65"/>
      <c r="HVL670" s="65"/>
      <c r="HVM670" s="65"/>
      <c r="HVN670" s="65"/>
      <c r="HVO670" s="65"/>
      <c r="HVP670" s="65"/>
      <c r="HVQ670" s="65"/>
      <c r="HVR670" s="65"/>
      <c r="HVS670" s="65"/>
      <c r="HVT670" s="65"/>
      <c r="HVU670" s="65"/>
      <c r="HVV670" s="65"/>
      <c r="HVW670" s="65"/>
      <c r="HVX670" s="65"/>
      <c r="HVY670" s="65"/>
      <c r="HVZ670" s="65"/>
      <c r="HWA670" s="65"/>
      <c r="HWB670" s="65"/>
      <c r="HWC670" s="65"/>
      <c r="HWD670" s="65"/>
      <c r="HWE670" s="65"/>
      <c r="HWF670" s="65"/>
      <c r="HWG670" s="65"/>
      <c r="HWH670" s="65"/>
      <c r="HWI670" s="65"/>
      <c r="HWJ670" s="65"/>
      <c r="HWK670" s="65"/>
      <c r="HWL670" s="65"/>
      <c r="HWM670" s="65"/>
      <c r="HWN670" s="65"/>
      <c r="HWO670" s="65"/>
      <c r="HWP670" s="65"/>
      <c r="HWQ670" s="65"/>
      <c r="HWR670" s="65"/>
      <c r="HWS670" s="65"/>
      <c r="HWT670" s="65"/>
      <c r="HWU670" s="65"/>
      <c r="HWV670" s="65"/>
      <c r="HWW670" s="65"/>
      <c r="HWX670" s="65"/>
      <c r="HWY670" s="65"/>
      <c r="HWZ670" s="65"/>
      <c r="HXA670" s="65"/>
      <c r="HXB670" s="65"/>
      <c r="HXC670" s="65"/>
      <c r="HXD670" s="65"/>
      <c r="HXE670" s="65"/>
      <c r="HXF670" s="65"/>
      <c r="HXG670" s="65"/>
      <c r="HXH670" s="65"/>
      <c r="HXI670" s="65"/>
      <c r="HXJ670" s="65"/>
      <c r="HXK670" s="65"/>
      <c r="HXL670" s="65"/>
      <c r="HXM670" s="65"/>
      <c r="HXN670" s="65"/>
      <c r="HXO670" s="65"/>
      <c r="HXP670" s="65"/>
      <c r="HXQ670" s="65"/>
      <c r="HXR670" s="65"/>
      <c r="HXS670" s="65"/>
      <c r="HXT670" s="65"/>
      <c r="HXU670" s="65"/>
      <c r="HXV670" s="65"/>
      <c r="HXW670" s="65"/>
      <c r="HXX670" s="65"/>
      <c r="HXY670" s="65"/>
      <c r="HXZ670" s="65"/>
      <c r="HYA670" s="65"/>
      <c r="HYB670" s="65"/>
      <c r="HYC670" s="65"/>
      <c r="HYD670" s="65"/>
      <c r="HYE670" s="65"/>
      <c r="HYF670" s="65"/>
      <c r="HYG670" s="65"/>
      <c r="HYH670" s="65"/>
      <c r="HYI670" s="65"/>
      <c r="HYJ670" s="65"/>
      <c r="HYK670" s="65"/>
      <c r="HYL670" s="65"/>
      <c r="HYM670" s="65"/>
      <c r="HYN670" s="65"/>
      <c r="HYO670" s="65"/>
      <c r="HYP670" s="65"/>
      <c r="HYQ670" s="65"/>
      <c r="HYR670" s="65"/>
      <c r="HYS670" s="65"/>
      <c r="HYT670" s="65"/>
      <c r="HYU670" s="65"/>
      <c r="HYV670" s="65"/>
      <c r="HYW670" s="65"/>
      <c r="HYX670" s="65"/>
      <c r="HYY670" s="65"/>
      <c r="HYZ670" s="65"/>
      <c r="HZA670" s="65"/>
      <c r="HZB670" s="65"/>
      <c r="HZC670" s="65"/>
      <c r="HZD670" s="65"/>
      <c r="HZE670" s="65"/>
      <c r="HZF670" s="65"/>
      <c r="HZG670" s="65"/>
      <c r="HZH670" s="65"/>
      <c r="HZI670" s="65"/>
      <c r="HZJ670" s="65"/>
      <c r="HZK670" s="65"/>
      <c r="HZL670" s="65"/>
      <c r="HZM670" s="65"/>
      <c r="HZN670" s="65"/>
      <c r="HZO670" s="65"/>
      <c r="HZP670" s="65"/>
      <c r="HZQ670" s="65"/>
      <c r="HZR670" s="65"/>
      <c r="HZS670" s="65"/>
      <c r="HZT670" s="65"/>
      <c r="HZU670" s="65"/>
      <c r="HZV670" s="65"/>
      <c r="HZW670" s="65"/>
      <c r="HZX670" s="65"/>
      <c r="HZY670" s="65"/>
      <c r="HZZ670" s="65"/>
      <c r="IAA670" s="65"/>
      <c r="IAB670" s="65"/>
      <c r="IAC670" s="65"/>
      <c r="IAD670" s="65"/>
      <c r="IAE670" s="65"/>
      <c r="IAF670" s="65"/>
      <c r="IAG670" s="65"/>
      <c r="IAH670" s="65"/>
      <c r="IAI670" s="65"/>
      <c r="IAJ670" s="65"/>
      <c r="IAK670" s="65"/>
      <c r="IAL670" s="65"/>
      <c r="IAM670" s="65"/>
      <c r="IAN670" s="65"/>
      <c r="IAO670" s="65"/>
      <c r="IAP670" s="65"/>
      <c r="IAQ670" s="65"/>
      <c r="IAR670" s="65"/>
      <c r="IAS670" s="65"/>
      <c r="IAT670" s="65"/>
      <c r="IAU670" s="65"/>
      <c r="IAV670" s="65"/>
      <c r="IAW670" s="65"/>
      <c r="IAX670" s="65"/>
      <c r="IAY670" s="65"/>
      <c r="IAZ670" s="65"/>
      <c r="IBA670" s="65"/>
      <c r="IBB670" s="65"/>
      <c r="IBC670" s="65"/>
      <c r="IBD670" s="65"/>
      <c r="IBE670" s="65"/>
      <c r="IBF670" s="65"/>
      <c r="IBG670" s="65"/>
      <c r="IBH670" s="65"/>
      <c r="IBI670" s="65"/>
      <c r="IBJ670" s="65"/>
      <c r="IBK670" s="65"/>
      <c r="IBL670" s="65"/>
      <c r="IBM670" s="65"/>
      <c r="IBN670" s="65"/>
      <c r="IBO670" s="65"/>
      <c r="IBP670" s="65"/>
      <c r="IBQ670" s="65"/>
      <c r="IBR670" s="65"/>
      <c r="IBS670" s="65"/>
      <c r="IBT670" s="65"/>
      <c r="IBU670" s="65"/>
      <c r="IBV670" s="65"/>
      <c r="IBW670" s="65"/>
      <c r="IBX670" s="65"/>
      <c r="IBY670" s="65"/>
      <c r="IBZ670" s="65"/>
      <c r="ICA670" s="65"/>
      <c r="ICB670" s="65"/>
      <c r="ICC670" s="65"/>
      <c r="ICD670" s="65"/>
      <c r="ICE670" s="65"/>
      <c r="ICF670" s="65"/>
      <c r="ICG670" s="65"/>
      <c r="ICH670" s="65"/>
      <c r="ICI670" s="65"/>
      <c r="ICJ670" s="65"/>
      <c r="ICK670" s="65"/>
      <c r="ICL670" s="65"/>
      <c r="ICM670" s="65"/>
      <c r="ICN670" s="65"/>
      <c r="ICO670" s="65"/>
      <c r="ICP670" s="65"/>
      <c r="ICQ670" s="65"/>
      <c r="ICR670" s="65"/>
      <c r="ICS670" s="65"/>
      <c r="ICT670" s="65"/>
      <c r="ICU670" s="65"/>
      <c r="ICV670" s="65"/>
      <c r="ICW670" s="65"/>
      <c r="ICX670" s="65"/>
      <c r="ICY670" s="65"/>
      <c r="ICZ670" s="65"/>
      <c r="IDA670" s="65"/>
      <c r="IDB670" s="65"/>
      <c r="IDC670" s="65"/>
      <c r="IDD670" s="65"/>
      <c r="IDE670" s="65"/>
      <c r="IDF670" s="65"/>
      <c r="IDG670" s="65"/>
      <c r="IDH670" s="65"/>
      <c r="IDI670" s="65"/>
      <c r="IDJ670" s="65"/>
      <c r="IDK670" s="65"/>
      <c r="IDL670" s="65"/>
      <c r="IDM670" s="65"/>
      <c r="IDN670" s="65"/>
      <c r="IDO670" s="65"/>
      <c r="IDP670" s="65"/>
      <c r="IDQ670" s="65"/>
      <c r="IDR670" s="65"/>
      <c r="IDS670" s="65"/>
      <c r="IDT670" s="65"/>
      <c r="IDU670" s="65"/>
      <c r="IDV670" s="65"/>
      <c r="IDW670" s="65"/>
      <c r="IDX670" s="65"/>
      <c r="IDY670" s="65"/>
      <c r="IDZ670" s="65"/>
      <c r="IEA670" s="65"/>
      <c r="IEB670" s="65"/>
      <c r="IEC670" s="65"/>
      <c r="IED670" s="65"/>
      <c r="IEE670" s="65"/>
      <c r="IEF670" s="65"/>
      <c r="IEG670" s="65"/>
      <c r="IEH670" s="65"/>
      <c r="IEI670" s="65"/>
      <c r="IEJ670" s="65"/>
      <c r="IEK670" s="65"/>
      <c r="IEL670" s="65"/>
      <c r="IEM670" s="65"/>
      <c r="IEN670" s="65"/>
      <c r="IEO670" s="65"/>
      <c r="IEP670" s="65"/>
      <c r="IEQ670" s="65"/>
      <c r="IER670" s="65"/>
      <c r="IES670" s="65"/>
      <c r="IET670" s="65"/>
      <c r="IEU670" s="65"/>
      <c r="IEV670" s="65"/>
      <c r="IEW670" s="65"/>
      <c r="IEX670" s="65"/>
      <c r="IEY670" s="65"/>
      <c r="IEZ670" s="65"/>
      <c r="IFA670" s="65"/>
      <c r="IFB670" s="65"/>
      <c r="IFC670" s="65"/>
      <c r="IFD670" s="65"/>
      <c r="IFE670" s="65"/>
      <c r="IFF670" s="65"/>
      <c r="IFG670" s="65"/>
      <c r="IFH670" s="65"/>
      <c r="IFI670" s="65"/>
      <c r="IFJ670" s="65"/>
      <c r="IFK670" s="65"/>
      <c r="IFL670" s="65"/>
      <c r="IFM670" s="65"/>
      <c r="IFN670" s="65"/>
      <c r="IFO670" s="65"/>
      <c r="IFP670" s="65"/>
      <c r="IFQ670" s="65"/>
      <c r="IFR670" s="65"/>
      <c r="IFS670" s="65"/>
      <c r="IFT670" s="65"/>
      <c r="IFU670" s="65"/>
      <c r="IFV670" s="65"/>
      <c r="IFW670" s="65"/>
      <c r="IFX670" s="65"/>
      <c r="IFY670" s="65"/>
      <c r="IFZ670" s="65"/>
      <c r="IGA670" s="65"/>
      <c r="IGB670" s="65"/>
      <c r="IGC670" s="65"/>
      <c r="IGD670" s="65"/>
      <c r="IGE670" s="65"/>
      <c r="IGF670" s="65"/>
      <c r="IGG670" s="65"/>
      <c r="IGH670" s="65"/>
      <c r="IGI670" s="65"/>
      <c r="IGJ670" s="65"/>
      <c r="IGK670" s="65"/>
      <c r="IGL670" s="65"/>
      <c r="IGM670" s="65"/>
      <c r="IGN670" s="65"/>
      <c r="IGO670" s="65"/>
      <c r="IGP670" s="65"/>
      <c r="IGQ670" s="65"/>
      <c r="IGR670" s="65"/>
      <c r="IGS670" s="65"/>
      <c r="IGT670" s="65"/>
      <c r="IGU670" s="65"/>
      <c r="IGV670" s="65"/>
      <c r="IGW670" s="65"/>
      <c r="IGX670" s="65"/>
      <c r="IGY670" s="65"/>
      <c r="IGZ670" s="65"/>
      <c r="IHA670" s="65"/>
      <c r="IHB670" s="65"/>
      <c r="IHC670" s="65"/>
      <c r="IHD670" s="65"/>
      <c r="IHE670" s="65"/>
      <c r="IHF670" s="65"/>
      <c r="IHG670" s="65"/>
      <c r="IHH670" s="65"/>
      <c r="IHI670" s="65"/>
      <c r="IHJ670" s="65"/>
      <c r="IHK670" s="65"/>
      <c r="IHL670" s="65"/>
      <c r="IHM670" s="65"/>
      <c r="IHN670" s="65"/>
      <c r="IHO670" s="65"/>
      <c r="IHP670" s="65"/>
      <c r="IHQ670" s="65"/>
      <c r="IHR670" s="65"/>
      <c r="IHS670" s="65"/>
      <c r="IHT670" s="65"/>
      <c r="IHU670" s="65"/>
      <c r="IHV670" s="65"/>
      <c r="IHW670" s="65"/>
      <c r="IHX670" s="65"/>
      <c r="IHY670" s="65"/>
      <c r="IHZ670" s="65"/>
      <c r="IIA670" s="65"/>
      <c r="IIB670" s="65"/>
      <c r="IIC670" s="65"/>
      <c r="IID670" s="65"/>
      <c r="IIE670" s="65"/>
      <c r="IIF670" s="65"/>
      <c r="IIG670" s="65"/>
      <c r="IIH670" s="65"/>
      <c r="III670" s="65"/>
      <c r="IIJ670" s="65"/>
      <c r="IIK670" s="65"/>
      <c r="IIL670" s="65"/>
      <c r="IIM670" s="65"/>
      <c r="IIN670" s="65"/>
      <c r="IIO670" s="65"/>
      <c r="IIP670" s="65"/>
      <c r="IIQ670" s="65"/>
      <c r="IIR670" s="65"/>
      <c r="IIS670" s="65"/>
      <c r="IIT670" s="65"/>
      <c r="IIU670" s="65"/>
      <c r="IIV670" s="65"/>
      <c r="IIW670" s="65"/>
      <c r="IIX670" s="65"/>
      <c r="IIY670" s="65"/>
      <c r="IIZ670" s="65"/>
      <c r="IJA670" s="65"/>
      <c r="IJB670" s="65"/>
      <c r="IJC670" s="65"/>
      <c r="IJD670" s="65"/>
      <c r="IJE670" s="65"/>
      <c r="IJF670" s="65"/>
      <c r="IJG670" s="65"/>
      <c r="IJH670" s="65"/>
      <c r="IJI670" s="65"/>
      <c r="IJJ670" s="65"/>
      <c r="IJK670" s="65"/>
      <c r="IJL670" s="65"/>
      <c r="IJM670" s="65"/>
      <c r="IJN670" s="65"/>
      <c r="IJO670" s="65"/>
      <c r="IJP670" s="65"/>
      <c r="IJQ670" s="65"/>
      <c r="IJR670" s="65"/>
      <c r="IJS670" s="65"/>
      <c r="IJT670" s="65"/>
      <c r="IJU670" s="65"/>
      <c r="IJV670" s="65"/>
      <c r="IJW670" s="65"/>
      <c r="IJX670" s="65"/>
      <c r="IJY670" s="65"/>
      <c r="IJZ670" s="65"/>
      <c r="IKA670" s="65"/>
      <c r="IKB670" s="65"/>
      <c r="IKC670" s="65"/>
      <c r="IKD670" s="65"/>
      <c r="IKE670" s="65"/>
      <c r="IKF670" s="65"/>
      <c r="IKG670" s="65"/>
      <c r="IKH670" s="65"/>
      <c r="IKI670" s="65"/>
      <c r="IKJ670" s="65"/>
      <c r="IKK670" s="65"/>
      <c r="IKL670" s="65"/>
      <c r="IKM670" s="65"/>
      <c r="IKN670" s="65"/>
      <c r="IKO670" s="65"/>
      <c r="IKP670" s="65"/>
      <c r="IKQ670" s="65"/>
      <c r="IKR670" s="65"/>
      <c r="IKS670" s="65"/>
      <c r="IKT670" s="65"/>
      <c r="IKU670" s="65"/>
      <c r="IKV670" s="65"/>
      <c r="IKW670" s="65"/>
      <c r="IKX670" s="65"/>
      <c r="IKY670" s="65"/>
      <c r="IKZ670" s="65"/>
      <c r="ILA670" s="65"/>
      <c r="ILB670" s="65"/>
      <c r="ILC670" s="65"/>
      <c r="ILD670" s="65"/>
      <c r="ILE670" s="65"/>
      <c r="ILF670" s="65"/>
      <c r="ILG670" s="65"/>
      <c r="ILH670" s="65"/>
      <c r="ILI670" s="65"/>
      <c r="ILJ670" s="65"/>
      <c r="ILK670" s="65"/>
      <c r="ILL670" s="65"/>
      <c r="ILM670" s="65"/>
      <c r="ILN670" s="65"/>
      <c r="ILO670" s="65"/>
      <c r="ILP670" s="65"/>
      <c r="ILQ670" s="65"/>
      <c r="ILR670" s="65"/>
      <c r="ILS670" s="65"/>
      <c r="ILT670" s="65"/>
      <c r="ILU670" s="65"/>
      <c r="ILV670" s="65"/>
      <c r="ILW670" s="65"/>
      <c r="ILX670" s="65"/>
      <c r="ILY670" s="65"/>
      <c r="ILZ670" s="65"/>
      <c r="IMA670" s="65"/>
      <c r="IMB670" s="65"/>
      <c r="IMC670" s="65"/>
      <c r="IMD670" s="65"/>
      <c r="IME670" s="65"/>
      <c r="IMF670" s="65"/>
      <c r="IMG670" s="65"/>
      <c r="IMH670" s="65"/>
      <c r="IMI670" s="65"/>
      <c r="IMJ670" s="65"/>
      <c r="IMK670" s="65"/>
      <c r="IML670" s="65"/>
      <c r="IMM670" s="65"/>
      <c r="IMN670" s="65"/>
      <c r="IMO670" s="65"/>
      <c r="IMP670" s="65"/>
      <c r="IMQ670" s="65"/>
      <c r="IMR670" s="65"/>
      <c r="IMS670" s="65"/>
      <c r="IMT670" s="65"/>
      <c r="IMU670" s="65"/>
      <c r="IMV670" s="65"/>
      <c r="IMW670" s="65"/>
      <c r="IMX670" s="65"/>
      <c r="IMY670" s="65"/>
      <c r="IMZ670" s="65"/>
      <c r="INA670" s="65"/>
      <c r="INB670" s="65"/>
      <c r="INC670" s="65"/>
      <c r="IND670" s="65"/>
      <c r="INE670" s="65"/>
      <c r="INF670" s="65"/>
      <c r="ING670" s="65"/>
      <c r="INH670" s="65"/>
      <c r="INI670" s="65"/>
      <c r="INJ670" s="65"/>
      <c r="INK670" s="65"/>
      <c r="INL670" s="65"/>
      <c r="INM670" s="65"/>
      <c r="INN670" s="65"/>
      <c r="INO670" s="65"/>
      <c r="INP670" s="65"/>
      <c r="INQ670" s="65"/>
      <c r="INR670" s="65"/>
      <c r="INS670" s="65"/>
      <c r="INT670" s="65"/>
      <c r="INU670" s="65"/>
      <c r="INV670" s="65"/>
      <c r="INW670" s="65"/>
      <c r="INX670" s="65"/>
      <c r="INY670" s="65"/>
      <c r="INZ670" s="65"/>
      <c r="IOA670" s="65"/>
      <c r="IOB670" s="65"/>
      <c r="IOC670" s="65"/>
      <c r="IOD670" s="65"/>
      <c r="IOE670" s="65"/>
      <c r="IOF670" s="65"/>
      <c r="IOG670" s="65"/>
      <c r="IOH670" s="65"/>
      <c r="IOI670" s="65"/>
      <c r="IOJ670" s="65"/>
      <c r="IOK670" s="65"/>
      <c r="IOL670" s="65"/>
      <c r="IOM670" s="65"/>
      <c r="ION670" s="65"/>
      <c r="IOO670" s="65"/>
      <c r="IOP670" s="65"/>
      <c r="IOQ670" s="65"/>
      <c r="IOR670" s="65"/>
      <c r="IOS670" s="65"/>
      <c r="IOT670" s="65"/>
      <c r="IOU670" s="65"/>
      <c r="IOV670" s="65"/>
      <c r="IOW670" s="65"/>
      <c r="IOX670" s="65"/>
      <c r="IOY670" s="65"/>
      <c r="IOZ670" s="65"/>
      <c r="IPA670" s="65"/>
      <c r="IPB670" s="65"/>
      <c r="IPC670" s="65"/>
      <c r="IPD670" s="65"/>
      <c r="IPE670" s="65"/>
      <c r="IPF670" s="65"/>
      <c r="IPG670" s="65"/>
      <c r="IPH670" s="65"/>
      <c r="IPI670" s="65"/>
      <c r="IPJ670" s="65"/>
      <c r="IPK670" s="65"/>
      <c r="IPL670" s="65"/>
      <c r="IPM670" s="65"/>
      <c r="IPN670" s="65"/>
      <c r="IPO670" s="65"/>
      <c r="IPP670" s="65"/>
      <c r="IPQ670" s="65"/>
      <c r="IPR670" s="65"/>
      <c r="IPS670" s="65"/>
      <c r="IPT670" s="65"/>
      <c r="IPU670" s="65"/>
      <c r="IPV670" s="65"/>
      <c r="IPW670" s="65"/>
      <c r="IPX670" s="65"/>
      <c r="IPY670" s="65"/>
      <c r="IPZ670" s="65"/>
      <c r="IQA670" s="65"/>
      <c r="IQB670" s="65"/>
      <c r="IQC670" s="65"/>
      <c r="IQD670" s="65"/>
      <c r="IQE670" s="65"/>
      <c r="IQF670" s="65"/>
      <c r="IQG670" s="65"/>
      <c r="IQH670" s="65"/>
      <c r="IQI670" s="65"/>
      <c r="IQJ670" s="65"/>
      <c r="IQK670" s="65"/>
      <c r="IQL670" s="65"/>
      <c r="IQM670" s="65"/>
      <c r="IQN670" s="65"/>
      <c r="IQO670" s="65"/>
      <c r="IQP670" s="65"/>
      <c r="IQQ670" s="65"/>
      <c r="IQR670" s="65"/>
      <c r="IQS670" s="65"/>
      <c r="IQT670" s="65"/>
      <c r="IQU670" s="65"/>
      <c r="IQV670" s="65"/>
      <c r="IQW670" s="65"/>
      <c r="IQX670" s="65"/>
      <c r="IQY670" s="65"/>
      <c r="IQZ670" s="65"/>
      <c r="IRA670" s="65"/>
      <c r="IRB670" s="65"/>
      <c r="IRC670" s="65"/>
      <c r="IRD670" s="65"/>
      <c r="IRE670" s="65"/>
      <c r="IRF670" s="65"/>
      <c r="IRG670" s="65"/>
      <c r="IRH670" s="65"/>
      <c r="IRI670" s="65"/>
      <c r="IRJ670" s="65"/>
      <c r="IRK670" s="65"/>
      <c r="IRL670" s="65"/>
      <c r="IRM670" s="65"/>
      <c r="IRN670" s="65"/>
      <c r="IRO670" s="65"/>
      <c r="IRP670" s="65"/>
      <c r="IRQ670" s="65"/>
      <c r="IRR670" s="65"/>
      <c r="IRS670" s="65"/>
      <c r="IRT670" s="65"/>
      <c r="IRU670" s="65"/>
      <c r="IRV670" s="65"/>
      <c r="IRW670" s="65"/>
      <c r="IRX670" s="65"/>
      <c r="IRY670" s="65"/>
      <c r="IRZ670" s="65"/>
      <c r="ISA670" s="65"/>
      <c r="ISB670" s="65"/>
      <c r="ISC670" s="65"/>
      <c r="ISD670" s="65"/>
      <c r="ISE670" s="65"/>
      <c r="ISF670" s="65"/>
      <c r="ISG670" s="65"/>
      <c r="ISH670" s="65"/>
      <c r="ISI670" s="65"/>
      <c r="ISJ670" s="65"/>
      <c r="ISK670" s="65"/>
      <c r="ISL670" s="65"/>
      <c r="ISM670" s="65"/>
      <c r="ISN670" s="65"/>
      <c r="ISO670" s="65"/>
      <c r="ISP670" s="65"/>
      <c r="ISQ670" s="65"/>
      <c r="ISR670" s="65"/>
      <c r="ISS670" s="65"/>
      <c r="IST670" s="65"/>
      <c r="ISU670" s="65"/>
      <c r="ISV670" s="65"/>
      <c r="ISW670" s="65"/>
      <c r="ISX670" s="65"/>
      <c r="ISY670" s="65"/>
      <c r="ISZ670" s="65"/>
      <c r="ITA670" s="65"/>
      <c r="ITB670" s="65"/>
      <c r="ITC670" s="65"/>
      <c r="ITD670" s="65"/>
      <c r="ITE670" s="65"/>
      <c r="ITF670" s="65"/>
      <c r="ITG670" s="65"/>
      <c r="ITH670" s="65"/>
      <c r="ITI670" s="65"/>
      <c r="ITJ670" s="65"/>
      <c r="ITK670" s="65"/>
      <c r="ITL670" s="65"/>
      <c r="ITM670" s="65"/>
      <c r="ITN670" s="65"/>
      <c r="ITO670" s="65"/>
      <c r="ITP670" s="65"/>
      <c r="ITQ670" s="65"/>
      <c r="ITR670" s="65"/>
      <c r="ITS670" s="65"/>
      <c r="ITT670" s="65"/>
      <c r="ITU670" s="65"/>
      <c r="ITV670" s="65"/>
      <c r="ITW670" s="65"/>
      <c r="ITX670" s="65"/>
      <c r="ITY670" s="65"/>
      <c r="ITZ670" s="65"/>
      <c r="IUA670" s="65"/>
      <c r="IUB670" s="65"/>
      <c r="IUC670" s="65"/>
      <c r="IUD670" s="65"/>
      <c r="IUE670" s="65"/>
      <c r="IUF670" s="65"/>
      <c r="IUG670" s="65"/>
      <c r="IUH670" s="65"/>
      <c r="IUI670" s="65"/>
      <c r="IUJ670" s="65"/>
      <c r="IUK670" s="65"/>
      <c r="IUL670" s="65"/>
      <c r="IUM670" s="65"/>
      <c r="IUN670" s="65"/>
      <c r="IUO670" s="65"/>
      <c r="IUP670" s="65"/>
      <c r="IUQ670" s="65"/>
      <c r="IUR670" s="65"/>
      <c r="IUS670" s="65"/>
      <c r="IUT670" s="65"/>
      <c r="IUU670" s="65"/>
      <c r="IUV670" s="65"/>
      <c r="IUW670" s="65"/>
      <c r="IUX670" s="65"/>
      <c r="IUY670" s="65"/>
      <c r="IUZ670" s="65"/>
      <c r="IVA670" s="65"/>
      <c r="IVB670" s="65"/>
      <c r="IVC670" s="65"/>
      <c r="IVD670" s="65"/>
      <c r="IVE670" s="65"/>
      <c r="IVF670" s="65"/>
      <c r="IVG670" s="65"/>
      <c r="IVH670" s="65"/>
      <c r="IVI670" s="65"/>
      <c r="IVJ670" s="65"/>
      <c r="IVK670" s="65"/>
      <c r="IVL670" s="65"/>
      <c r="IVM670" s="65"/>
      <c r="IVN670" s="65"/>
      <c r="IVO670" s="65"/>
      <c r="IVP670" s="65"/>
      <c r="IVQ670" s="65"/>
      <c r="IVR670" s="65"/>
      <c r="IVS670" s="65"/>
      <c r="IVT670" s="65"/>
      <c r="IVU670" s="65"/>
      <c r="IVV670" s="65"/>
      <c r="IVW670" s="65"/>
      <c r="IVX670" s="65"/>
      <c r="IVY670" s="65"/>
      <c r="IVZ670" s="65"/>
      <c r="IWA670" s="65"/>
      <c r="IWB670" s="65"/>
      <c r="IWC670" s="65"/>
      <c r="IWD670" s="65"/>
      <c r="IWE670" s="65"/>
      <c r="IWF670" s="65"/>
      <c r="IWG670" s="65"/>
      <c r="IWH670" s="65"/>
      <c r="IWI670" s="65"/>
      <c r="IWJ670" s="65"/>
      <c r="IWK670" s="65"/>
      <c r="IWL670" s="65"/>
      <c r="IWM670" s="65"/>
      <c r="IWN670" s="65"/>
      <c r="IWO670" s="65"/>
      <c r="IWP670" s="65"/>
      <c r="IWQ670" s="65"/>
      <c r="IWR670" s="65"/>
      <c r="IWS670" s="65"/>
      <c r="IWT670" s="65"/>
      <c r="IWU670" s="65"/>
      <c r="IWV670" s="65"/>
      <c r="IWW670" s="65"/>
      <c r="IWX670" s="65"/>
      <c r="IWY670" s="65"/>
      <c r="IWZ670" s="65"/>
      <c r="IXA670" s="65"/>
      <c r="IXB670" s="65"/>
      <c r="IXC670" s="65"/>
      <c r="IXD670" s="65"/>
      <c r="IXE670" s="65"/>
      <c r="IXF670" s="65"/>
      <c r="IXG670" s="65"/>
      <c r="IXH670" s="65"/>
      <c r="IXI670" s="65"/>
      <c r="IXJ670" s="65"/>
      <c r="IXK670" s="65"/>
      <c r="IXL670" s="65"/>
      <c r="IXM670" s="65"/>
      <c r="IXN670" s="65"/>
      <c r="IXO670" s="65"/>
      <c r="IXP670" s="65"/>
      <c r="IXQ670" s="65"/>
      <c r="IXR670" s="65"/>
      <c r="IXS670" s="65"/>
      <c r="IXT670" s="65"/>
      <c r="IXU670" s="65"/>
      <c r="IXV670" s="65"/>
      <c r="IXW670" s="65"/>
      <c r="IXX670" s="65"/>
      <c r="IXY670" s="65"/>
      <c r="IXZ670" s="65"/>
      <c r="IYA670" s="65"/>
      <c r="IYB670" s="65"/>
      <c r="IYC670" s="65"/>
      <c r="IYD670" s="65"/>
      <c r="IYE670" s="65"/>
      <c r="IYF670" s="65"/>
      <c r="IYG670" s="65"/>
      <c r="IYH670" s="65"/>
      <c r="IYI670" s="65"/>
      <c r="IYJ670" s="65"/>
      <c r="IYK670" s="65"/>
      <c r="IYL670" s="65"/>
      <c r="IYM670" s="65"/>
      <c r="IYN670" s="65"/>
      <c r="IYO670" s="65"/>
      <c r="IYP670" s="65"/>
      <c r="IYQ670" s="65"/>
      <c r="IYR670" s="65"/>
      <c r="IYS670" s="65"/>
      <c r="IYT670" s="65"/>
      <c r="IYU670" s="65"/>
      <c r="IYV670" s="65"/>
      <c r="IYW670" s="65"/>
      <c r="IYX670" s="65"/>
      <c r="IYY670" s="65"/>
      <c r="IYZ670" s="65"/>
      <c r="IZA670" s="65"/>
      <c r="IZB670" s="65"/>
      <c r="IZC670" s="65"/>
      <c r="IZD670" s="65"/>
      <c r="IZE670" s="65"/>
      <c r="IZF670" s="65"/>
      <c r="IZG670" s="65"/>
      <c r="IZH670" s="65"/>
      <c r="IZI670" s="65"/>
      <c r="IZJ670" s="65"/>
      <c r="IZK670" s="65"/>
      <c r="IZL670" s="65"/>
      <c r="IZM670" s="65"/>
      <c r="IZN670" s="65"/>
      <c r="IZO670" s="65"/>
      <c r="IZP670" s="65"/>
      <c r="IZQ670" s="65"/>
      <c r="IZR670" s="65"/>
      <c r="IZS670" s="65"/>
      <c r="IZT670" s="65"/>
      <c r="IZU670" s="65"/>
      <c r="IZV670" s="65"/>
      <c r="IZW670" s="65"/>
      <c r="IZX670" s="65"/>
      <c r="IZY670" s="65"/>
      <c r="IZZ670" s="65"/>
      <c r="JAA670" s="65"/>
      <c r="JAB670" s="65"/>
      <c r="JAC670" s="65"/>
      <c r="JAD670" s="65"/>
      <c r="JAE670" s="65"/>
      <c r="JAF670" s="65"/>
      <c r="JAG670" s="65"/>
      <c r="JAH670" s="65"/>
      <c r="JAI670" s="65"/>
      <c r="JAJ670" s="65"/>
      <c r="JAK670" s="65"/>
      <c r="JAL670" s="65"/>
      <c r="JAM670" s="65"/>
      <c r="JAN670" s="65"/>
      <c r="JAO670" s="65"/>
      <c r="JAP670" s="65"/>
      <c r="JAQ670" s="65"/>
      <c r="JAR670" s="65"/>
      <c r="JAS670" s="65"/>
      <c r="JAT670" s="65"/>
      <c r="JAU670" s="65"/>
      <c r="JAV670" s="65"/>
      <c r="JAW670" s="65"/>
      <c r="JAX670" s="65"/>
      <c r="JAY670" s="65"/>
      <c r="JAZ670" s="65"/>
      <c r="JBA670" s="65"/>
      <c r="JBB670" s="65"/>
      <c r="JBC670" s="65"/>
      <c r="JBD670" s="65"/>
      <c r="JBE670" s="65"/>
      <c r="JBF670" s="65"/>
      <c r="JBG670" s="65"/>
      <c r="JBH670" s="65"/>
      <c r="JBI670" s="65"/>
      <c r="JBJ670" s="65"/>
      <c r="JBK670" s="65"/>
      <c r="JBL670" s="65"/>
      <c r="JBM670" s="65"/>
      <c r="JBN670" s="65"/>
      <c r="JBO670" s="65"/>
      <c r="JBP670" s="65"/>
      <c r="JBQ670" s="65"/>
      <c r="JBR670" s="65"/>
      <c r="JBS670" s="65"/>
      <c r="JBT670" s="65"/>
      <c r="JBU670" s="65"/>
      <c r="JBV670" s="65"/>
      <c r="JBW670" s="65"/>
      <c r="JBX670" s="65"/>
      <c r="JBY670" s="65"/>
      <c r="JBZ670" s="65"/>
      <c r="JCA670" s="65"/>
      <c r="JCB670" s="65"/>
      <c r="JCC670" s="65"/>
      <c r="JCD670" s="65"/>
      <c r="JCE670" s="65"/>
      <c r="JCF670" s="65"/>
      <c r="JCG670" s="65"/>
      <c r="JCH670" s="65"/>
      <c r="JCI670" s="65"/>
      <c r="JCJ670" s="65"/>
      <c r="JCK670" s="65"/>
      <c r="JCL670" s="65"/>
      <c r="JCM670" s="65"/>
      <c r="JCN670" s="65"/>
      <c r="JCO670" s="65"/>
      <c r="JCP670" s="65"/>
      <c r="JCQ670" s="65"/>
      <c r="JCR670" s="65"/>
      <c r="JCS670" s="65"/>
      <c r="JCT670" s="65"/>
      <c r="JCU670" s="65"/>
      <c r="JCV670" s="65"/>
      <c r="JCW670" s="65"/>
      <c r="JCX670" s="65"/>
      <c r="JCY670" s="65"/>
      <c r="JCZ670" s="65"/>
      <c r="JDA670" s="65"/>
      <c r="JDB670" s="65"/>
      <c r="JDC670" s="65"/>
      <c r="JDD670" s="65"/>
      <c r="JDE670" s="65"/>
      <c r="JDF670" s="65"/>
      <c r="JDG670" s="65"/>
      <c r="JDH670" s="65"/>
      <c r="JDI670" s="65"/>
      <c r="JDJ670" s="65"/>
      <c r="JDK670" s="65"/>
      <c r="JDL670" s="65"/>
      <c r="JDM670" s="65"/>
      <c r="JDN670" s="65"/>
      <c r="JDO670" s="65"/>
      <c r="JDP670" s="65"/>
      <c r="JDQ670" s="65"/>
      <c r="JDR670" s="65"/>
      <c r="JDS670" s="65"/>
      <c r="JDT670" s="65"/>
      <c r="JDU670" s="65"/>
      <c r="JDV670" s="65"/>
      <c r="JDW670" s="65"/>
      <c r="JDX670" s="65"/>
      <c r="JDY670" s="65"/>
      <c r="JDZ670" s="65"/>
      <c r="JEA670" s="65"/>
      <c r="JEB670" s="65"/>
      <c r="JEC670" s="65"/>
      <c r="JED670" s="65"/>
      <c r="JEE670" s="65"/>
      <c r="JEF670" s="65"/>
      <c r="JEG670" s="65"/>
      <c r="JEH670" s="65"/>
      <c r="JEI670" s="65"/>
      <c r="JEJ670" s="65"/>
      <c r="JEK670" s="65"/>
      <c r="JEL670" s="65"/>
      <c r="JEM670" s="65"/>
      <c r="JEN670" s="65"/>
      <c r="JEO670" s="65"/>
      <c r="JEP670" s="65"/>
      <c r="JEQ670" s="65"/>
      <c r="JER670" s="65"/>
      <c r="JES670" s="65"/>
      <c r="JET670" s="65"/>
      <c r="JEU670" s="65"/>
      <c r="JEV670" s="65"/>
      <c r="JEW670" s="65"/>
      <c r="JEX670" s="65"/>
      <c r="JEY670" s="65"/>
      <c r="JEZ670" s="65"/>
      <c r="JFA670" s="65"/>
      <c r="JFB670" s="65"/>
      <c r="JFC670" s="65"/>
      <c r="JFD670" s="65"/>
      <c r="JFE670" s="65"/>
      <c r="JFF670" s="65"/>
      <c r="JFG670" s="65"/>
      <c r="JFH670" s="65"/>
      <c r="JFI670" s="65"/>
      <c r="JFJ670" s="65"/>
      <c r="JFK670" s="65"/>
      <c r="JFL670" s="65"/>
      <c r="JFM670" s="65"/>
      <c r="JFN670" s="65"/>
      <c r="JFO670" s="65"/>
      <c r="JFP670" s="65"/>
      <c r="JFQ670" s="65"/>
      <c r="JFR670" s="65"/>
      <c r="JFS670" s="65"/>
      <c r="JFT670" s="65"/>
      <c r="JFU670" s="65"/>
      <c r="JFV670" s="65"/>
      <c r="JFW670" s="65"/>
      <c r="JFX670" s="65"/>
      <c r="JFY670" s="65"/>
      <c r="JFZ670" s="65"/>
      <c r="JGA670" s="65"/>
      <c r="JGB670" s="65"/>
      <c r="JGC670" s="65"/>
      <c r="JGD670" s="65"/>
      <c r="JGE670" s="65"/>
      <c r="JGF670" s="65"/>
      <c r="JGG670" s="65"/>
      <c r="JGH670" s="65"/>
      <c r="JGI670" s="65"/>
      <c r="JGJ670" s="65"/>
      <c r="JGK670" s="65"/>
      <c r="JGL670" s="65"/>
      <c r="JGM670" s="65"/>
      <c r="JGN670" s="65"/>
      <c r="JGO670" s="65"/>
      <c r="JGP670" s="65"/>
      <c r="JGQ670" s="65"/>
      <c r="JGR670" s="65"/>
      <c r="JGS670" s="65"/>
      <c r="JGT670" s="65"/>
      <c r="JGU670" s="65"/>
      <c r="JGV670" s="65"/>
      <c r="JGW670" s="65"/>
      <c r="JGX670" s="65"/>
      <c r="JGY670" s="65"/>
      <c r="JGZ670" s="65"/>
      <c r="JHA670" s="65"/>
      <c r="JHB670" s="65"/>
      <c r="JHC670" s="65"/>
      <c r="JHD670" s="65"/>
      <c r="JHE670" s="65"/>
      <c r="JHF670" s="65"/>
      <c r="JHG670" s="65"/>
      <c r="JHH670" s="65"/>
      <c r="JHI670" s="65"/>
      <c r="JHJ670" s="65"/>
      <c r="JHK670" s="65"/>
      <c r="JHL670" s="65"/>
      <c r="JHM670" s="65"/>
      <c r="JHN670" s="65"/>
      <c r="JHO670" s="65"/>
      <c r="JHP670" s="65"/>
      <c r="JHQ670" s="65"/>
      <c r="JHR670" s="65"/>
      <c r="JHS670" s="65"/>
      <c r="JHT670" s="65"/>
      <c r="JHU670" s="65"/>
      <c r="JHV670" s="65"/>
      <c r="JHW670" s="65"/>
      <c r="JHX670" s="65"/>
      <c r="JHY670" s="65"/>
      <c r="JHZ670" s="65"/>
      <c r="JIA670" s="65"/>
      <c r="JIB670" s="65"/>
      <c r="JIC670" s="65"/>
      <c r="JID670" s="65"/>
      <c r="JIE670" s="65"/>
      <c r="JIF670" s="65"/>
      <c r="JIG670" s="65"/>
      <c r="JIH670" s="65"/>
      <c r="JII670" s="65"/>
      <c r="JIJ670" s="65"/>
      <c r="JIK670" s="65"/>
      <c r="JIL670" s="65"/>
      <c r="JIM670" s="65"/>
      <c r="JIN670" s="65"/>
      <c r="JIO670" s="65"/>
      <c r="JIP670" s="65"/>
      <c r="JIQ670" s="65"/>
      <c r="JIR670" s="65"/>
      <c r="JIS670" s="65"/>
      <c r="JIT670" s="65"/>
      <c r="JIU670" s="65"/>
      <c r="JIV670" s="65"/>
      <c r="JIW670" s="65"/>
      <c r="JIX670" s="65"/>
      <c r="JIY670" s="65"/>
      <c r="JIZ670" s="65"/>
      <c r="JJA670" s="65"/>
      <c r="JJB670" s="65"/>
      <c r="JJC670" s="65"/>
      <c r="JJD670" s="65"/>
      <c r="JJE670" s="65"/>
      <c r="JJF670" s="65"/>
      <c r="JJG670" s="65"/>
      <c r="JJH670" s="65"/>
      <c r="JJI670" s="65"/>
      <c r="JJJ670" s="65"/>
      <c r="JJK670" s="65"/>
      <c r="JJL670" s="65"/>
      <c r="JJM670" s="65"/>
      <c r="JJN670" s="65"/>
      <c r="JJO670" s="65"/>
      <c r="JJP670" s="65"/>
      <c r="JJQ670" s="65"/>
      <c r="JJR670" s="65"/>
      <c r="JJS670" s="65"/>
      <c r="JJT670" s="65"/>
      <c r="JJU670" s="65"/>
      <c r="JJV670" s="65"/>
      <c r="JJW670" s="65"/>
      <c r="JJX670" s="65"/>
      <c r="JJY670" s="65"/>
      <c r="JJZ670" s="65"/>
      <c r="JKA670" s="65"/>
      <c r="JKB670" s="65"/>
      <c r="JKC670" s="65"/>
      <c r="JKD670" s="65"/>
      <c r="JKE670" s="65"/>
      <c r="JKF670" s="65"/>
      <c r="JKG670" s="65"/>
      <c r="JKH670" s="65"/>
      <c r="JKI670" s="65"/>
      <c r="JKJ670" s="65"/>
      <c r="JKK670" s="65"/>
      <c r="JKL670" s="65"/>
      <c r="JKM670" s="65"/>
      <c r="JKN670" s="65"/>
      <c r="JKO670" s="65"/>
      <c r="JKP670" s="65"/>
      <c r="JKQ670" s="65"/>
      <c r="JKR670" s="65"/>
      <c r="JKS670" s="65"/>
      <c r="JKT670" s="65"/>
      <c r="JKU670" s="65"/>
      <c r="JKV670" s="65"/>
      <c r="JKW670" s="65"/>
      <c r="JKX670" s="65"/>
      <c r="JKY670" s="65"/>
      <c r="JKZ670" s="65"/>
      <c r="JLA670" s="65"/>
      <c r="JLB670" s="65"/>
      <c r="JLC670" s="65"/>
      <c r="JLD670" s="65"/>
      <c r="JLE670" s="65"/>
      <c r="JLF670" s="65"/>
      <c r="JLG670" s="65"/>
      <c r="JLH670" s="65"/>
      <c r="JLI670" s="65"/>
      <c r="JLJ670" s="65"/>
      <c r="JLK670" s="65"/>
      <c r="JLL670" s="65"/>
      <c r="JLM670" s="65"/>
      <c r="JLN670" s="65"/>
      <c r="JLO670" s="65"/>
      <c r="JLP670" s="65"/>
      <c r="JLQ670" s="65"/>
      <c r="JLR670" s="65"/>
      <c r="JLS670" s="65"/>
      <c r="JLT670" s="65"/>
      <c r="JLU670" s="65"/>
      <c r="JLV670" s="65"/>
      <c r="JLW670" s="65"/>
      <c r="JLX670" s="65"/>
      <c r="JLY670" s="65"/>
      <c r="JLZ670" s="65"/>
      <c r="JMA670" s="65"/>
      <c r="JMB670" s="65"/>
      <c r="JMC670" s="65"/>
      <c r="JMD670" s="65"/>
      <c r="JME670" s="65"/>
      <c r="JMF670" s="65"/>
      <c r="JMG670" s="65"/>
      <c r="JMH670" s="65"/>
      <c r="JMI670" s="65"/>
      <c r="JMJ670" s="65"/>
      <c r="JMK670" s="65"/>
      <c r="JML670" s="65"/>
      <c r="JMM670" s="65"/>
      <c r="JMN670" s="65"/>
      <c r="JMO670" s="65"/>
      <c r="JMP670" s="65"/>
      <c r="JMQ670" s="65"/>
      <c r="JMR670" s="65"/>
      <c r="JMS670" s="65"/>
      <c r="JMT670" s="65"/>
      <c r="JMU670" s="65"/>
      <c r="JMV670" s="65"/>
      <c r="JMW670" s="65"/>
      <c r="JMX670" s="65"/>
      <c r="JMY670" s="65"/>
      <c r="JMZ670" s="65"/>
      <c r="JNA670" s="65"/>
      <c r="JNB670" s="65"/>
      <c r="JNC670" s="65"/>
      <c r="JND670" s="65"/>
      <c r="JNE670" s="65"/>
      <c r="JNF670" s="65"/>
      <c r="JNG670" s="65"/>
      <c r="JNH670" s="65"/>
      <c r="JNI670" s="65"/>
      <c r="JNJ670" s="65"/>
      <c r="JNK670" s="65"/>
      <c r="JNL670" s="65"/>
      <c r="JNM670" s="65"/>
      <c r="JNN670" s="65"/>
      <c r="JNO670" s="65"/>
      <c r="JNP670" s="65"/>
      <c r="JNQ670" s="65"/>
      <c r="JNR670" s="65"/>
      <c r="JNS670" s="65"/>
      <c r="JNT670" s="65"/>
      <c r="JNU670" s="65"/>
      <c r="JNV670" s="65"/>
      <c r="JNW670" s="65"/>
      <c r="JNX670" s="65"/>
      <c r="JNY670" s="65"/>
      <c r="JNZ670" s="65"/>
      <c r="JOA670" s="65"/>
      <c r="JOB670" s="65"/>
      <c r="JOC670" s="65"/>
      <c r="JOD670" s="65"/>
      <c r="JOE670" s="65"/>
      <c r="JOF670" s="65"/>
      <c r="JOG670" s="65"/>
      <c r="JOH670" s="65"/>
      <c r="JOI670" s="65"/>
      <c r="JOJ670" s="65"/>
      <c r="JOK670" s="65"/>
      <c r="JOL670" s="65"/>
      <c r="JOM670" s="65"/>
      <c r="JON670" s="65"/>
      <c r="JOO670" s="65"/>
      <c r="JOP670" s="65"/>
      <c r="JOQ670" s="65"/>
      <c r="JOR670" s="65"/>
      <c r="JOS670" s="65"/>
      <c r="JOT670" s="65"/>
      <c r="JOU670" s="65"/>
      <c r="JOV670" s="65"/>
      <c r="JOW670" s="65"/>
      <c r="JOX670" s="65"/>
      <c r="JOY670" s="65"/>
      <c r="JOZ670" s="65"/>
      <c r="JPA670" s="65"/>
      <c r="JPB670" s="65"/>
      <c r="JPC670" s="65"/>
      <c r="JPD670" s="65"/>
      <c r="JPE670" s="65"/>
      <c r="JPF670" s="65"/>
      <c r="JPG670" s="65"/>
      <c r="JPH670" s="65"/>
      <c r="JPI670" s="65"/>
      <c r="JPJ670" s="65"/>
      <c r="JPK670" s="65"/>
      <c r="JPL670" s="65"/>
      <c r="JPM670" s="65"/>
      <c r="JPN670" s="65"/>
      <c r="JPO670" s="65"/>
      <c r="JPP670" s="65"/>
      <c r="JPQ670" s="65"/>
      <c r="JPR670" s="65"/>
      <c r="JPS670" s="65"/>
      <c r="JPT670" s="65"/>
      <c r="JPU670" s="65"/>
      <c r="JPV670" s="65"/>
      <c r="JPW670" s="65"/>
      <c r="JPX670" s="65"/>
      <c r="JPY670" s="65"/>
      <c r="JPZ670" s="65"/>
      <c r="JQA670" s="65"/>
      <c r="JQB670" s="65"/>
      <c r="JQC670" s="65"/>
      <c r="JQD670" s="65"/>
      <c r="JQE670" s="65"/>
      <c r="JQF670" s="65"/>
      <c r="JQG670" s="65"/>
      <c r="JQH670" s="65"/>
      <c r="JQI670" s="65"/>
      <c r="JQJ670" s="65"/>
      <c r="JQK670" s="65"/>
      <c r="JQL670" s="65"/>
      <c r="JQM670" s="65"/>
      <c r="JQN670" s="65"/>
      <c r="JQO670" s="65"/>
      <c r="JQP670" s="65"/>
      <c r="JQQ670" s="65"/>
      <c r="JQR670" s="65"/>
      <c r="JQS670" s="65"/>
      <c r="JQT670" s="65"/>
      <c r="JQU670" s="65"/>
      <c r="JQV670" s="65"/>
      <c r="JQW670" s="65"/>
      <c r="JQX670" s="65"/>
      <c r="JQY670" s="65"/>
      <c r="JQZ670" s="65"/>
      <c r="JRA670" s="65"/>
      <c r="JRB670" s="65"/>
      <c r="JRC670" s="65"/>
      <c r="JRD670" s="65"/>
      <c r="JRE670" s="65"/>
      <c r="JRF670" s="65"/>
      <c r="JRG670" s="65"/>
      <c r="JRH670" s="65"/>
      <c r="JRI670" s="65"/>
      <c r="JRJ670" s="65"/>
      <c r="JRK670" s="65"/>
      <c r="JRL670" s="65"/>
      <c r="JRM670" s="65"/>
      <c r="JRN670" s="65"/>
      <c r="JRO670" s="65"/>
      <c r="JRP670" s="65"/>
      <c r="JRQ670" s="65"/>
      <c r="JRR670" s="65"/>
      <c r="JRS670" s="65"/>
      <c r="JRT670" s="65"/>
      <c r="JRU670" s="65"/>
      <c r="JRV670" s="65"/>
      <c r="JRW670" s="65"/>
      <c r="JRX670" s="65"/>
      <c r="JRY670" s="65"/>
      <c r="JRZ670" s="65"/>
      <c r="JSA670" s="65"/>
      <c r="JSB670" s="65"/>
      <c r="JSC670" s="65"/>
      <c r="JSD670" s="65"/>
      <c r="JSE670" s="65"/>
      <c r="JSF670" s="65"/>
      <c r="JSG670" s="65"/>
      <c r="JSH670" s="65"/>
      <c r="JSI670" s="65"/>
      <c r="JSJ670" s="65"/>
      <c r="JSK670" s="65"/>
      <c r="JSL670" s="65"/>
      <c r="JSM670" s="65"/>
      <c r="JSN670" s="65"/>
      <c r="JSO670" s="65"/>
      <c r="JSP670" s="65"/>
      <c r="JSQ670" s="65"/>
      <c r="JSR670" s="65"/>
      <c r="JSS670" s="65"/>
      <c r="JST670" s="65"/>
      <c r="JSU670" s="65"/>
      <c r="JSV670" s="65"/>
      <c r="JSW670" s="65"/>
      <c r="JSX670" s="65"/>
      <c r="JSY670" s="65"/>
      <c r="JSZ670" s="65"/>
      <c r="JTA670" s="65"/>
      <c r="JTB670" s="65"/>
      <c r="JTC670" s="65"/>
      <c r="JTD670" s="65"/>
      <c r="JTE670" s="65"/>
      <c r="JTF670" s="65"/>
      <c r="JTG670" s="65"/>
      <c r="JTH670" s="65"/>
      <c r="JTI670" s="65"/>
      <c r="JTJ670" s="65"/>
      <c r="JTK670" s="65"/>
      <c r="JTL670" s="65"/>
      <c r="JTM670" s="65"/>
      <c r="JTN670" s="65"/>
      <c r="JTO670" s="65"/>
      <c r="JTP670" s="65"/>
      <c r="JTQ670" s="65"/>
      <c r="JTR670" s="65"/>
      <c r="JTS670" s="65"/>
      <c r="JTT670" s="65"/>
      <c r="JTU670" s="65"/>
      <c r="JTV670" s="65"/>
      <c r="JTW670" s="65"/>
      <c r="JTX670" s="65"/>
      <c r="JTY670" s="65"/>
      <c r="JTZ670" s="65"/>
      <c r="JUA670" s="65"/>
      <c r="JUB670" s="65"/>
      <c r="JUC670" s="65"/>
      <c r="JUD670" s="65"/>
      <c r="JUE670" s="65"/>
      <c r="JUF670" s="65"/>
      <c r="JUG670" s="65"/>
      <c r="JUH670" s="65"/>
      <c r="JUI670" s="65"/>
      <c r="JUJ670" s="65"/>
      <c r="JUK670" s="65"/>
      <c r="JUL670" s="65"/>
      <c r="JUM670" s="65"/>
      <c r="JUN670" s="65"/>
      <c r="JUO670" s="65"/>
      <c r="JUP670" s="65"/>
      <c r="JUQ670" s="65"/>
      <c r="JUR670" s="65"/>
      <c r="JUS670" s="65"/>
      <c r="JUT670" s="65"/>
      <c r="JUU670" s="65"/>
      <c r="JUV670" s="65"/>
      <c r="JUW670" s="65"/>
      <c r="JUX670" s="65"/>
      <c r="JUY670" s="65"/>
      <c r="JUZ670" s="65"/>
      <c r="JVA670" s="65"/>
      <c r="JVB670" s="65"/>
      <c r="JVC670" s="65"/>
      <c r="JVD670" s="65"/>
      <c r="JVE670" s="65"/>
      <c r="JVF670" s="65"/>
      <c r="JVG670" s="65"/>
      <c r="JVH670" s="65"/>
      <c r="JVI670" s="65"/>
      <c r="JVJ670" s="65"/>
      <c r="JVK670" s="65"/>
      <c r="JVL670" s="65"/>
      <c r="JVM670" s="65"/>
      <c r="JVN670" s="65"/>
      <c r="JVO670" s="65"/>
      <c r="JVP670" s="65"/>
      <c r="JVQ670" s="65"/>
      <c r="JVR670" s="65"/>
      <c r="JVS670" s="65"/>
      <c r="JVT670" s="65"/>
      <c r="JVU670" s="65"/>
      <c r="JVV670" s="65"/>
      <c r="JVW670" s="65"/>
      <c r="JVX670" s="65"/>
      <c r="JVY670" s="65"/>
      <c r="JVZ670" s="65"/>
      <c r="JWA670" s="65"/>
      <c r="JWB670" s="65"/>
      <c r="JWC670" s="65"/>
      <c r="JWD670" s="65"/>
      <c r="JWE670" s="65"/>
      <c r="JWF670" s="65"/>
      <c r="JWG670" s="65"/>
      <c r="JWH670" s="65"/>
      <c r="JWI670" s="65"/>
      <c r="JWJ670" s="65"/>
      <c r="JWK670" s="65"/>
      <c r="JWL670" s="65"/>
      <c r="JWM670" s="65"/>
      <c r="JWN670" s="65"/>
      <c r="JWO670" s="65"/>
      <c r="JWP670" s="65"/>
      <c r="JWQ670" s="65"/>
      <c r="JWR670" s="65"/>
      <c r="JWS670" s="65"/>
      <c r="JWT670" s="65"/>
      <c r="JWU670" s="65"/>
      <c r="JWV670" s="65"/>
      <c r="JWW670" s="65"/>
      <c r="JWX670" s="65"/>
      <c r="JWY670" s="65"/>
      <c r="JWZ670" s="65"/>
      <c r="JXA670" s="65"/>
      <c r="JXB670" s="65"/>
      <c r="JXC670" s="65"/>
      <c r="JXD670" s="65"/>
      <c r="JXE670" s="65"/>
      <c r="JXF670" s="65"/>
      <c r="JXG670" s="65"/>
      <c r="JXH670" s="65"/>
      <c r="JXI670" s="65"/>
      <c r="JXJ670" s="65"/>
      <c r="JXK670" s="65"/>
      <c r="JXL670" s="65"/>
      <c r="JXM670" s="65"/>
      <c r="JXN670" s="65"/>
      <c r="JXO670" s="65"/>
      <c r="JXP670" s="65"/>
      <c r="JXQ670" s="65"/>
      <c r="JXR670" s="65"/>
      <c r="JXS670" s="65"/>
      <c r="JXT670" s="65"/>
      <c r="JXU670" s="65"/>
      <c r="JXV670" s="65"/>
      <c r="JXW670" s="65"/>
      <c r="JXX670" s="65"/>
      <c r="JXY670" s="65"/>
      <c r="JXZ670" s="65"/>
      <c r="JYA670" s="65"/>
      <c r="JYB670" s="65"/>
      <c r="JYC670" s="65"/>
      <c r="JYD670" s="65"/>
      <c r="JYE670" s="65"/>
      <c r="JYF670" s="65"/>
      <c r="JYG670" s="65"/>
      <c r="JYH670" s="65"/>
      <c r="JYI670" s="65"/>
      <c r="JYJ670" s="65"/>
      <c r="JYK670" s="65"/>
      <c r="JYL670" s="65"/>
      <c r="JYM670" s="65"/>
      <c r="JYN670" s="65"/>
      <c r="JYO670" s="65"/>
      <c r="JYP670" s="65"/>
      <c r="JYQ670" s="65"/>
      <c r="JYR670" s="65"/>
      <c r="JYS670" s="65"/>
      <c r="JYT670" s="65"/>
      <c r="JYU670" s="65"/>
      <c r="JYV670" s="65"/>
      <c r="JYW670" s="65"/>
      <c r="JYX670" s="65"/>
      <c r="JYY670" s="65"/>
      <c r="JYZ670" s="65"/>
      <c r="JZA670" s="65"/>
      <c r="JZB670" s="65"/>
      <c r="JZC670" s="65"/>
      <c r="JZD670" s="65"/>
      <c r="JZE670" s="65"/>
      <c r="JZF670" s="65"/>
      <c r="JZG670" s="65"/>
      <c r="JZH670" s="65"/>
      <c r="JZI670" s="65"/>
      <c r="JZJ670" s="65"/>
      <c r="JZK670" s="65"/>
      <c r="JZL670" s="65"/>
      <c r="JZM670" s="65"/>
      <c r="JZN670" s="65"/>
      <c r="JZO670" s="65"/>
      <c r="JZP670" s="65"/>
      <c r="JZQ670" s="65"/>
      <c r="JZR670" s="65"/>
      <c r="JZS670" s="65"/>
      <c r="JZT670" s="65"/>
      <c r="JZU670" s="65"/>
      <c r="JZV670" s="65"/>
      <c r="JZW670" s="65"/>
      <c r="JZX670" s="65"/>
      <c r="JZY670" s="65"/>
      <c r="JZZ670" s="65"/>
      <c r="KAA670" s="65"/>
      <c r="KAB670" s="65"/>
      <c r="KAC670" s="65"/>
      <c r="KAD670" s="65"/>
      <c r="KAE670" s="65"/>
      <c r="KAF670" s="65"/>
      <c r="KAG670" s="65"/>
      <c r="KAH670" s="65"/>
      <c r="KAI670" s="65"/>
      <c r="KAJ670" s="65"/>
      <c r="KAK670" s="65"/>
      <c r="KAL670" s="65"/>
      <c r="KAM670" s="65"/>
      <c r="KAN670" s="65"/>
      <c r="KAO670" s="65"/>
      <c r="KAP670" s="65"/>
      <c r="KAQ670" s="65"/>
      <c r="KAR670" s="65"/>
      <c r="KAS670" s="65"/>
      <c r="KAT670" s="65"/>
      <c r="KAU670" s="65"/>
      <c r="KAV670" s="65"/>
      <c r="KAW670" s="65"/>
      <c r="KAX670" s="65"/>
      <c r="KAY670" s="65"/>
      <c r="KAZ670" s="65"/>
      <c r="KBA670" s="65"/>
      <c r="KBB670" s="65"/>
      <c r="KBC670" s="65"/>
      <c r="KBD670" s="65"/>
      <c r="KBE670" s="65"/>
      <c r="KBF670" s="65"/>
      <c r="KBG670" s="65"/>
      <c r="KBH670" s="65"/>
      <c r="KBI670" s="65"/>
      <c r="KBJ670" s="65"/>
      <c r="KBK670" s="65"/>
      <c r="KBL670" s="65"/>
      <c r="KBM670" s="65"/>
      <c r="KBN670" s="65"/>
      <c r="KBO670" s="65"/>
      <c r="KBP670" s="65"/>
      <c r="KBQ670" s="65"/>
      <c r="KBR670" s="65"/>
      <c r="KBS670" s="65"/>
      <c r="KBT670" s="65"/>
      <c r="KBU670" s="65"/>
      <c r="KBV670" s="65"/>
      <c r="KBW670" s="65"/>
      <c r="KBX670" s="65"/>
      <c r="KBY670" s="65"/>
      <c r="KBZ670" s="65"/>
      <c r="KCA670" s="65"/>
      <c r="KCB670" s="65"/>
      <c r="KCC670" s="65"/>
      <c r="KCD670" s="65"/>
      <c r="KCE670" s="65"/>
      <c r="KCF670" s="65"/>
      <c r="KCG670" s="65"/>
      <c r="KCH670" s="65"/>
      <c r="KCI670" s="65"/>
      <c r="KCJ670" s="65"/>
      <c r="KCK670" s="65"/>
      <c r="KCL670" s="65"/>
      <c r="KCM670" s="65"/>
      <c r="KCN670" s="65"/>
      <c r="KCO670" s="65"/>
      <c r="KCP670" s="65"/>
      <c r="KCQ670" s="65"/>
      <c r="KCR670" s="65"/>
      <c r="KCS670" s="65"/>
      <c r="KCT670" s="65"/>
      <c r="KCU670" s="65"/>
      <c r="KCV670" s="65"/>
      <c r="KCW670" s="65"/>
      <c r="KCX670" s="65"/>
      <c r="KCY670" s="65"/>
      <c r="KCZ670" s="65"/>
      <c r="KDA670" s="65"/>
      <c r="KDB670" s="65"/>
      <c r="KDC670" s="65"/>
      <c r="KDD670" s="65"/>
      <c r="KDE670" s="65"/>
      <c r="KDF670" s="65"/>
      <c r="KDG670" s="65"/>
      <c r="KDH670" s="65"/>
      <c r="KDI670" s="65"/>
      <c r="KDJ670" s="65"/>
      <c r="KDK670" s="65"/>
      <c r="KDL670" s="65"/>
      <c r="KDM670" s="65"/>
      <c r="KDN670" s="65"/>
      <c r="KDO670" s="65"/>
      <c r="KDP670" s="65"/>
      <c r="KDQ670" s="65"/>
      <c r="KDR670" s="65"/>
      <c r="KDS670" s="65"/>
      <c r="KDT670" s="65"/>
      <c r="KDU670" s="65"/>
      <c r="KDV670" s="65"/>
      <c r="KDW670" s="65"/>
      <c r="KDX670" s="65"/>
      <c r="KDY670" s="65"/>
      <c r="KDZ670" s="65"/>
      <c r="KEA670" s="65"/>
      <c r="KEB670" s="65"/>
      <c r="KEC670" s="65"/>
      <c r="KED670" s="65"/>
      <c r="KEE670" s="65"/>
      <c r="KEF670" s="65"/>
      <c r="KEG670" s="65"/>
      <c r="KEH670" s="65"/>
      <c r="KEI670" s="65"/>
      <c r="KEJ670" s="65"/>
      <c r="KEK670" s="65"/>
      <c r="KEL670" s="65"/>
      <c r="KEM670" s="65"/>
      <c r="KEN670" s="65"/>
      <c r="KEO670" s="65"/>
      <c r="KEP670" s="65"/>
      <c r="KEQ670" s="65"/>
      <c r="KER670" s="65"/>
      <c r="KES670" s="65"/>
      <c r="KET670" s="65"/>
      <c r="KEU670" s="65"/>
      <c r="KEV670" s="65"/>
      <c r="KEW670" s="65"/>
      <c r="KEX670" s="65"/>
      <c r="KEY670" s="65"/>
      <c r="KEZ670" s="65"/>
      <c r="KFA670" s="65"/>
      <c r="KFB670" s="65"/>
      <c r="KFC670" s="65"/>
      <c r="KFD670" s="65"/>
      <c r="KFE670" s="65"/>
      <c r="KFF670" s="65"/>
      <c r="KFG670" s="65"/>
      <c r="KFH670" s="65"/>
      <c r="KFI670" s="65"/>
      <c r="KFJ670" s="65"/>
      <c r="KFK670" s="65"/>
      <c r="KFL670" s="65"/>
      <c r="KFM670" s="65"/>
      <c r="KFN670" s="65"/>
      <c r="KFO670" s="65"/>
      <c r="KFP670" s="65"/>
      <c r="KFQ670" s="65"/>
      <c r="KFR670" s="65"/>
      <c r="KFS670" s="65"/>
      <c r="KFT670" s="65"/>
      <c r="KFU670" s="65"/>
      <c r="KFV670" s="65"/>
      <c r="KFW670" s="65"/>
      <c r="KFX670" s="65"/>
      <c r="KFY670" s="65"/>
      <c r="KFZ670" s="65"/>
      <c r="KGA670" s="65"/>
      <c r="KGB670" s="65"/>
      <c r="KGC670" s="65"/>
      <c r="KGD670" s="65"/>
      <c r="KGE670" s="65"/>
      <c r="KGF670" s="65"/>
      <c r="KGG670" s="65"/>
      <c r="KGH670" s="65"/>
      <c r="KGI670" s="65"/>
      <c r="KGJ670" s="65"/>
      <c r="KGK670" s="65"/>
      <c r="KGL670" s="65"/>
      <c r="KGM670" s="65"/>
      <c r="KGN670" s="65"/>
      <c r="KGO670" s="65"/>
      <c r="KGP670" s="65"/>
      <c r="KGQ670" s="65"/>
      <c r="KGR670" s="65"/>
      <c r="KGS670" s="65"/>
      <c r="KGT670" s="65"/>
      <c r="KGU670" s="65"/>
      <c r="KGV670" s="65"/>
      <c r="KGW670" s="65"/>
      <c r="KGX670" s="65"/>
      <c r="KGY670" s="65"/>
      <c r="KGZ670" s="65"/>
      <c r="KHA670" s="65"/>
      <c r="KHB670" s="65"/>
      <c r="KHC670" s="65"/>
      <c r="KHD670" s="65"/>
      <c r="KHE670" s="65"/>
      <c r="KHF670" s="65"/>
      <c r="KHG670" s="65"/>
      <c r="KHH670" s="65"/>
      <c r="KHI670" s="65"/>
      <c r="KHJ670" s="65"/>
      <c r="KHK670" s="65"/>
      <c r="KHL670" s="65"/>
      <c r="KHM670" s="65"/>
      <c r="KHN670" s="65"/>
      <c r="KHO670" s="65"/>
      <c r="KHP670" s="65"/>
      <c r="KHQ670" s="65"/>
      <c r="KHR670" s="65"/>
      <c r="KHS670" s="65"/>
      <c r="KHT670" s="65"/>
      <c r="KHU670" s="65"/>
      <c r="KHV670" s="65"/>
      <c r="KHW670" s="65"/>
      <c r="KHX670" s="65"/>
      <c r="KHY670" s="65"/>
      <c r="KHZ670" s="65"/>
      <c r="KIA670" s="65"/>
      <c r="KIB670" s="65"/>
      <c r="KIC670" s="65"/>
      <c r="KID670" s="65"/>
      <c r="KIE670" s="65"/>
      <c r="KIF670" s="65"/>
      <c r="KIG670" s="65"/>
      <c r="KIH670" s="65"/>
      <c r="KII670" s="65"/>
      <c r="KIJ670" s="65"/>
      <c r="KIK670" s="65"/>
      <c r="KIL670" s="65"/>
      <c r="KIM670" s="65"/>
      <c r="KIN670" s="65"/>
      <c r="KIO670" s="65"/>
      <c r="KIP670" s="65"/>
      <c r="KIQ670" s="65"/>
      <c r="KIR670" s="65"/>
      <c r="KIS670" s="65"/>
      <c r="KIT670" s="65"/>
      <c r="KIU670" s="65"/>
      <c r="KIV670" s="65"/>
      <c r="KIW670" s="65"/>
      <c r="KIX670" s="65"/>
      <c r="KIY670" s="65"/>
      <c r="KIZ670" s="65"/>
      <c r="KJA670" s="65"/>
      <c r="KJB670" s="65"/>
      <c r="KJC670" s="65"/>
      <c r="KJD670" s="65"/>
      <c r="KJE670" s="65"/>
      <c r="KJF670" s="65"/>
      <c r="KJG670" s="65"/>
      <c r="KJH670" s="65"/>
      <c r="KJI670" s="65"/>
      <c r="KJJ670" s="65"/>
      <c r="KJK670" s="65"/>
      <c r="KJL670" s="65"/>
      <c r="KJM670" s="65"/>
      <c r="KJN670" s="65"/>
      <c r="KJO670" s="65"/>
      <c r="KJP670" s="65"/>
      <c r="KJQ670" s="65"/>
      <c r="KJR670" s="65"/>
      <c r="KJS670" s="65"/>
      <c r="KJT670" s="65"/>
      <c r="KJU670" s="65"/>
      <c r="KJV670" s="65"/>
      <c r="KJW670" s="65"/>
      <c r="KJX670" s="65"/>
      <c r="KJY670" s="65"/>
      <c r="KJZ670" s="65"/>
      <c r="KKA670" s="65"/>
      <c r="KKB670" s="65"/>
      <c r="KKC670" s="65"/>
      <c r="KKD670" s="65"/>
      <c r="KKE670" s="65"/>
      <c r="KKF670" s="65"/>
      <c r="KKG670" s="65"/>
      <c r="KKH670" s="65"/>
      <c r="KKI670" s="65"/>
      <c r="KKJ670" s="65"/>
      <c r="KKK670" s="65"/>
      <c r="KKL670" s="65"/>
      <c r="KKM670" s="65"/>
      <c r="KKN670" s="65"/>
      <c r="KKO670" s="65"/>
      <c r="KKP670" s="65"/>
      <c r="KKQ670" s="65"/>
      <c r="KKR670" s="65"/>
      <c r="KKS670" s="65"/>
      <c r="KKT670" s="65"/>
      <c r="KKU670" s="65"/>
      <c r="KKV670" s="65"/>
      <c r="KKW670" s="65"/>
      <c r="KKX670" s="65"/>
      <c r="KKY670" s="65"/>
      <c r="KKZ670" s="65"/>
      <c r="KLA670" s="65"/>
      <c r="KLB670" s="65"/>
      <c r="KLC670" s="65"/>
      <c r="KLD670" s="65"/>
      <c r="KLE670" s="65"/>
      <c r="KLF670" s="65"/>
      <c r="KLG670" s="65"/>
      <c r="KLH670" s="65"/>
      <c r="KLI670" s="65"/>
      <c r="KLJ670" s="65"/>
      <c r="KLK670" s="65"/>
      <c r="KLL670" s="65"/>
      <c r="KLM670" s="65"/>
      <c r="KLN670" s="65"/>
      <c r="KLO670" s="65"/>
      <c r="KLP670" s="65"/>
      <c r="KLQ670" s="65"/>
      <c r="KLR670" s="65"/>
      <c r="KLS670" s="65"/>
      <c r="KLT670" s="65"/>
      <c r="KLU670" s="65"/>
      <c r="KLV670" s="65"/>
      <c r="KLW670" s="65"/>
      <c r="KLX670" s="65"/>
      <c r="KLY670" s="65"/>
      <c r="KLZ670" s="65"/>
      <c r="KMA670" s="65"/>
      <c r="KMB670" s="65"/>
      <c r="KMC670" s="65"/>
      <c r="KMD670" s="65"/>
      <c r="KME670" s="65"/>
      <c r="KMF670" s="65"/>
      <c r="KMG670" s="65"/>
      <c r="KMH670" s="65"/>
      <c r="KMI670" s="65"/>
      <c r="KMJ670" s="65"/>
      <c r="KMK670" s="65"/>
      <c r="KML670" s="65"/>
      <c r="KMM670" s="65"/>
      <c r="KMN670" s="65"/>
      <c r="KMO670" s="65"/>
      <c r="KMP670" s="65"/>
      <c r="KMQ670" s="65"/>
      <c r="KMR670" s="65"/>
      <c r="KMS670" s="65"/>
      <c r="KMT670" s="65"/>
      <c r="KMU670" s="65"/>
      <c r="KMV670" s="65"/>
      <c r="KMW670" s="65"/>
      <c r="KMX670" s="65"/>
      <c r="KMY670" s="65"/>
      <c r="KMZ670" s="65"/>
      <c r="KNA670" s="65"/>
      <c r="KNB670" s="65"/>
      <c r="KNC670" s="65"/>
      <c r="KND670" s="65"/>
      <c r="KNE670" s="65"/>
      <c r="KNF670" s="65"/>
      <c r="KNG670" s="65"/>
      <c r="KNH670" s="65"/>
      <c r="KNI670" s="65"/>
      <c r="KNJ670" s="65"/>
      <c r="KNK670" s="65"/>
      <c r="KNL670" s="65"/>
      <c r="KNM670" s="65"/>
      <c r="KNN670" s="65"/>
      <c r="KNO670" s="65"/>
      <c r="KNP670" s="65"/>
      <c r="KNQ670" s="65"/>
      <c r="KNR670" s="65"/>
      <c r="KNS670" s="65"/>
      <c r="KNT670" s="65"/>
      <c r="KNU670" s="65"/>
      <c r="KNV670" s="65"/>
      <c r="KNW670" s="65"/>
      <c r="KNX670" s="65"/>
      <c r="KNY670" s="65"/>
      <c r="KNZ670" s="65"/>
      <c r="KOA670" s="65"/>
      <c r="KOB670" s="65"/>
      <c r="KOC670" s="65"/>
      <c r="KOD670" s="65"/>
      <c r="KOE670" s="65"/>
      <c r="KOF670" s="65"/>
      <c r="KOG670" s="65"/>
      <c r="KOH670" s="65"/>
      <c r="KOI670" s="65"/>
      <c r="KOJ670" s="65"/>
      <c r="KOK670" s="65"/>
      <c r="KOL670" s="65"/>
      <c r="KOM670" s="65"/>
      <c r="KON670" s="65"/>
      <c r="KOO670" s="65"/>
      <c r="KOP670" s="65"/>
      <c r="KOQ670" s="65"/>
      <c r="KOR670" s="65"/>
      <c r="KOS670" s="65"/>
      <c r="KOT670" s="65"/>
      <c r="KOU670" s="65"/>
      <c r="KOV670" s="65"/>
      <c r="KOW670" s="65"/>
      <c r="KOX670" s="65"/>
      <c r="KOY670" s="65"/>
      <c r="KOZ670" s="65"/>
      <c r="KPA670" s="65"/>
      <c r="KPB670" s="65"/>
      <c r="KPC670" s="65"/>
      <c r="KPD670" s="65"/>
      <c r="KPE670" s="65"/>
      <c r="KPF670" s="65"/>
      <c r="KPG670" s="65"/>
      <c r="KPH670" s="65"/>
      <c r="KPI670" s="65"/>
      <c r="KPJ670" s="65"/>
      <c r="KPK670" s="65"/>
      <c r="KPL670" s="65"/>
      <c r="KPM670" s="65"/>
      <c r="KPN670" s="65"/>
      <c r="KPO670" s="65"/>
      <c r="KPP670" s="65"/>
      <c r="KPQ670" s="65"/>
      <c r="KPR670" s="65"/>
      <c r="KPS670" s="65"/>
      <c r="KPT670" s="65"/>
      <c r="KPU670" s="65"/>
      <c r="KPV670" s="65"/>
      <c r="KPW670" s="65"/>
      <c r="KPX670" s="65"/>
      <c r="KPY670" s="65"/>
      <c r="KPZ670" s="65"/>
      <c r="KQA670" s="65"/>
      <c r="KQB670" s="65"/>
      <c r="KQC670" s="65"/>
      <c r="KQD670" s="65"/>
      <c r="KQE670" s="65"/>
      <c r="KQF670" s="65"/>
      <c r="KQG670" s="65"/>
      <c r="KQH670" s="65"/>
      <c r="KQI670" s="65"/>
      <c r="KQJ670" s="65"/>
      <c r="KQK670" s="65"/>
      <c r="KQL670" s="65"/>
      <c r="KQM670" s="65"/>
      <c r="KQN670" s="65"/>
      <c r="KQO670" s="65"/>
      <c r="KQP670" s="65"/>
      <c r="KQQ670" s="65"/>
      <c r="KQR670" s="65"/>
      <c r="KQS670" s="65"/>
      <c r="KQT670" s="65"/>
      <c r="KQU670" s="65"/>
      <c r="KQV670" s="65"/>
      <c r="KQW670" s="65"/>
      <c r="KQX670" s="65"/>
      <c r="KQY670" s="65"/>
      <c r="KQZ670" s="65"/>
      <c r="KRA670" s="65"/>
      <c r="KRB670" s="65"/>
      <c r="KRC670" s="65"/>
      <c r="KRD670" s="65"/>
      <c r="KRE670" s="65"/>
      <c r="KRF670" s="65"/>
      <c r="KRG670" s="65"/>
      <c r="KRH670" s="65"/>
      <c r="KRI670" s="65"/>
      <c r="KRJ670" s="65"/>
      <c r="KRK670" s="65"/>
      <c r="KRL670" s="65"/>
      <c r="KRM670" s="65"/>
      <c r="KRN670" s="65"/>
      <c r="KRO670" s="65"/>
      <c r="KRP670" s="65"/>
      <c r="KRQ670" s="65"/>
      <c r="KRR670" s="65"/>
      <c r="KRS670" s="65"/>
      <c r="KRT670" s="65"/>
      <c r="KRU670" s="65"/>
      <c r="KRV670" s="65"/>
      <c r="KRW670" s="65"/>
      <c r="KRX670" s="65"/>
      <c r="KRY670" s="65"/>
      <c r="KRZ670" s="65"/>
      <c r="KSA670" s="65"/>
      <c r="KSB670" s="65"/>
      <c r="KSC670" s="65"/>
      <c r="KSD670" s="65"/>
      <c r="KSE670" s="65"/>
      <c r="KSF670" s="65"/>
      <c r="KSG670" s="65"/>
      <c r="KSH670" s="65"/>
      <c r="KSI670" s="65"/>
      <c r="KSJ670" s="65"/>
      <c r="KSK670" s="65"/>
      <c r="KSL670" s="65"/>
      <c r="KSM670" s="65"/>
      <c r="KSN670" s="65"/>
      <c r="KSO670" s="65"/>
      <c r="KSP670" s="65"/>
      <c r="KSQ670" s="65"/>
      <c r="KSR670" s="65"/>
      <c r="KSS670" s="65"/>
      <c r="KST670" s="65"/>
      <c r="KSU670" s="65"/>
      <c r="KSV670" s="65"/>
      <c r="KSW670" s="65"/>
      <c r="KSX670" s="65"/>
      <c r="KSY670" s="65"/>
      <c r="KSZ670" s="65"/>
      <c r="KTA670" s="65"/>
      <c r="KTB670" s="65"/>
      <c r="KTC670" s="65"/>
      <c r="KTD670" s="65"/>
      <c r="KTE670" s="65"/>
      <c r="KTF670" s="65"/>
      <c r="KTG670" s="65"/>
      <c r="KTH670" s="65"/>
      <c r="KTI670" s="65"/>
      <c r="KTJ670" s="65"/>
      <c r="KTK670" s="65"/>
      <c r="KTL670" s="65"/>
      <c r="KTM670" s="65"/>
      <c r="KTN670" s="65"/>
      <c r="KTO670" s="65"/>
      <c r="KTP670" s="65"/>
      <c r="KTQ670" s="65"/>
      <c r="KTR670" s="65"/>
      <c r="KTS670" s="65"/>
      <c r="KTT670" s="65"/>
      <c r="KTU670" s="65"/>
      <c r="KTV670" s="65"/>
      <c r="KTW670" s="65"/>
      <c r="KTX670" s="65"/>
      <c r="KTY670" s="65"/>
      <c r="KTZ670" s="65"/>
      <c r="KUA670" s="65"/>
      <c r="KUB670" s="65"/>
      <c r="KUC670" s="65"/>
      <c r="KUD670" s="65"/>
      <c r="KUE670" s="65"/>
      <c r="KUF670" s="65"/>
      <c r="KUG670" s="65"/>
      <c r="KUH670" s="65"/>
      <c r="KUI670" s="65"/>
      <c r="KUJ670" s="65"/>
      <c r="KUK670" s="65"/>
      <c r="KUL670" s="65"/>
      <c r="KUM670" s="65"/>
      <c r="KUN670" s="65"/>
      <c r="KUO670" s="65"/>
      <c r="KUP670" s="65"/>
      <c r="KUQ670" s="65"/>
      <c r="KUR670" s="65"/>
      <c r="KUS670" s="65"/>
      <c r="KUT670" s="65"/>
      <c r="KUU670" s="65"/>
      <c r="KUV670" s="65"/>
      <c r="KUW670" s="65"/>
      <c r="KUX670" s="65"/>
      <c r="KUY670" s="65"/>
      <c r="KUZ670" s="65"/>
      <c r="KVA670" s="65"/>
      <c r="KVB670" s="65"/>
      <c r="KVC670" s="65"/>
      <c r="KVD670" s="65"/>
      <c r="KVE670" s="65"/>
      <c r="KVF670" s="65"/>
      <c r="KVG670" s="65"/>
      <c r="KVH670" s="65"/>
      <c r="KVI670" s="65"/>
      <c r="KVJ670" s="65"/>
      <c r="KVK670" s="65"/>
      <c r="KVL670" s="65"/>
      <c r="KVM670" s="65"/>
      <c r="KVN670" s="65"/>
      <c r="KVO670" s="65"/>
      <c r="KVP670" s="65"/>
      <c r="KVQ670" s="65"/>
      <c r="KVR670" s="65"/>
      <c r="KVS670" s="65"/>
      <c r="KVT670" s="65"/>
      <c r="KVU670" s="65"/>
      <c r="KVV670" s="65"/>
      <c r="KVW670" s="65"/>
      <c r="KVX670" s="65"/>
      <c r="KVY670" s="65"/>
      <c r="KVZ670" s="65"/>
      <c r="KWA670" s="65"/>
      <c r="KWB670" s="65"/>
      <c r="KWC670" s="65"/>
      <c r="KWD670" s="65"/>
      <c r="KWE670" s="65"/>
      <c r="KWF670" s="65"/>
      <c r="KWG670" s="65"/>
      <c r="KWH670" s="65"/>
      <c r="KWI670" s="65"/>
      <c r="KWJ670" s="65"/>
      <c r="KWK670" s="65"/>
      <c r="KWL670" s="65"/>
      <c r="KWM670" s="65"/>
      <c r="KWN670" s="65"/>
      <c r="KWO670" s="65"/>
      <c r="KWP670" s="65"/>
      <c r="KWQ670" s="65"/>
      <c r="KWR670" s="65"/>
      <c r="KWS670" s="65"/>
      <c r="KWT670" s="65"/>
      <c r="KWU670" s="65"/>
      <c r="KWV670" s="65"/>
      <c r="KWW670" s="65"/>
      <c r="KWX670" s="65"/>
      <c r="KWY670" s="65"/>
      <c r="KWZ670" s="65"/>
      <c r="KXA670" s="65"/>
      <c r="KXB670" s="65"/>
      <c r="KXC670" s="65"/>
      <c r="KXD670" s="65"/>
      <c r="KXE670" s="65"/>
      <c r="KXF670" s="65"/>
      <c r="KXG670" s="65"/>
      <c r="KXH670" s="65"/>
      <c r="KXI670" s="65"/>
      <c r="KXJ670" s="65"/>
      <c r="KXK670" s="65"/>
      <c r="KXL670" s="65"/>
      <c r="KXM670" s="65"/>
      <c r="KXN670" s="65"/>
      <c r="KXO670" s="65"/>
      <c r="KXP670" s="65"/>
      <c r="KXQ670" s="65"/>
      <c r="KXR670" s="65"/>
      <c r="KXS670" s="65"/>
      <c r="KXT670" s="65"/>
      <c r="KXU670" s="65"/>
      <c r="KXV670" s="65"/>
      <c r="KXW670" s="65"/>
      <c r="KXX670" s="65"/>
      <c r="KXY670" s="65"/>
      <c r="KXZ670" s="65"/>
      <c r="KYA670" s="65"/>
      <c r="KYB670" s="65"/>
      <c r="KYC670" s="65"/>
      <c r="KYD670" s="65"/>
      <c r="KYE670" s="65"/>
      <c r="KYF670" s="65"/>
      <c r="KYG670" s="65"/>
      <c r="KYH670" s="65"/>
      <c r="KYI670" s="65"/>
      <c r="KYJ670" s="65"/>
      <c r="KYK670" s="65"/>
      <c r="KYL670" s="65"/>
      <c r="KYM670" s="65"/>
      <c r="KYN670" s="65"/>
      <c r="KYO670" s="65"/>
      <c r="KYP670" s="65"/>
      <c r="KYQ670" s="65"/>
      <c r="KYR670" s="65"/>
      <c r="KYS670" s="65"/>
      <c r="KYT670" s="65"/>
      <c r="KYU670" s="65"/>
      <c r="KYV670" s="65"/>
      <c r="KYW670" s="65"/>
      <c r="KYX670" s="65"/>
      <c r="KYY670" s="65"/>
      <c r="KYZ670" s="65"/>
      <c r="KZA670" s="65"/>
      <c r="KZB670" s="65"/>
      <c r="KZC670" s="65"/>
      <c r="KZD670" s="65"/>
      <c r="KZE670" s="65"/>
      <c r="KZF670" s="65"/>
      <c r="KZG670" s="65"/>
      <c r="KZH670" s="65"/>
      <c r="KZI670" s="65"/>
      <c r="KZJ670" s="65"/>
      <c r="KZK670" s="65"/>
      <c r="KZL670" s="65"/>
      <c r="KZM670" s="65"/>
      <c r="KZN670" s="65"/>
      <c r="KZO670" s="65"/>
      <c r="KZP670" s="65"/>
      <c r="KZQ670" s="65"/>
      <c r="KZR670" s="65"/>
      <c r="KZS670" s="65"/>
      <c r="KZT670" s="65"/>
      <c r="KZU670" s="65"/>
      <c r="KZV670" s="65"/>
      <c r="KZW670" s="65"/>
      <c r="KZX670" s="65"/>
      <c r="KZY670" s="65"/>
      <c r="KZZ670" s="65"/>
      <c r="LAA670" s="65"/>
      <c r="LAB670" s="65"/>
      <c r="LAC670" s="65"/>
      <c r="LAD670" s="65"/>
      <c r="LAE670" s="65"/>
      <c r="LAF670" s="65"/>
      <c r="LAG670" s="65"/>
      <c r="LAH670" s="65"/>
      <c r="LAI670" s="65"/>
      <c r="LAJ670" s="65"/>
      <c r="LAK670" s="65"/>
      <c r="LAL670" s="65"/>
      <c r="LAM670" s="65"/>
      <c r="LAN670" s="65"/>
      <c r="LAO670" s="65"/>
      <c r="LAP670" s="65"/>
      <c r="LAQ670" s="65"/>
      <c r="LAR670" s="65"/>
      <c r="LAS670" s="65"/>
      <c r="LAT670" s="65"/>
      <c r="LAU670" s="65"/>
      <c r="LAV670" s="65"/>
      <c r="LAW670" s="65"/>
      <c r="LAX670" s="65"/>
      <c r="LAY670" s="65"/>
      <c r="LAZ670" s="65"/>
      <c r="LBA670" s="65"/>
      <c r="LBB670" s="65"/>
      <c r="LBC670" s="65"/>
      <c r="LBD670" s="65"/>
      <c r="LBE670" s="65"/>
      <c r="LBF670" s="65"/>
      <c r="LBG670" s="65"/>
      <c r="LBH670" s="65"/>
      <c r="LBI670" s="65"/>
      <c r="LBJ670" s="65"/>
      <c r="LBK670" s="65"/>
      <c r="LBL670" s="65"/>
      <c r="LBM670" s="65"/>
      <c r="LBN670" s="65"/>
      <c r="LBO670" s="65"/>
      <c r="LBP670" s="65"/>
      <c r="LBQ670" s="65"/>
      <c r="LBR670" s="65"/>
      <c r="LBS670" s="65"/>
      <c r="LBT670" s="65"/>
      <c r="LBU670" s="65"/>
      <c r="LBV670" s="65"/>
      <c r="LBW670" s="65"/>
      <c r="LBX670" s="65"/>
      <c r="LBY670" s="65"/>
      <c r="LBZ670" s="65"/>
      <c r="LCA670" s="65"/>
      <c r="LCB670" s="65"/>
      <c r="LCC670" s="65"/>
      <c r="LCD670" s="65"/>
      <c r="LCE670" s="65"/>
      <c r="LCF670" s="65"/>
      <c r="LCG670" s="65"/>
      <c r="LCH670" s="65"/>
      <c r="LCI670" s="65"/>
      <c r="LCJ670" s="65"/>
      <c r="LCK670" s="65"/>
      <c r="LCL670" s="65"/>
      <c r="LCM670" s="65"/>
      <c r="LCN670" s="65"/>
      <c r="LCO670" s="65"/>
      <c r="LCP670" s="65"/>
      <c r="LCQ670" s="65"/>
      <c r="LCR670" s="65"/>
      <c r="LCS670" s="65"/>
      <c r="LCT670" s="65"/>
      <c r="LCU670" s="65"/>
      <c r="LCV670" s="65"/>
      <c r="LCW670" s="65"/>
      <c r="LCX670" s="65"/>
      <c r="LCY670" s="65"/>
      <c r="LCZ670" s="65"/>
      <c r="LDA670" s="65"/>
      <c r="LDB670" s="65"/>
      <c r="LDC670" s="65"/>
      <c r="LDD670" s="65"/>
      <c r="LDE670" s="65"/>
      <c r="LDF670" s="65"/>
      <c r="LDG670" s="65"/>
      <c r="LDH670" s="65"/>
      <c r="LDI670" s="65"/>
      <c r="LDJ670" s="65"/>
      <c r="LDK670" s="65"/>
      <c r="LDL670" s="65"/>
      <c r="LDM670" s="65"/>
      <c r="LDN670" s="65"/>
      <c r="LDO670" s="65"/>
      <c r="LDP670" s="65"/>
      <c r="LDQ670" s="65"/>
      <c r="LDR670" s="65"/>
      <c r="LDS670" s="65"/>
      <c r="LDT670" s="65"/>
      <c r="LDU670" s="65"/>
      <c r="LDV670" s="65"/>
      <c r="LDW670" s="65"/>
      <c r="LDX670" s="65"/>
      <c r="LDY670" s="65"/>
      <c r="LDZ670" s="65"/>
      <c r="LEA670" s="65"/>
      <c r="LEB670" s="65"/>
      <c r="LEC670" s="65"/>
      <c r="LED670" s="65"/>
      <c r="LEE670" s="65"/>
      <c r="LEF670" s="65"/>
      <c r="LEG670" s="65"/>
      <c r="LEH670" s="65"/>
      <c r="LEI670" s="65"/>
      <c r="LEJ670" s="65"/>
      <c r="LEK670" s="65"/>
      <c r="LEL670" s="65"/>
      <c r="LEM670" s="65"/>
      <c r="LEN670" s="65"/>
      <c r="LEO670" s="65"/>
      <c r="LEP670" s="65"/>
      <c r="LEQ670" s="65"/>
      <c r="LER670" s="65"/>
      <c r="LES670" s="65"/>
      <c r="LET670" s="65"/>
      <c r="LEU670" s="65"/>
      <c r="LEV670" s="65"/>
      <c r="LEW670" s="65"/>
      <c r="LEX670" s="65"/>
      <c r="LEY670" s="65"/>
      <c r="LEZ670" s="65"/>
      <c r="LFA670" s="65"/>
      <c r="LFB670" s="65"/>
      <c r="LFC670" s="65"/>
      <c r="LFD670" s="65"/>
      <c r="LFE670" s="65"/>
      <c r="LFF670" s="65"/>
      <c r="LFG670" s="65"/>
      <c r="LFH670" s="65"/>
      <c r="LFI670" s="65"/>
      <c r="LFJ670" s="65"/>
      <c r="LFK670" s="65"/>
      <c r="LFL670" s="65"/>
      <c r="LFM670" s="65"/>
      <c r="LFN670" s="65"/>
      <c r="LFO670" s="65"/>
      <c r="LFP670" s="65"/>
      <c r="LFQ670" s="65"/>
      <c r="LFR670" s="65"/>
      <c r="LFS670" s="65"/>
      <c r="LFT670" s="65"/>
      <c r="LFU670" s="65"/>
      <c r="LFV670" s="65"/>
      <c r="LFW670" s="65"/>
      <c r="LFX670" s="65"/>
      <c r="LFY670" s="65"/>
      <c r="LFZ670" s="65"/>
      <c r="LGA670" s="65"/>
      <c r="LGB670" s="65"/>
      <c r="LGC670" s="65"/>
      <c r="LGD670" s="65"/>
      <c r="LGE670" s="65"/>
      <c r="LGF670" s="65"/>
      <c r="LGG670" s="65"/>
      <c r="LGH670" s="65"/>
      <c r="LGI670" s="65"/>
      <c r="LGJ670" s="65"/>
      <c r="LGK670" s="65"/>
      <c r="LGL670" s="65"/>
      <c r="LGM670" s="65"/>
      <c r="LGN670" s="65"/>
      <c r="LGO670" s="65"/>
      <c r="LGP670" s="65"/>
      <c r="LGQ670" s="65"/>
      <c r="LGR670" s="65"/>
      <c r="LGS670" s="65"/>
      <c r="LGT670" s="65"/>
      <c r="LGU670" s="65"/>
      <c r="LGV670" s="65"/>
      <c r="LGW670" s="65"/>
      <c r="LGX670" s="65"/>
      <c r="LGY670" s="65"/>
      <c r="LGZ670" s="65"/>
      <c r="LHA670" s="65"/>
      <c r="LHB670" s="65"/>
      <c r="LHC670" s="65"/>
      <c r="LHD670" s="65"/>
      <c r="LHE670" s="65"/>
      <c r="LHF670" s="65"/>
      <c r="LHG670" s="65"/>
      <c r="LHH670" s="65"/>
      <c r="LHI670" s="65"/>
      <c r="LHJ670" s="65"/>
      <c r="LHK670" s="65"/>
      <c r="LHL670" s="65"/>
      <c r="LHM670" s="65"/>
      <c r="LHN670" s="65"/>
      <c r="LHO670" s="65"/>
      <c r="LHP670" s="65"/>
      <c r="LHQ670" s="65"/>
      <c r="LHR670" s="65"/>
      <c r="LHS670" s="65"/>
      <c r="LHT670" s="65"/>
      <c r="LHU670" s="65"/>
      <c r="LHV670" s="65"/>
      <c r="LHW670" s="65"/>
      <c r="LHX670" s="65"/>
      <c r="LHY670" s="65"/>
      <c r="LHZ670" s="65"/>
      <c r="LIA670" s="65"/>
      <c r="LIB670" s="65"/>
      <c r="LIC670" s="65"/>
      <c r="LID670" s="65"/>
      <c r="LIE670" s="65"/>
      <c r="LIF670" s="65"/>
      <c r="LIG670" s="65"/>
      <c r="LIH670" s="65"/>
      <c r="LII670" s="65"/>
      <c r="LIJ670" s="65"/>
      <c r="LIK670" s="65"/>
      <c r="LIL670" s="65"/>
      <c r="LIM670" s="65"/>
      <c r="LIN670" s="65"/>
      <c r="LIO670" s="65"/>
      <c r="LIP670" s="65"/>
      <c r="LIQ670" s="65"/>
      <c r="LIR670" s="65"/>
      <c r="LIS670" s="65"/>
      <c r="LIT670" s="65"/>
      <c r="LIU670" s="65"/>
      <c r="LIV670" s="65"/>
      <c r="LIW670" s="65"/>
      <c r="LIX670" s="65"/>
      <c r="LIY670" s="65"/>
      <c r="LIZ670" s="65"/>
      <c r="LJA670" s="65"/>
      <c r="LJB670" s="65"/>
      <c r="LJC670" s="65"/>
      <c r="LJD670" s="65"/>
      <c r="LJE670" s="65"/>
      <c r="LJF670" s="65"/>
      <c r="LJG670" s="65"/>
      <c r="LJH670" s="65"/>
      <c r="LJI670" s="65"/>
      <c r="LJJ670" s="65"/>
      <c r="LJK670" s="65"/>
      <c r="LJL670" s="65"/>
      <c r="LJM670" s="65"/>
      <c r="LJN670" s="65"/>
      <c r="LJO670" s="65"/>
      <c r="LJP670" s="65"/>
      <c r="LJQ670" s="65"/>
      <c r="LJR670" s="65"/>
      <c r="LJS670" s="65"/>
      <c r="LJT670" s="65"/>
      <c r="LJU670" s="65"/>
      <c r="LJV670" s="65"/>
      <c r="LJW670" s="65"/>
      <c r="LJX670" s="65"/>
      <c r="LJY670" s="65"/>
      <c r="LJZ670" s="65"/>
      <c r="LKA670" s="65"/>
      <c r="LKB670" s="65"/>
      <c r="LKC670" s="65"/>
      <c r="LKD670" s="65"/>
      <c r="LKE670" s="65"/>
      <c r="LKF670" s="65"/>
      <c r="LKG670" s="65"/>
      <c r="LKH670" s="65"/>
      <c r="LKI670" s="65"/>
      <c r="LKJ670" s="65"/>
      <c r="LKK670" s="65"/>
      <c r="LKL670" s="65"/>
      <c r="LKM670" s="65"/>
      <c r="LKN670" s="65"/>
      <c r="LKO670" s="65"/>
      <c r="LKP670" s="65"/>
      <c r="LKQ670" s="65"/>
      <c r="LKR670" s="65"/>
      <c r="LKS670" s="65"/>
      <c r="LKT670" s="65"/>
      <c r="LKU670" s="65"/>
      <c r="LKV670" s="65"/>
      <c r="LKW670" s="65"/>
      <c r="LKX670" s="65"/>
      <c r="LKY670" s="65"/>
      <c r="LKZ670" s="65"/>
      <c r="LLA670" s="65"/>
      <c r="LLB670" s="65"/>
      <c r="LLC670" s="65"/>
      <c r="LLD670" s="65"/>
      <c r="LLE670" s="65"/>
      <c r="LLF670" s="65"/>
      <c r="LLG670" s="65"/>
      <c r="LLH670" s="65"/>
      <c r="LLI670" s="65"/>
      <c r="LLJ670" s="65"/>
      <c r="LLK670" s="65"/>
      <c r="LLL670" s="65"/>
      <c r="LLM670" s="65"/>
      <c r="LLN670" s="65"/>
      <c r="LLO670" s="65"/>
      <c r="LLP670" s="65"/>
      <c r="LLQ670" s="65"/>
      <c r="LLR670" s="65"/>
      <c r="LLS670" s="65"/>
      <c r="LLT670" s="65"/>
      <c r="LLU670" s="65"/>
      <c r="LLV670" s="65"/>
      <c r="LLW670" s="65"/>
      <c r="LLX670" s="65"/>
      <c r="LLY670" s="65"/>
      <c r="LLZ670" s="65"/>
      <c r="LMA670" s="65"/>
      <c r="LMB670" s="65"/>
      <c r="LMC670" s="65"/>
      <c r="LMD670" s="65"/>
      <c r="LME670" s="65"/>
      <c r="LMF670" s="65"/>
      <c r="LMG670" s="65"/>
      <c r="LMH670" s="65"/>
      <c r="LMI670" s="65"/>
      <c r="LMJ670" s="65"/>
      <c r="LMK670" s="65"/>
      <c r="LML670" s="65"/>
      <c r="LMM670" s="65"/>
      <c r="LMN670" s="65"/>
      <c r="LMO670" s="65"/>
      <c r="LMP670" s="65"/>
      <c r="LMQ670" s="65"/>
      <c r="LMR670" s="65"/>
      <c r="LMS670" s="65"/>
      <c r="LMT670" s="65"/>
      <c r="LMU670" s="65"/>
      <c r="LMV670" s="65"/>
      <c r="LMW670" s="65"/>
      <c r="LMX670" s="65"/>
      <c r="LMY670" s="65"/>
      <c r="LMZ670" s="65"/>
      <c r="LNA670" s="65"/>
      <c r="LNB670" s="65"/>
      <c r="LNC670" s="65"/>
      <c r="LND670" s="65"/>
      <c r="LNE670" s="65"/>
      <c r="LNF670" s="65"/>
      <c r="LNG670" s="65"/>
      <c r="LNH670" s="65"/>
      <c r="LNI670" s="65"/>
      <c r="LNJ670" s="65"/>
      <c r="LNK670" s="65"/>
      <c r="LNL670" s="65"/>
      <c r="LNM670" s="65"/>
      <c r="LNN670" s="65"/>
      <c r="LNO670" s="65"/>
      <c r="LNP670" s="65"/>
      <c r="LNQ670" s="65"/>
      <c r="LNR670" s="65"/>
      <c r="LNS670" s="65"/>
      <c r="LNT670" s="65"/>
      <c r="LNU670" s="65"/>
      <c r="LNV670" s="65"/>
      <c r="LNW670" s="65"/>
      <c r="LNX670" s="65"/>
      <c r="LNY670" s="65"/>
      <c r="LNZ670" s="65"/>
      <c r="LOA670" s="65"/>
      <c r="LOB670" s="65"/>
      <c r="LOC670" s="65"/>
      <c r="LOD670" s="65"/>
      <c r="LOE670" s="65"/>
      <c r="LOF670" s="65"/>
      <c r="LOG670" s="65"/>
      <c r="LOH670" s="65"/>
      <c r="LOI670" s="65"/>
      <c r="LOJ670" s="65"/>
      <c r="LOK670" s="65"/>
      <c r="LOL670" s="65"/>
      <c r="LOM670" s="65"/>
      <c r="LON670" s="65"/>
      <c r="LOO670" s="65"/>
      <c r="LOP670" s="65"/>
      <c r="LOQ670" s="65"/>
      <c r="LOR670" s="65"/>
      <c r="LOS670" s="65"/>
      <c r="LOT670" s="65"/>
      <c r="LOU670" s="65"/>
      <c r="LOV670" s="65"/>
      <c r="LOW670" s="65"/>
      <c r="LOX670" s="65"/>
      <c r="LOY670" s="65"/>
      <c r="LOZ670" s="65"/>
      <c r="LPA670" s="65"/>
      <c r="LPB670" s="65"/>
      <c r="LPC670" s="65"/>
      <c r="LPD670" s="65"/>
      <c r="LPE670" s="65"/>
      <c r="LPF670" s="65"/>
      <c r="LPG670" s="65"/>
      <c r="LPH670" s="65"/>
      <c r="LPI670" s="65"/>
      <c r="LPJ670" s="65"/>
      <c r="LPK670" s="65"/>
      <c r="LPL670" s="65"/>
      <c r="LPM670" s="65"/>
      <c r="LPN670" s="65"/>
      <c r="LPO670" s="65"/>
      <c r="LPP670" s="65"/>
      <c r="LPQ670" s="65"/>
      <c r="LPR670" s="65"/>
      <c r="LPS670" s="65"/>
      <c r="LPT670" s="65"/>
      <c r="LPU670" s="65"/>
      <c r="LPV670" s="65"/>
      <c r="LPW670" s="65"/>
      <c r="LPX670" s="65"/>
      <c r="LPY670" s="65"/>
      <c r="LPZ670" s="65"/>
      <c r="LQA670" s="65"/>
      <c r="LQB670" s="65"/>
      <c r="LQC670" s="65"/>
      <c r="LQD670" s="65"/>
      <c r="LQE670" s="65"/>
      <c r="LQF670" s="65"/>
      <c r="LQG670" s="65"/>
      <c r="LQH670" s="65"/>
      <c r="LQI670" s="65"/>
      <c r="LQJ670" s="65"/>
      <c r="LQK670" s="65"/>
      <c r="LQL670" s="65"/>
      <c r="LQM670" s="65"/>
      <c r="LQN670" s="65"/>
      <c r="LQO670" s="65"/>
      <c r="LQP670" s="65"/>
      <c r="LQQ670" s="65"/>
      <c r="LQR670" s="65"/>
      <c r="LQS670" s="65"/>
      <c r="LQT670" s="65"/>
      <c r="LQU670" s="65"/>
      <c r="LQV670" s="65"/>
      <c r="LQW670" s="65"/>
      <c r="LQX670" s="65"/>
      <c r="LQY670" s="65"/>
      <c r="LQZ670" s="65"/>
      <c r="LRA670" s="65"/>
      <c r="LRB670" s="65"/>
      <c r="LRC670" s="65"/>
      <c r="LRD670" s="65"/>
      <c r="LRE670" s="65"/>
      <c r="LRF670" s="65"/>
      <c r="LRG670" s="65"/>
      <c r="LRH670" s="65"/>
      <c r="LRI670" s="65"/>
      <c r="LRJ670" s="65"/>
      <c r="LRK670" s="65"/>
      <c r="LRL670" s="65"/>
      <c r="LRM670" s="65"/>
      <c r="LRN670" s="65"/>
      <c r="LRO670" s="65"/>
      <c r="LRP670" s="65"/>
      <c r="LRQ670" s="65"/>
      <c r="LRR670" s="65"/>
      <c r="LRS670" s="65"/>
      <c r="LRT670" s="65"/>
      <c r="LRU670" s="65"/>
      <c r="LRV670" s="65"/>
      <c r="LRW670" s="65"/>
      <c r="LRX670" s="65"/>
      <c r="LRY670" s="65"/>
      <c r="LRZ670" s="65"/>
      <c r="LSA670" s="65"/>
      <c r="LSB670" s="65"/>
      <c r="LSC670" s="65"/>
      <c r="LSD670" s="65"/>
      <c r="LSE670" s="65"/>
      <c r="LSF670" s="65"/>
      <c r="LSG670" s="65"/>
      <c r="LSH670" s="65"/>
      <c r="LSI670" s="65"/>
      <c r="LSJ670" s="65"/>
      <c r="LSK670" s="65"/>
      <c r="LSL670" s="65"/>
      <c r="LSM670" s="65"/>
      <c r="LSN670" s="65"/>
      <c r="LSO670" s="65"/>
      <c r="LSP670" s="65"/>
      <c r="LSQ670" s="65"/>
      <c r="LSR670" s="65"/>
      <c r="LSS670" s="65"/>
      <c r="LST670" s="65"/>
      <c r="LSU670" s="65"/>
      <c r="LSV670" s="65"/>
      <c r="LSW670" s="65"/>
      <c r="LSX670" s="65"/>
      <c r="LSY670" s="65"/>
      <c r="LSZ670" s="65"/>
      <c r="LTA670" s="65"/>
      <c r="LTB670" s="65"/>
      <c r="LTC670" s="65"/>
      <c r="LTD670" s="65"/>
      <c r="LTE670" s="65"/>
      <c r="LTF670" s="65"/>
      <c r="LTG670" s="65"/>
      <c r="LTH670" s="65"/>
      <c r="LTI670" s="65"/>
      <c r="LTJ670" s="65"/>
      <c r="LTK670" s="65"/>
      <c r="LTL670" s="65"/>
      <c r="LTM670" s="65"/>
      <c r="LTN670" s="65"/>
      <c r="LTO670" s="65"/>
      <c r="LTP670" s="65"/>
      <c r="LTQ670" s="65"/>
      <c r="LTR670" s="65"/>
      <c r="LTS670" s="65"/>
      <c r="LTT670" s="65"/>
      <c r="LTU670" s="65"/>
      <c r="LTV670" s="65"/>
      <c r="LTW670" s="65"/>
      <c r="LTX670" s="65"/>
      <c r="LTY670" s="65"/>
      <c r="LTZ670" s="65"/>
      <c r="LUA670" s="65"/>
      <c r="LUB670" s="65"/>
      <c r="LUC670" s="65"/>
      <c r="LUD670" s="65"/>
      <c r="LUE670" s="65"/>
      <c r="LUF670" s="65"/>
      <c r="LUG670" s="65"/>
      <c r="LUH670" s="65"/>
      <c r="LUI670" s="65"/>
      <c r="LUJ670" s="65"/>
      <c r="LUK670" s="65"/>
      <c r="LUL670" s="65"/>
      <c r="LUM670" s="65"/>
      <c r="LUN670" s="65"/>
      <c r="LUO670" s="65"/>
      <c r="LUP670" s="65"/>
      <c r="LUQ670" s="65"/>
      <c r="LUR670" s="65"/>
      <c r="LUS670" s="65"/>
      <c r="LUT670" s="65"/>
      <c r="LUU670" s="65"/>
      <c r="LUV670" s="65"/>
      <c r="LUW670" s="65"/>
      <c r="LUX670" s="65"/>
      <c r="LUY670" s="65"/>
      <c r="LUZ670" s="65"/>
      <c r="LVA670" s="65"/>
      <c r="LVB670" s="65"/>
      <c r="LVC670" s="65"/>
      <c r="LVD670" s="65"/>
      <c r="LVE670" s="65"/>
      <c r="LVF670" s="65"/>
      <c r="LVG670" s="65"/>
      <c r="LVH670" s="65"/>
      <c r="LVI670" s="65"/>
      <c r="LVJ670" s="65"/>
      <c r="LVK670" s="65"/>
      <c r="LVL670" s="65"/>
      <c r="LVM670" s="65"/>
      <c r="LVN670" s="65"/>
      <c r="LVO670" s="65"/>
      <c r="LVP670" s="65"/>
      <c r="LVQ670" s="65"/>
      <c r="LVR670" s="65"/>
      <c r="LVS670" s="65"/>
      <c r="LVT670" s="65"/>
      <c r="LVU670" s="65"/>
      <c r="LVV670" s="65"/>
      <c r="LVW670" s="65"/>
      <c r="LVX670" s="65"/>
      <c r="LVY670" s="65"/>
      <c r="LVZ670" s="65"/>
      <c r="LWA670" s="65"/>
      <c r="LWB670" s="65"/>
      <c r="LWC670" s="65"/>
      <c r="LWD670" s="65"/>
      <c r="LWE670" s="65"/>
      <c r="LWF670" s="65"/>
      <c r="LWG670" s="65"/>
      <c r="LWH670" s="65"/>
      <c r="LWI670" s="65"/>
      <c r="LWJ670" s="65"/>
      <c r="LWK670" s="65"/>
      <c r="LWL670" s="65"/>
      <c r="LWM670" s="65"/>
      <c r="LWN670" s="65"/>
      <c r="LWO670" s="65"/>
      <c r="LWP670" s="65"/>
      <c r="LWQ670" s="65"/>
      <c r="LWR670" s="65"/>
      <c r="LWS670" s="65"/>
      <c r="LWT670" s="65"/>
      <c r="LWU670" s="65"/>
      <c r="LWV670" s="65"/>
      <c r="LWW670" s="65"/>
      <c r="LWX670" s="65"/>
      <c r="LWY670" s="65"/>
      <c r="LWZ670" s="65"/>
      <c r="LXA670" s="65"/>
      <c r="LXB670" s="65"/>
      <c r="LXC670" s="65"/>
      <c r="LXD670" s="65"/>
      <c r="LXE670" s="65"/>
      <c r="LXF670" s="65"/>
      <c r="LXG670" s="65"/>
      <c r="LXH670" s="65"/>
      <c r="LXI670" s="65"/>
      <c r="LXJ670" s="65"/>
      <c r="LXK670" s="65"/>
      <c r="LXL670" s="65"/>
      <c r="LXM670" s="65"/>
      <c r="LXN670" s="65"/>
      <c r="LXO670" s="65"/>
      <c r="LXP670" s="65"/>
      <c r="LXQ670" s="65"/>
      <c r="LXR670" s="65"/>
      <c r="LXS670" s="65"/>
      <c r="LXT670" s="65"/>
      <c r="LXU670" s="65"/>
      <c r="LXV670" s="65"/>
      <c r="LXW670" s="65"/>
      <c r="LXX670" s="65"/>
      <c r="LXY670" s="65"/>
      <c r="LXZ670" s="65"/>
      <c r="LYA670" s="65"/>
      <c r="LYB670" s="65"/>
      <c r="LYC670" s="65"/>
      <c r="LYD670" s="65"/>
      <c r="LYE670" s="65"/>
      <c r="LYF670" s="65"/>
      <c r="LYG670" s="65"/>
      <c r="LYH670" s="65"/>
      <c r="LYI670" s="65"/>
      <c r="LYJ670" s="65"/>
      <c r="LYK670" s="65"/>
      <c r="LYL670" s="65"/>
      <c r="LYM670" s="65"/>
      <c r="LYN670" s="65"/>
      <c r="LYO670" s="65"/>
      <c r="LYP670" s="65"/>
      <c r="LYQ670" s="65"/>
      <c r="LYR670" s="65"/>
      <c r="LYS670" s="65"/>
      <c r="LYT670" s="65"/>
      <c r="LYU670" s="65"/>
      <c r="LYV670" s="65"/>
      <c r="LYW670" s="65"/>
      <c r="LYX670" s="65"/>
      <c r="LYY670" s="65"/>
      <c r="LYZ670" s="65"/>
      <c r="LZA670" s="65"/>
      <c r="LZB670" s="65"/>
      <c r="LZC670" s="65"/>
      <c r="LZD670" s="65"/>
      <c r="LZE670" s="65"/>
      <c r="LZF670" s="65"/>
      <c r="LZG670" s="65"/>
      <c r="LZH670" s="65"/>
      <c r="LZI670" s="65"/>
      <c r="LZJ670" s="65"/>
      <c r="LZK670" s="65"/>
      <c r="LZL670" s="65"/>
      <c r="LZM670" s="65"/>
      <c r="LZN670" s="65"/>
      <c r="LZO670" s="65"/>
      <c r="LZP670" s="65"/>
      <c r="LZQ670" s="65"/>
      <c r="LZR670" s="65"/>
      <c r="LZS670" s="65"/>
      <c r="LZT670" s="65"/>
      <c r="LZU670" s="65"/>
      <c r="LZV670" s="65"/>
      <c r="LZW670" s="65"/>
      <c r="LZX670" s="65"/>
      <c r="LZY670" s="65"/>
      <c r="LZZ670" s="65"/>
      <c r="MAA670" s="65"/>
      <c r="MAB670" s="65"/>
      <c r="MAC670" s="65"/>
      <c r="MAD670" s="65"/>
      <c r="MAE670" s="65"/>
      <c r="MAF670" s="65"/>
      <c r="MAG670" s="65"/>
      <c r="MAH670" s="65"/>
      <c r="MAI670" s="65"/>
      <c r="MAJ670" s="65"/>
      <c r="MAK670" s="65"/>
      <c r="MAL670" s="65"/>
      <c r="MAM670" s="65"/>
      <c r="MAN670" s="65"/>
      <c r="MAO670" s="65"/>
      <c r="MAP670" s="65"/>
      <c r="MAQ670" s="65"/>
      <c r="MAR670" s="65"/>
      <c r="MAS670" s="65"/>
      <c r="MAT670" s="65"/>
      <c r="MAU670" s="65"/>
      <c r="MAV670" s="65"/>
      <c r="MAW670" s="65"/>
      <c r="MAX670" s="65"/>
      <c r="MAY670" s="65"/>
      <c r="MAZ670" s="65"/>
      <c r="MBA670" s="65"/>
      <c r="MBB670" s="65"/>
      <c r="MBC670" s="65"/>
      <c r="MBD670" s="65"/>
      <c r="MBE670" s="65"/>
      <c r="MBF670" s="65"/>
      <c r="MBG670" s="65"/>
      <c r="MBH670" s="65"/>
      <c r="MBI670" s="65"/>
      <c r="MBJ670" s="65"/>
      <c r="MBK670" s="65"/>
      <c r="MBL670" s="65"/>
      <c r="MBM670" s="65"/>
      <c r="MBN670" s="65"/>
      <c r="MBO670" s="65"/>
      <c r="MBP670" s="65"/>
      <c r="MBQ670" s="65"/>
      <c r="MBR670" s="65"/>
      <c r="MBS670" s="65"/>
      <c r="MBT670" s="65"/>
      <c r="MBU670" s="65"/>
      <c r="MBV670" s="65"/>
      <c r="MBW670" s="65"/>
      <c r="MBX670" s="65"/>
      <c r="MBY670" s="65"/>
      <c r="MBZ670" s="65"/>
      <c r="MCA670" s="65"/>
      <c r="MCB670" s="65"/>
      <c r="MCC670" s="65"/>
      <c r="MCD670" s="65"/>
      <c r="MCE670" s="65"/>
      <c r="MCF670" s="65"/>
      <c r="MCG670" s="65"/>
      <c r="MCH670" s="65"/>
      <c r="MCI670" s="65"/>
      <c r="MCJ670" s="65"/>
      <c r="MCK670" s="65"/>
      <c r="MCL670" s="65"/>
      <c r="MCM670" s="65"/>
      <c r="MCN670" s="65"/>
      <c r="MCO670" s="65"/>
      <c r="MCP670" s="65"/>
      <c r="MCQ670" s="65"/>
      <c r="MCR670" s="65"/>
      <c r="MCS670" s="65"/>
      <c r="MCT670" s="65"/>
      <c r="MCU670" s="65"/>
      <c r="MCV670" s="65"/>
      <c r="MCW670" s="65"/>
      <c r="MCX670" s="65"/>
      <c r="MCY670" s="65"/>
      <c r="MCZ670" s="65"/>
      <c r="MDA670" s="65"/>
      <c r="MDB670" s="65"/>
      <c r="MDC670" s="65"/>
      <c r="MDD670" s="65"/>
      <c r="MDE670" s="65"/>
      <c r="MDF670" s="65"/>
      <c r="MDG670" s="65"/>
      <c r="MDH670" s="65"/>
      <c r="MDI670" s="65"/>
      <c r="MDJ670" s="65"/>
      <c r="MDK670" s="65"/>
      <c r="MDL670" s="65"/>
      <c r="MDM670" s="65"/>
      <c r="MDN670" s="65"/>
      <c r="MDO670" s="65"/>
      <c r="MDP670" s="65"/>
      <c r="MDQ670" s="65"/>
      <c r="MDR670" s="65"/>
      <c r="MDS670" s="65"/>
      <c r="MDT670" s="65"/>
      <c r="MDU670" s="65"/>
      <c r="MDV670" s="65"/>
      <c r="MDW670" s="65"/>
      <c r="MDX670" s="65"/>
      <c r="MDY670" s="65"/>
      <c r="MDZ670" s="65"/>
      <c r="MEA670" s="65"/>
      <c r="MEB670" s="65"/>
      <c r="MEC670" s="65"/>
      <c r="MED670" s="65"/>
      <c r="MEE670" s="65"/>
      <c r="MEF670" s="65"/>
      <c r="MEG670" s="65"/>
      <c r="MEH670" s="65"/>
      <c r="MEI670" s="65"/>
      <c r="MEJ670" s="65"/>
      <c r="MEK670" s="65"/>
      <c r="MEL670" s="65"/>
      <c r="MEM670" s="65"/>
      <c r="MEN670" s="65"/>
      <c r="MEO670" s="65"/>
      <c r="MEP670" s="65"/>
      <c r="MEQ670" s="65"/>
      <c r="MER670" s="65"/>
      <c r="MES670" s="65"/>
      <c r="MET670" s="65"/>
      <c r="MEU670" s="65"/>
      <c r="MEV670" s="65"/>
      <c r="MEW670" s="65"/>
      <c r="MEX670" s="65"/>
      <c r="MEY670" s="65"/>
      <c r="MEZ670" s="65"/>
      <c r="MFA670" s="65"/>
      <c r="MFB670" s="65"/>
      <c r="MFC670" s="65"/>
      <c r="MFD670" s="65"/>
      <c r="MFE670" s="65"/>
      <c r="MFF670" s="65"/>
      <c r="MFG670" s="65"/>
      <c r="MFH670" s="65"/>
      <c r="MFI670" s="65"/>
      <c r="MFJ670" s="65"/>
      <c r="MFK670" s="65"/>
      <c r="MFL670" s="65"/>
      <c r="MFM670" s="65"/>
      <c r="MFN670" s="65"/>
      <c r="MFO670" s="65"/>
      <c r="MFP670" s="65"/>
      <c r="MFQ670" s="65"/>
      <c r="MFR670" s="65"/>
      <c r="MFS670" s="65"/>
      <c r="MFT670" s="65"/>
      <c r="MFU670" s="65"/>
      <c r="MFV670" s="65"/>
      <c r="MFW670" s="65"/>
      <c r="MFX670" s="65"/>
      <c r="MFY670" s="65"/>
      <c r="MFZ670" s="65"/>
      <c r="MGA670" s="65"/>
      <c r="MGB670" s="65"/>
      <c r="MGC670" s="65"/>
      <c r="MGD670" s="65"/>
      <c r="MGE670" s="65"/>
      <c r="MGF670" s="65"/>
      <c r="MGG670" s="65"/>
      <c r="MGH670" s="65"/>
      <c r="MGI670" s="65"/>
      <c r="MGJ670" s="65"/>
      <c r="MGK670" s="65"/>
      <c r="MGL670" s="65"/>
      <c r="MGM670" s="65"/>
      <c r="MGN670" s="65"/>
      <c r="MGO670" s="65"/>
      <c r="MGP670" s="65"/>
      <c r="MGQ670" s="65"/>
      <c r="MGR670" s="65"/>
      <c r="MGS670" s="65"/>
      <c r="MGT670" s="65"/>
      <c r="MGU670" s="65"/>
      <c r="MGV670" s="65"/>
      <c r="MGW670" s="65"/>
      <c r="MGX670" s="65"/>
      <c r="MGY670" s="65"/>
      <c r="MGZ670" s="65"/>
      <c r="MHA670" s="65"/>
      <c r="MHB670" s="65"/>
      <c r="MHC670" s="65"/>
      <c r="MHD670" s="65"/>
      <c r="MHE670" s="65"/>
      <c r="MHF670" s="65"/>
      <c r="MHG670" s="65"/>
      <c r="MHH670" s="65"/>
      <c r="MHI670" s="65"/>
      <c r="MHJ670" s="65"/>
      <c r="MHK670" s="65"/>
      <c r="MHL670" s="65"/>
      <c r="MHM670" s="65"/>
      <c r="MHN670" s="65"/>
      <c r="MHO670" s="65"/>
      <c r="MHP670" s="65"/>
      <c r="MHQ670" s="65"/>
      <c r="MHR670" s="65"/>
      <c r="MHS670" s="65"/>
      <c r="MHT670" s="65"/>
      <c r="MHU670" s="65"/>
      <c r="MHV670" s="65"/>
      <c r="MHW670" s="65"/>
      <c r="MHX670" s="65"/>
      <c r="MHY670" s="65"/>
      <c r="MHZ670" s="65"/>
      <c r="MIA670" s="65"/>
      <c r="MIB670" s="65"/>
      <c r="MIC670" s="65"/>
      <c r="MID670" s="65"/>
      <c r="MIE670" s="65"/>
      <c r="MIF670" s="65"/>
      <c r="MIG670" s="65"/>
      <c r="MIH670" s="65"/>
      <c r="MII670" s="65"/>
      <c r="MIJ670" s="65"/>
      <c r="MIK670" s="65"/>
      <c r="MIL670" s="65"/>
      <c r="MIM670" s="65"/>
      <c r="MIN670" s="65"/>
      <c r="MIO670" s="65"/>
      <c r="MIP670" s="65"/>
      <c r="MIQ670" s="65"/>
      <c r="MIR670" s="65"/>
      <c r="MIS670" s="65"/>
      <c r="MIT670" s="65"/>
      <c r="MIU670" s="65"/>
      <c r="MIV670" s="65"/>
      <c r="MIW670" s="65"/>
      <c r="MIX670" s="65"/>
      <c r="MIY670" s="65"/>
      <c r="MIZ670" s="65"/>
      <c r="MJA670" s="65"/>
      <c r="MJB670" s="65"/>
      <c r="MJC670" s="65"/>
      <c r="MJD670" s="65"/>
      <c r="MJE670" s="65"/>
      <c r="MJF670" s="65"/>
      <c r="MJG670" s="65"/>
      <c r="MJH670" s="65"/>
      <c r="MJI670" s="65"/>
      <c r="MJJ670" s="65"/>
      <c r="MJK670" s="65"/>
      <c r="MJL670" s="65"/>
      <c r="MJM670" s="65"/>
      <c r="MJN670" s="65"/>
      <c r="MJO670" s="65"/>
      <c r="MJP670" s="65"/>
      <c r="MJQ670" s="65"/>
      <c r="MJR670" s="65"/>
      <c r="MJS670" s="65"/>
      <c r="MJT670" s="65"/>
      <c r="MJU670" s="65"/>
      <c r="MJV670" s="65"/>
      <c r="MJW670" s="65"/>
      <c r="MJX670" s="65"/>
      <c r="MJY670" s="65"/>
      <c r="MJZ670" s="65"/>
      <c r="MKA670" s="65"/>
      <c r="MKB670" s="65"/>
      <c r="MKC670" s="65"/>
      <c r="MKD670" s="65"/>
      <c r="MKE670" s="65"/>
      <c r="MKF670" s="65"/>
      <c r="MKG670" s="65"/>
      <c r="MKH670" s="65"/>
      <c r="MKI670" s="65"/>
      <c r="MKJ670" s="65"/>
      <c r="MKK670" s="65"/>
      <c r="MKL670" s="65"/>
      <c r="MKM670" s="65"/>
      <c r="MKN670" s="65"/>
      <c r="MKO670" s="65"/>
      <c r="MKP670" s="65"/>
      <c r="MKQ670" s="65"/>
      <c r="MKR670" s="65"/>
      <c r="MKS670" s="65"/>
      <c r="MKT670" s="65"/>
      <c r="MKU670" s="65"/>
      <c r="MKV670" s="65"/>
      <c r="MKW670" s="65"/>
      <c r="MKX670" s="65"/>
      <c r="MKY670" s="65"/>
      <c r="MKZ670" s="65"/>
      <c r="MLA670" s="65"/>
      <c r="MLB670" s="65"/>
      <c r="MLC670" s="65"/>
      <c r="MLD670" s="65"/>
      <c r="MLE670" s="65"/>
      <c r="MLF670" s="65"/>
      <c r="MLG670" s="65"/>
      <c r="MLH670" s="65"/>
      <c r="MLI670" s="65"/>
      <c r="MLJ670" s="65"/>
      <c r="MLK670" s="65"/>
      <c r="MLL670" s="65"/>
      <c r="MLM670" s="65"/>
      <c r="MLN670" s="65"/>
      <c r="MLO670" s="65"/>
      <c r="MLP670" s="65"/>
      <c r="MLQ670" s="65"/>
      <c r="MLR670" s="65"/>
      <c r="MLS670" s="65"/>
      <c r="MLT670" s="65"/>
      <c r="MLU670" s="65"/>
      <c r="MLV670" s="65"/>
      <c r="MLW670" s="65"/>
      <c r="MLX670" s="65"/>
      <c r="MLY670" s="65"/>
      <c r="MLZ670" s="65"/>
      <c r="MMA670" s="65"/>
      <c r="MMB670" s="65"/>
      <c r="MMC670" s="65"/>
      <c r="MMD670" s="65"/>
      <c r="MME670" s="65"/>
      <c r="MMF670" s="65"/>
      <c r="MMG670" s="65"/>
      <c r="MMH670" s="65"/>
      <c r="MMI670" s="65"/>
      <c r="MMJ670" s="65"/>
      <c r="MMK670" s="65"/>
      <c r="MML670" s="65"/>
      <c r="MMM670" s="65"/>
      <c r="MMN670" s="65"/>
      <c r="MMO670" s="65"/>
      <c r="MMP670" s="65"/>
      <c r="MMQ670" s="65"/>
      <c r="MMR670" s="65"/>
      <c r="MMS670" s="65"/>
      <c r="MMT670" s="65"/>
      <c r="MMU670" s="65"/>
      <c r="MMV670" s="65"/>
      <c r="MMW670" s="65"/>
      <c r="MMX670" s="65"/>
      <c r="MMY670" s="65"/>
      <c r="MMZ670" s="65"/>
      <c r="MNA670" s="65"/>
      <c r="MNB670" s="65"/>
      <c r="MNC670" s="65"/>
      <c r="MND670" s="65"/>
      <c r="MNE670" s="65"/>
      <c r="MNF670" s="65"/>
      <c r="MNG670" s="65"/>
      <c r="MNH670" s="65"/>
      <c r="MNI670" s="65"/>
      <c r="MNJ670" s="65"/>
      <c r="MNK670" s="65"/>
      <c r="MNL670" s="65"/>
      <c r="MNM670" s="65"/>
      <c r="MNN670" s="65"/>
      <c r="MNO670" s="65"/>
      <c r="MNP670" s="65"/>
      <c r="MNQ670" s="65"/>
      <c r="MNR670" s="65"/>
      <c r="MNS670" s="65"/>
      <c r="MNT670" s="65"/>
      <c r="MNU670" s="65"/>
      <c r="MNV670" s="65"/>
      <c r="MNW670" s="65"/>
      <c r="MNX670" s="65"/>
      <c r="MNY670" s="65"/>
      <c r="MNZ670" s="65"/>
      <c r="MOA670" s="65"/>
      <c r="MOB670" s="65"/>
      <c r="MOC670" s="65"/>
      <c r="MOD670" s="65"/>
      <c r="MOE670" s="65"/>
      <c r="MOF670" s="65"/>
      <c r="MOG670" s="65"/>
      <c r="MOH670" s="65"/>
      <c r="MOI670" s="65"/>
      <c r="MOJ670" s="65"/>
      <c r="MOK670" s="65"/>
      <c r="MOL670" s="65"/>
      <c r="MOM670" s="65"/>
      <c r="MON670" s="65"/>
      <c r="MOO670" s="65"/>
      <c r="MOP670" s="65"/>
      <c r="MOQ670" s="65"/>
      <c r="MOR670" s="65"/>
      <c r="MOS670" s="65"/>
      <c r="MOT670" s="65"/>
      <c r="MOU670" s="65"/>
      <c r="MOV670" s="65"/>
      <c r="MOW670" s="65"/>
      <c r="MOX670" s="65"/>
      <c r="MOY670" s="65"/>
      <c r="MOZ670" s="65"/>
      <c r="MPA670" s="65"/>
      <c r="MPB670" s="65"/>
      <c r="MPC670" s="65"/>
      <c r="MPD670" s="65"/>
      <c r="MPE670" s="65"/>
      <c r="MPF670" s="65"/>
      <c r="MPG670" s="65"/>
      <c r="MPH670" s="65"/>
      <c r="MPI670" s="65"/>
      <c r="MPJ670" s="65"/>
      <c r="MPK670" s="65"/>
      <c r="MPL670" s="65"/>
      <c r="MPM670" s="65"/>
      <c r="MPN670" s="65"/>
      <c r="MPO670" s="65"/>
      <c r="MPP670" s="65"/>
      <c r="MPQ670" s="65"/>
      <c r="MPR670" s="65"/>
      <c r="MPS670" s="65"/>
      <c r="MPT670" s="65"/>
      <c r="MPU670" s="65"/>
      <c r="MPV670" s="65"/>
      <c r="MPW670" s="65"/>
      <c r="MPX670" s="65"/>
      <c r="MPY670" s="65"/>
      <c r="MPZ670" s="65"/>
      <c r="MQA670" s="65"/>
      <c r="MQB670" s="65"/>
      <c r="MQC670" s="65"/>
      <c r="MQD670" s="65"/>
      <c r="MQE670" s="65"/>
      <c r="MQF670" s="65"/>
      <c r="MQG670" s="65"/>
      <c r="MQH670" s="65"/>
      <c r="MQI670" s="65"/>
      <c r="MQJ670" s="65"/>
      <c r="MQK670" s="65"/>
      <c r="MQL670" s="65"/>
      <c r="MQM670" s="65"/>
      <c r="MQN670" s="65"/>
      <c r="MQO670" s="65"/>
      <c r="MQP670" s="65"/>
      <c r="MQQ670" s="65"/>
      <c r="MQR670" s="65"/>
      <c r="MQS670" s="65"/>
      <c r="MQT670" s="65"/>
      <c r="MQU670" s="65"/>
      <c r="MQV670" s="65"/>
      <c r="MQW670" s="65"/>
      <c r="MQX670" s="65"/>
      <c r="MQY670" s="65"/>
      <c r="MQZ670" s="65"/>
      <c r="MRA670" s="65"/>
      <c r="MRB670" s="65"/>
      <c r="MRC670" s="65"/>
      <c r="MRD670" s="65"/>
      <c r="MRE670" s="65"/>
      <c r="MRF670" s="65"/>
      <c r="MRG670" s="65"/>
      <c r="MRH670" s="65"/>
      <c r="MRI670" s="65"/>
      <c r="MRJ670" s="65"/>
      <c r="MRK670" s="65"/>
      <c r="MRL670" s="65"/>
      <c r="MRM670" s="65"/>
      <c r="MRN670" s="65"/>
      <c r="MRO670" s="65"/>
      <c r="MRP670" s="65"/>
      <c r="MRQ670" s="65"/>
      <c r="MRR670" s="65"/>
      <c r="MRS670" s="65"/>
      <c r="MRT670" s="65"/>
      <c r="MRU670" s="65"/>
      <c r="MRV670" s="65"/>
      <c r="MRW670" s="65"/>
      <c r="MRX670" s="65"/>
      <c r="MRY670" s="65"/>
      <c r="MRZ670" s="65"/>
      <c r="MSA670" s="65"/>
      <c r="MSB670" s="65"/>
      <c r="MSC670" s="65"/>
      <c r="MSD670" s="65"/>
      <c r="MSE670" s="65"/>
      <c r="MSF670" s="65"/>
      <c r="MSG670" s="65"/>
      <c r="MSH670" s="65"/>
      <c r="MSI670" s="65"/>
      <c r="MSJ670" s="65"/>
      <c r="MSK670" s="65"/>
      <c r="MSL670" s="65"/>
      <c r="MSM670" s="65"/>
      <c r="MSN670" s="65"/>
      <c r="MSO670" s="65"/>
      <c r="MSP670" s="65"/>
      <c r="MSQ670" s="65"/>
      <c r="MSR670" s="65"/>
      <c r="MSS670" s="65"/>
      <c r="MST670" s="65"/>
      <c r="MSU670" s="65"/>
      <c r="MSV670" s="65"/>
      <c r="MSW670" s="65"/>
      <c r="MSX670" s="65"/>
      <c r="MSY670" s="65"/>
      <c r="MSZ670" s="65"/>
      <c r="MTA670" s="65"/>
      <c r="MTB670" s="65"/>
      <c r="MTC670" s="65"/>
      <c r="MTD670" s="65"/>
      <c r="MTE670" s="65"/>
      <c r="MTF670" s="65"/>
      <c r="MTG670" s="65"/>
      <c r="MTH670" s="65"/>
      <c r="MTI670" s="65"/>
      <c r="MTJ670" s="65"/>
      <c r="MTK670" s="65"/>
      <c r="MTL670" s="65"/>
      <c r="MTM670" s="65"/>
      <c r="MTN670" s="65"/>
      <c r="MTO670" s="65"/>
      <c r="MTP670" s="65"/>
      <c r="MTQ670" s="65"/>
      <c r="MTR670" s="65"/>
      <c r="MTS670" s="65"/>
      <c r="MTT670" s="65"/>
      <c r="MTU670" s="65"/>
      <c r="MTV670" s="65"/>
      <c r="MTW670" s="65"/>
      <c r="MTX670" s="65"/>
      <c r="MTY670" s="65"/>
      <c r="MTZ670" s="65"/>
      <c r="MUA670" s="65"/>
      <c r="MUB670" s="65"/>
      <c r="MUC670" s="65"/>
      <c r="MUD670" s="65"/>
      <c r="MUE670" s="65"/>
      <c r="MUF670" s="65"/>
      <c r="MUG670" s="65"/>
      <c r="MUH670" s="65"/>
      <c r="MUI670" s="65"/>
      <c r="MUJ670" s="65"/>
      <c r="MUK670" s="65"/>
      <c r="MUL670" s="65"/>
      <c r="MUM670" s="65"/>
      <c r="MUN670" s="65"/>
      <c r="MUO670" s="65"/>
      <c r="MUP670" s="65"/>
      <c r="MUQ670" s="65"/>
      <c r="MUR670" s="65"/>
      <c r="MUS670" s="65"/>
      <c r="MUT670" s="65"/>
      <c r="MUU670" s="65"/>
      <c r="MUV670" s="65"/>
      <c r="MUW670" s="65"/>
      <c r="MUX670" s="65"/>
      <c r="MUY670" s="65"/>
      <c r="MUZ670" s="65"/>
      <c r="MVA670" s="65"/>
      <c r="MVB670" s="65"/>
      <c r="MVC670" s="65"/>
      <c r="MVD670" s="65"/>
      <c r="MVE670" s="65"/>
      <c r="MVF670" s="65"/>
      <c r="MVG670" s="65"/>
      <c r="MVH670" s="65"/>
      <c r="MVI670" s="65"/>
      <c r="MVJ670" s="65"/>
      <c r="MVK670" s="65"/>
      <c r="MVL670" s="65"/>
      <c r="MVM670" s="65"/>
      <c r="MVN670" s="65"/>
      <c r="MVO670" s="65"/>
      <c r="MVP670" s="65"/>
      <c r="MVQ670" s="65"/>
      <c r="MVR670" s="65"/>
      <c r="MVS670" s="65"/>
      <c r="MVT670" s="65"/>
      <c r="MVU670" s="65"/>
      <c r="MVV670" s="65"/>
      <c r="MVW670" s="65"/>
      <c r="MVX670" s="65"/>
      <c r="MVY670" s="65"/>
      <c r="MVZ670" s="65"/>
      <c r="MWA670" s="65"/>
      <c r="MWB670" s="65"/>
      <c r="MWC670" s="65"/>
      <c r="MWD670" s="65"/>
      <c r="MWE670" s="65"/>
      <c r="MWF670" s="65"/>
      <c r="MWG670" s="65"/>
      <c r="MWH670" s="65"/>
      <c r="MWI670" s="65"/>
      <c r="MWJ670" s="65"/>
      <c r="MWK670" s="65"/>
      <c r="MWL670" s="65"/>
      <c r="MWM670" s="65"/>
      <c r="MWN670" s="65"/>
      <c r="MWO670" s="65"/>
      <c r="MWP670" s="65"/>
      <c r="MWQ670" s="65"/>
      <c r="MWR670" s="65"/>
      <c r="MWS670" s="65"/>
      <c r="MWT670" s="65"/>
      <c r="MWU670" s="65"/>
      <c r="MWV670" s="65"/>
      <c r="MWW670" s="65"/>
      <c r="MWX670" s="65"/>
      <c r="MWY670" s="65"/>
      <c r="MWZ670" s="65"/>
      <c r="MXA670" s="65"/>
      <c r="MXB670" s="65"/>
      <c r="MXC670" s="65"/>
      <c r="MXD670" s="65"/>
      <c r="MXE670" s="65"/>
      <c r="MXF670" s="65"/>
      <c r="MXG670" s="65"/>
      <c r="MXH670" s="65"/>
      <c r="MXI670" s="65"/>
      <c r="MXJ670" s="65"/>
      <c r="MXK670" s="65"/>
      <c r="MXL670" s="65"/>
      <c r="MXM670" s="65"/>
      <c r="MXN670" s="65"/>
      <c r="MXO670" s="65"/>
      <c r="MXP670" s="65"/>
      <c r="MXQ670" s="65"/>
      <c r="MXR670" s="65"/>
      <c r="MXS670" s="65"/>
      <c r="MXT670" s="65"/>
      <c r="MXU670" s="65"/>
      <c r="MXV670" s="65"/>
      <c r="MXW670" s="65"/>
      <c r="MXX670" s="65"/>
      <c r="MXY670" s="65"/>
      <c r="MXZ670" s="65"/>
      <c r="MYA670" s="65"/>
      <c r="MYB670" s="65"/>
      <c r="MYC670" s="65"/>
      <c r="MYD670" s="65"/>
      <c r="MYE670" s="65"/>
      <c r="MYF670" s="65"/>
      <c r="MYG670" s="65"/>
      <c r="MYH670" s="65"/>
      <c r="MYI670" s="65"/>
      <c r="MYJ670" s="65"/>
      <c r="MYK670" s="65"/>
      <c r="MYL670" s="65"/>
      <c r="MYM670" s="65"/>
      <c r="MYN670" s="65"/>
      <c r="MYO670" s="65"/>
      <c r="MYP670" s="65"/>
      <c r="MYQ670" s="65"/>
      <c r="MYR670" s="65"/>
      <c r="MYS670" s="65"/>
      <c r="MYT670" s="65"/>
      <c r="MYU670" s="65"/>
      <c r="MYV670" s="65"/>
      <c r="MYW670" s="65"/>
      <c r="MYX670" s="65"/>
      <c r="MYY670" s="65"/>
      <c r="MYZ670" s="65"/>
      <c r="MZA670" s="65"/>
      <c r="MZB670" s="65"/>
      <c r="MZC670" s="65"/>
      <c r="MZD670" s="65"/>
      <c r="MZE670" s="65"/>
      <c r="MZF670" s="65"/>
      <c r="MZG670" s="65"/>
      <c r="MZH670" s="65"/>
      <c r="MZI670" s="65"/>
      <c r="MZJ670" s="65"/>
      <c r="MZK670" s="65"/>
      <c r="MZL670" s="65"/>
      <c r="MZM670" s="65"/>
      <c r="MZN670" s="65"/>
      <c r="MZO670" s="65"/>
      <c r="MZP670" s="65"/>
      <c r="MZQ670" s="65"/>
      <c r="MZR670" s="65"/>
      <c r="MZS670" s="65"/>
      <c r="MZT670" s="65"/>
      <c r="MZU670" s="65"/>
      <c r="MZV670" s="65"/>
      <c r="MZW670" s="65"/>
      <c r="MZX670" s="65"/>
      <c r="MZY670" s="65"/>
      <c r="MZZ670" s="65"/>
      <c r="NAA670" s="65"/>
      <c r="NAB670" s="65"/>
      <c r="NAC670" s="65"/>
      <c r="NAD670" s="65"/>
      <c r="NAE670" s="65"/>
      <c r="NAF670" s="65"/>
      <c r="NAG670" s="65"/>
      <c r="NAH670" s="65"/>
      <c r="NAI670" s="65"/>
      <c r="NAJ670" s="65"/>
      <c r="NAK670" s="65"/>
      <c r="NAL670" s="65"/>
      <c r="NAM670" s="65"/>
      <c r="NAN670" s="65"/>
      <c r="NAO670" s="65"/>
      <c r="NAP670" s="65"/>
      <c r="NAQ670" s="65"/>
      <c r="NAR670" s="65"/>
      <c r="NAS670" s="65"/>
      <c r="NAT670" s="65"/>
      <c r="NAU670" s="65"/>
      <c r="NAV670" s="65"/>
      <c r="NAW670" s="65"/>
      <c r="NAX670" s="65"/>
      <c r="NAY670" s="65"/>
      <c r="NAZ670" s="65"/>
      <c r="NBA670" s="65"/>
      <c r="NBB670" s="65"/>
      <c r="NBC670" s="65"/>
      <c r="NBD670" s="65"/>
      <c r="NBE670" s="65"/>
      <c r="NBF670" s="65"/>
      <c r="NBG670" s="65"/>
      <c r="NBH670" s="65"/>
      <c r="NBI670" s="65"/>
      <c r="NBJ670" s="65"/>
      <c r="NBK670" s="65"/>
      <c r="NBL670" s="65"/>
      <c r="NBM670" s="65"/>
      <c r="NBN670" s="65"/>
      <c r="NBO670" s="65"/>
      <c r="NBP670" s="65"/>
      <c r="NBQ670" s="65"/>
      <c r="NBR670" s="65"/>
      <c r="NBS670" s="65"/>
      <c r="NBT670" s="65"/>
      <c r="NBU670" s="65"/>
      <c r="NBV670" s="65"/>
      <c r="NBW670" s="65"/>
      <c r="NBX670" s="65"/>
      <c r="NBY670" s="65"/>
      <c r="NBZ670" s="65"/>
      <c r="NCA670" s="65"/>
      <c r="NCB670" s="65"/>
      <c r="NCC670" s="65"/>
      <c r="NCD670" s="65"/>
      <c r="NCE670" s="65"/>
      <c r="NCF670" s="65"/>
      <c r="NCG670" s="65"/>
      <c r="NCH670" s="65"/>
      <c r="NCI670" s="65"/>
      <c r="NCJ670" s="65"/>
      <c r="NCK670" s="65"/>
      <c r="NCL670" s="65"/>
      <c r="NCM670" s="65"/>
      <c r="NCN670" s="65"/>
      <c r="NCO670" s="65"/>
      <c r="NCP670" s="65"/>
      <c r="NCQ670" s="65"/>
      <c r="NCR670" s="65"/>
      <c r="NCS670" s="65"/>
      <c r="NCT670" s="65"/>
      <c r="NCU670" s="65"/>
      <c r="NCV670" s="65"/>
      <c r="NCW670" s="65"/>
      <c r="NCX670" s="65"/>
      <c r="NCY670" s="65"/>
      <c r="NCZ670" s="65"/>
      <c r="NDA670" s="65"/>
      <c r="NDB670" s="65"/>
      <c r="NDC670" s="65"/>
      <c r="NDD670" s="65"/>
      <c r="NDE670" s="65"/>
      <c r="NDF670" s="65"/>
      <c r="NDG670" s="65"/>
      <c r="NDH670" s="65"/>
      <c r="NDI670" s="65"/>
      <c r="NDJ670" s="65"/>
      <c r="NDK670" s="65"/>
      <c r="NDL670" s="65"/>
      <c r="NDM670" s="65"/>
      <c r="NDN670" s="65"/>
      <c r="NDO670" s="65"/>
      <c r="NDP670" s="65"/>
      <c r="NDQ670" s="65"/>
      <c r="NDR670" s="65"/>
      <c r="NDS670" s="65"/>
      <c r="NDT670" s="65"/>
      <c r="NDU670" s="65"/>
      <c r="NDV670" s="65"/>
      <c r="NDW670" s="65"/>
      <c r="NDX670" s="65"/>
      <c r="NDY670" s="65"/>
      <c r="NDZ670" s="65"/>
      <c r="NEA670" s="65"/>
      <c r="NEB670" s="65"/>
      <c r="NEC670" s="65"/>
      <c r="NED670" s="65"/>
      <c r="NEE670" s="65"/>
      <c r="NEF670" s="65"/>
      <c r="NEG670" s="65"/>
      <c r="NEH670" s="65"/>
      <c r="NEI670" s="65"/>
      <c r="NEJ670" s="65"/>
      <c r="NEK670" s="65"/>
      <c r="NEL670" s="65"/>
      <c r="NEM670" s="65"/>
      <c r="NEN670" s="65"/>
      <c r="NEO670" s="65"/>
      <c r="NEP670" s="65"/>
      <c r="NEQ670" s="65"/>
      <c r="NER670" s="65"/>
      <c r="NES670" s="65"/>
      <c r="NET670" s="65"/>
      <c r="NEU670" s="65"/>
      <c r="NEV670" s="65"/>
      <c r="NEW670" s="65"/>
      <c r="NEX670" s="65"/>
      <c r="NEY670" s="65"/>
      <c r="NEZ670" s="65"/>
      <c r="NFA670" s="65"/>
      <c r="NFB670" s="65"/>
      <c r="NFC670" s="65"/>
      <c r="NFD670" s="65"/>
      <c r="NFE670" s="65"/>
      <c r="NFF670" s="65"/>
      <c r="NFG670" s="65"/>
      <c r="NFH670" s="65"/>
      <c r="NFI670" s="65"/>
      <c r="NFJ670" s="65"/>
      <c r="NFK670" s="65"/>
      <c r="NFL670" s="65"/>
      <c r="NFM670" s="65"/>
      <c r="NFN670" s="65"/>
      <c r="NFO670" s="65"/>
      <c r="NFP670" s="65"/>
      <c r="NFQ670" s="65"/>
      <c r="NFR670" s="65"/>
      <c r="NFS670" s="65"/>
      <c r="NFT670" s="65"/>
      <c r="NFU670" s="65"/>
      <c r="NFV670" s="65"/>
      <c r="NFW670" s="65"/>
      <c r="NFX670" s="65"/>
      <c r="NFY670" s="65"/>
      <c r="NFZ670" s="65"/>
      <c r="NGA670" s="65"/>
      <c r="NGB670" s="65"/>
      <c r="NGC670" s="65"/>
      <c r="NGD670" s="65"/>
      <c r="NGE670" s="65"/>
      <c r="NGF670" s="65"/>
      <c r="NGG670" s="65"/>
      <c r="NGH670" s="65"/>
      <c r="NGI670" s="65"/>
      <c r="NGJ670" s="65"/>
      <c r="NGK670" s="65"/>
      <c r="NGL670" s="65"/>
      <c r="NGM670" s="65"/>
      <c r="NGN670" s="65"/>
      <c r="NGO670" s="65"/>
      <c r="NGP670" s="65"/>
      <c r="NGQ670" s="65"/>
      <c r="NGR670" s="65"/>
      <c r="NGS670" s="65"/>
      <c r="NGT670" s="65"/>
      <c r="NGU670" s="65"/>
      <c r="NGV670" s="65"/>
      <c r="NGW670" s="65"/>
      <c r="NGX670" s="65"/>
      <c r="NGY670" s="65"/>
      <c r="NGZ670" s="65"/>
      <c r="NHA670" s="65"/>
      <c r="NHB670" s="65"/>
      <c r="NHC670" s="65"/>
      <c r="NHD670" s="65"/>
      <c r="NHE670" s="65"/>
      <c r="NHF670" s="65"/>
      <c r="NHG670" s="65"/>
      <c r="NHH670" s="65"/>
      <c r="NHI670" s="65"/>
      <c r="NHJ670" s="65"/>
      <c r="NHK670" s="65"/>
      <c r="NHL670" s="65"/>
      <c r="NHM670" s="65"/>
      <c r="NHN670" s="65"/>
      <c r="NHO670" s="65"/>
      <c r="NHP670" s="65"/>
      <c r="NHQ670" s="65"/>
      <c r="NHR670" s="65"/>
      <c r="NHS670" s="65"/>
      <c r="NHT670" s="65"/>
      <c r="NHU670" s="65"/>
      <c r="NHV670" s="65"/>
      <c r="NHW670" s="65"/>
      <c r="NHX670" s="65"/>
      <c r="NHY670" s="65"/>
      <c r="NHZ670" s="65"/>
      <c r="NIA670" s="65"/>
      <c r="NIB670" s="65"/>
      <c r="NIC670" s="65"/>
      <c r="NID670" s="65"/>
      <c r="NIE670" s="65"/>
      <c r="NIF670" s="65"/>
      <c r="NIG670" s="65"/>
      <c r="NIH670" s="65"/>
      <c r="NII670" s="65"/>
      <c r="NIJ670" s="65"/>
      <c r="NIK670" s="65"/>
      <c r="NIL670" s="65"/>
      <c r="NIM670" s="65"/>
      <c r="NIN670" s="65"/>
      <c r="NIO670" s="65"/>
      <c r="NIP670" s="65"/>
      <c r="NIQ670" s="65"/>
      <c r="NIR670" s="65"/>
      <c r="NIS670" s="65"/>
      <c r="NIT670" s="65"/>
      <c r="NIU670" s="65"/>
      <c r="NIV670" s="65"/>
      <c r="NIW670" s="65"/>
      <c r="NIX670" s="65"/>
      <c r="NIY670" s="65"/>
      <c r="NIZ670" s="65"/>
      <c r="NJA670" s="65"/>
      <c r="NJB670" s="65"/>
      <c r="NJC670" s="65"/>
      <c r="NJD670" s="65"/>
      <c r="NJE670" s="65"/>
      <c r="NJF670" s="65"/>
      <c r="NJG670" s="65"/>
      <c r="NJH670" s="65"/>
      <c r="NJI670" s="65"/>
      <c r="NJJ670" s="65"/>
      <c r="NJK670" s="65"/>
      <c r="NJL670" s="65"/>
      <c r="NJM670" s="65"/>
      <c r="NJN670" s="65"/>
      <c r="NJO670" s="65"/>
      <c r="NJP670" s="65"/>
      <c r="NJQ670" s="65"/>
      <c r="NJR670" s="65"/>
      <c r="NJS670" s="65"/>
      <c r="NJT670" s="65"/>
      <c r="NJU670" s="65"/>
      <c r="NJV670" s="65"/>
      <c r="NJW670" s="65"/>
      <c r="NJX670" s="65"/>
      <c r="NJY670" s="65"/>
      <c r="NJZ670" s="65"/>
      <c r="NKA670" s="65"/>
      <c r="NKB670" s="65"/>
      <c r="NKC670" s="65"/>
      <c r="NKD670" s="65"/>
      <c r="NKE670" s="65"/>
      <c r="NKF670" s="65"/>
      <c r="NKG670" s="65"/>
      <c r="NKH670" s="65"/>
      <c r="NKI670" s="65"/>
      <c r="NKJ670" s="65"/>
      <c r="NKK670" s="65"/>
      <c r="NKL670" s="65"/>
      <c r="NKM670" s="65"/>
      <c r="NKN670" s="65"/>
      <c r="NKO670" s="65"/>
      <c r="NKP670" s="65"/>
      <c r="NKQ670" s="65"/>
      <c r="NKR670" s="65"/>
      <c r="NKS670" s="65"/>
      <c r="NKT670" s="65"/>
      <c r="NKU670" s="65"/>
      <c r="NKV670" s="65"/>
      <c r="NKW670" s="65"/>
      <c r="NKX670" s="65"/>
      <c r="NKY670" s="65"/>
      <c r="NKZ670" s="65"/>
      <c r="NLA670" s="65"/>
      <c r="NLB670" s="65"/>
      <c r="NLC670" s="65"/>
      <c r="NLD670" s="65"/>
      <c r="NLE670" s="65"/>
      <c r="NLF670" s="65"/>
      <c r="NLG670" s="65"/>
      <c r="NLH670" s="65"/>
      <c r="NLI670" s="65"/>
      <c r="NLJ670" s="65"/>
      <c r="NLK670" s="65"/>
      <c r="NLL670" s="65"/>
      <c r="NLM670" s="65"/>
      <c r="NLN670" s="65"/>
      <c r="NLO670" s="65"/>
      <c r="NLP670" s="65"/>
      <c r="NLQ670" s="65"/>
      <c r="NLR670" s="65"/>
      <c r="NLS670" s="65"/>
      <c r="NLT670" s="65"/>
      <c r="NLU670" s="65"/>
      <c r="NLV670" s="65"/>
      <c r="NLW670" s="65"/>
      <c r="NLX670" s="65"/>
      <c r="NLY670" s="65"/>
      <c r="NLZ670" s="65"/>
      <c r="NMA670" s="65"/>
      <c r="NMB670" s="65"/>
      <c r="NMC670" s="65"/>
      <c r="NMD670" s="65"/>
      <c r="NME670" s="65"/>
      <c r="NMF670" s="65"/>
      <c r="NMG670" s="65"/>
      <c r="NMH670" s="65"/>
      <c r="NMI670" s="65"/>
      <c r="NMJ670" s="65"/>
      <c r="NMK670" s="65"/>
      <c r="NML670" s="65"/>
      <c r="NMM670" s="65"/>
      <c r="NMN670" s="65"/>
      <c r="NMO670" s="65"/>
      <c r="NMP670" s="65"/>
      <c r="NMQ670" s="65"/>
      <c r="NMR670" s="65"/>
      <c r="NMS670" s="65"/>
      <c r="NMT670" s="65"/>
      <c r="NMU670" s="65"/>
      <c r="NMV670" s="65"/>
      <c r="NMW670" s="65"/>
      <c r="NMX670" s="65"/>
      <c r="NMY670" s="65"/>
      <c r="NMZ670" s="65"/>
      <c r="NNA670" s="65"/>
      <c r="NNB670" s="65"/>
      <c r="NNC670" s="65"/>
      <c r="NND670" s="65"/>
      <c r="NNE670" s="65"/>
      <c r="NNF670" s="65"/>
      <c r="NNG670" s="65"/>
      <c r="NNH670" s="65"/>
      <c r="NNI670" s="65"/>
      <c r="NNJ670" s="65"/>
      <c r="NNK670" s="65"/>
      <c r="NNL670" s="65"/>
      <c r="NNM670" s="65"/>
      <c r="NNN670" s="65"/>
      <c r="NNO670" s="65"/>
      <c r="NNP670" s="65"/>
      <c r="NNQ670" s="65"/>
      <c r="NNR670" s="65"/>
      <c r="NNS670" s="65"/>
      <c r="NNT670" s="65"/>
      <c r="NNU670" s="65"/>
      <c r="NNV670" s="65"/>
      <c r="NNW670" s="65"/>
      <c r="NNX670" s="65"/>
      <c r="NNY670" s="65"/>
      <c r="NNZ670" s="65"/>
      <c r="NOA670" s="65"/>
      <c r="NOB670" s="65"/>
      <c r="NOC670" s="65"/>
      <c r="NOD670" s="65"/>
      <c r="NOE670" s="65"/>
      <c r="NOF670" s="65"/>
      <c r="NOG670" s="65"/>
      <c r="NOH670" s="65"/>
      <c r="NOI670" s="65"/>
      <c r="NOJ670" s="65"/>
      <c r="NOK670" s="65"/>
      <c r="NOL670" s="65"/>
      <c r="NOM670" s="65"/>
      <c r="NON670" s="65"/>
      <c r="NOO670" s="65"/>
      <c r="NOP670" s="65"/>
      <c r="NOQ670" s="65"/>
      <c r="NOR670" s="65"/>
      <c r="NOS670" s="65"/>
      <c r="NOT670" s="65"/>
      <c r="NOU670" s="65"/>
      <c r="NOV670" s="65"/>
      <c r="NOW670" s="65"/>
      <c r="NOX670" s="65"/>
      <c r="NOY670" s="65"/>
      <c r="NOZ670" s="65"/>
      <c r="NPA670" s="65"/>
      <c r="NPB670" s="65"/>
      <c r="NPC670" s="65"/>
      <c r="NPD670" s="65"/>
      <c r="NPE670" s="65"/>
      <c r="NPF670" s="65"/>
      <c r="NPG670" s="65"/>
      <c r="NPH670" s="65"/>
      <c r="NPI670" s="65"/>
      <c r="NPJ670" s="65"/>
      <c r="NPK670" s="65"/>
      <c r="NPL670" s="65"/>
      <c r="NPM670" s="65"/>
      <c r="NPN670" s="65"/>
      <c r="NPO670" s="65"/>
      <c r="NPP670" s="65"/>
      <c r="NPQ670" s="65"/>
      <c r="NPR670" s="65"/>
      <c r="NPS670" s="65"/>
      <c r="NPT670" s="65"/>
      <c r="NPU670" s="65"/>
      <c r="NPV670" s="65"/>
      <c r="NPW670" s="65"/>
      <c r="NPX670" s="65"/>
      <c r="NPY670" s="65"/>
      <c r="NPZ670" s="65"/>
      <c r="NQA670" s="65"/>
      <c r="NQB670" s="65"/>
      <c r="NQC670" s="65"/>
      <c r="NQD670" s="65"/>
      <c r="NQE670" s="65"/>
      <c r="NQF670" s="65"/>
      <c r="NQG670" s="65"/>
      <c r="NQH670" s="65"/>
      <c r="NQI670" s="65"/>
      <c r="NQJ670" s="65"/>
      <c r="NQK670" s="65"/>
      <c r="NQL670" s="65"/>
      <c r="NQM670" s="65"/>
      <c r="NQN670" s="65"/>
      <c r="NQO670" s="65"/>
      <c r="NQP670" s="65"/>
      <c r="NQQ670" s="65"/>
      <c r="NQR670" s="65"/>
      <c r="NQS670" s="65"/>
      <c r="NQT670" s="65"/>
      <c r="NQU670" s="65"/>
      <c r="NQV670" s="65"/>
      <c r="NQW670" s="65"/>
      <c r="NQX670" s="65"/>
      <c r="NQY670" s="65"/>
      <c r="NQZ670" s="65"/>
      <c r="NRA670" s="65"/>
      <c r="NRB670" s="65"/>
      <c r="NRC670" s="65"/>
      <c r="NRD670" s="65"/>
      <c r="NRE670" s="65"/>
      <c r="NRF670" s="65"/>
      <c r="NRG670" s="65"/>
      <c r="NRH670" s="65"/>
      <c r="NRI670" s="65"/>
      <c r="NRJ670" s="65"/>
      <c r="NRK670" s="65"/>
      <c r="NRL670" s="65"/>
      <c r="NRM670" s="65"/>
      <c r="NRN670" s="65"/>
      <c r="NRO670" s="65"/>
      <c r="NRP670" s="65"/>
      <c r="NRQ670" s="65"/>
      <c r="NRR670" s="65"/>
      <c r="NRS670" s="65"/>
      <c r="NRT670" s="65"/>
      <c r="NRU670" s="65"/>
      <c r="NRV670" s="65"/>
      <c r="NRW670" s="65"/>
      <c r="NRX670" s="65"/>
      <c r="NRY670" s="65"/>
      <c r="NRZ670" s="65"/>
      <c r="NSA670" s="65"/>
      <c r="NSB670" s="65"/>
      <c r="NSC670" s="65"/>
      <c r="NSD670" s="65"/>
      <c r="NSE670" s="65"/>
      <c r="NSF670" s="65"/>
      <c r="NSG670" s="65"/>
      <c r="NSH670" s="65"/>
      <c r="NSI670" s="65"/>
      <c r="NSJ670" s="65"/>
      <c r="NSK670" s="65"/>
      <c r="NSL670" s="65"/>
      <c r="NSM670" s="65"/>
      <c r="NSN670" s="65"/>
      <c r="NSO670" s="65"/>
      <c r="NSP670" s="65"/>
      <c r="NSQ670" s="65"/>
      <c r="NSR670" s="65"/>
      <c r="NSS670" s="65"/>
      <c r="NST670" s="65"/>
      <c r="NSU670" s="65"/>
      <c r="NSV670" s="65"/>
      <c r="NSW670" s="65"/>
      <c r="NSX670" s="65"/>
      <c r="NSY670" s="65"/>
      <c r="NSZ670" s="65"/>
      <c r="NTA670" s="65"/>
      <c r="NTB670" s="65"/>
      <c r="NTC670" s="65"/>
      <c r="NTD670" s="65"/>
      <c r="NTE670" s="65"/>
      <c r="NTF670" s="65"/>
      <c r="NTG670" s="65"/>
      <c r="NTH670" s="65"/>
      <c r="NTI670" s="65"/>
      <c r="NTJ670" s="65"/>
      <c r="NTK670" s="65"/>
      <c r="NTL670" s="65"/>
      <c r="NTM670" s="65"/>
      <c r="NTN670" s="65"/>
      <c r="NTO670" s="65"/>
      <c r="NTP670" s="65"/>
      <c r="NTQ670" s="65"/>
      <c r="NTR670" s="65"/>
      <c r="NTS670" s="65"/>
      <c r="NTT670" s="65"/>
      <c r="NTU670" s="65"/>
      <c r="NTV670" s="65"/>
      <c r="NTW670" s="65"/>
      <c r="NTX670" s="65"/>
      <c r="NTY670" s="65"/>
      <c r="NTZ670" s="65"/>
      <c r="NUA670" s="65"/>
      <c r="NUB670" s="65"/>
      <c r="NUC670" s="65"/>
      <c r="NUD670" s="65"/>
      <c r="NUE670" s="65"/>
      <c r="NUF670" s="65"/>
      <c r="NUG670" s="65"/>
      <c r="NUH670" s="65"/>
      <c r="NUI670" s="65"/>
      <c r="NUJ670" s="65"/>
      <c r="NUK670" s="65"/>
      <c r="NUL670" s="65"/>
      <c r="NUM670" s="65"/>
      <c r="NUN670" s="65"/>
      <c r="NUO670" s="65"/>
      <c r="NUP670" s="65"/>
      <c r="NUQ670" s="65"/>
      <c r="NUR670" s="65"/>
      <c r="NUS670" s="65"/>
      <c r="NUT670" s="65"/>
      <c r="NUU670" s="65"/>
      <c r="NUV670" s="65"/>
      <c r="NUW670" s="65"/>
      <c r="NUX670" s="65"/>
      <c r="NUY670" s="65"/>
      <c r="NUZ670" s="65"/>
      <c r="NVA670" s="65"/>
      <c r="NVB670" s="65"/>
      <c r="NVC670" s="65"/>
      <c r="NVD670" s="65"/>
      <c r="NVE670" s="65"/>
      <c r="NVF670" s="65"/>
      <c r="NVG670" s="65"/>
      <c r="NVH670" s="65"/>
      <c r="NVI670" s="65"/>
      <c r="NVJ670" s="65"/>
      <c r="NVK670" s="65"/>
      <c r="NVL670" s="65"/>
      <c r="NVM670" s="65"/>
      <c r="NVN670" s="65"/>
      <c r="NVO670" s="65"/>
      <c r="NVP670" s="65"/>
      <c r="NVQ670" s="65"/>
      <c r="NVR670" s="65"/>
      <c r="NVS670" s="65"/>
      <c r="NVT670" s="65"/>
      <c r="NVU670" s="65"/>
      <c r="NVV670" s="65"/>
      <c r="NVW670" s="65"/>
      <c r="NVX670" s="65"/>
      <c r="NVY670" s="65"/>
      <c r="NVZ670" s="65"/>
      <c r="NWA670" s="65"/>
      <c r="NWB670" s="65"/>
      <c r="NWC670" s="65"/>
      <c r="NWD670" s="65"/>
      <c r="NWE670" s="65"/>
      <c r="NWF670" s="65"/>
      <c r="NWG670" s="65"/>
      <c r="NWH670" s="65"/>
      <c r="NWI670" s="65"/>
      <c r="NWJ670" s="65"/>
      <c r="NWK670" s="65"/>
      <c r="NWL670" s="65"/>
      <c r="NWM670" s="65"/>
      <c r="NWN670" s="65"/>
      <c r="NWO670" s="65"/>
      <c r="NWP670" s="65"/>
      <c r="NWQ670" s="65"/>
      <c r="NWR670" s="65"/>
      <c r="NWS670" s="65"/>
      <c r="NWT670" s="65"/>
      <c r="NWU670" s="65"/>
      <c r="NWV670" s="65"/>
      <c r="NWW670" s="65"/>
      <c r="NWX670" s="65"/>
      <c r="NWY670" s="65"/>
      <c r="NWZ670" s="65"/>
      <c r="NXA670" s="65"/>
      <c r="NXB670" s="65"/>
      <c r="NXC670" s="65"/>
      <c r="NXD670" s="65"/>
      <c r="NXE670" s="65"/>
      <c r="NXF670" s="65"/>
      <c r="NXG670" s="65"/>
      <c r="NXH670" s="65"/>
      <c r="NXI670" s="65"/>
      <c r="NXJ670" s="65"/>
      <c r="NXK670" s="65"/>
      <c r="NXL670" s="65"/>
      <c r="NXM670" s="65"/>
      <c r="NXN670" s="65"/>
      <c r="NXO670" s="65"/>
      <c r="NXP670" s="65"/>
      <c r="NXQ670" s="65"/>
      <c r="NXR670" s="65"/>
      <c r="NXS670" s="65"/>
      <c r="NXT670" s="65"/>
      <c r="NXU670" s="65"/>
      <c r="NXV670" s="65"/>
      <c r="NXW670" s="65"/>
      <c r="NXX670" s="65"/>
      <c r="NXY670" s="65"/>
      <c r="NXZ670" s="65"/>
      <c r="NYA670" s="65"/>
      <c r="NYB670" s="65"/>
      <c r="NYC670" s="65"/>
      <c r="NYD670" s="65"/>
      <c r="NYE670" s="65"/>
      <c r="NYF670" s="65"/>
      <c r="NYG670" s="65"/>
      <c r="NYH670" s="65"/>
      <c r="NYI670" s="65"/>
      <c r="NYJ670" s="65"/>
      <c r="NYK670" s="65"/>
      <c r="NYL670" s="65"/>
      <c r="NYM670" s="65"/>
      <c r="NYN670" s="65"/>
      <c r="NYO670" s="65"/>
      <c r="NYP670" s="65"/>
      <c r="NYQ670" s="65"/>
      <c r="NYR670" s="65"/>
      <c r="NYS670" s="65"/>
      <c r="NYT670" s="65"/>
      <c r="NYU670" s="65"/>
      <c r="NYV670" s="65"/>
      <c r="NYW670" s="65"/>
      <c r="NYX670" s="65"/>
      <c r="NYY670" s="65"/>
      <c r="NYZ670" s="65"/>
      <c r="NZA670" s="65"/>
      <c r="NZB670" s="65"/>
      <c r="NZC670" s="65"/>
      <c r="NZD670" s="65"/>
      <c r="NZE670" s="65"/>
      <c r="NZF670" s="65"/>
      <c r="NZG670" s="65"/>
      <c r="NZH670" s="65"/>
      <c r="NZI670" s="65"/>
      <c r="NZJ670" s="65"/>
      <c r="NZK670" s="65"/>
      <c r="NZL670" s="65"/>
      <c r="NZM670" s="65"/>
      <c r="NZN670" s="65"/>
      <c r="NZO670" s="65"/>
      <c r="NZP670" s="65"/>
      <c r="NZQ670" s="65"/>
      <c r="NZR670" s="65"/>
      <c r="NZS670" s="65"/>
      <c r="NZT670" s="65"/>
      <c r="NZU670" s="65"/>
      <c r="NZV670" s="65"/>
      <c r="NZW670" s="65"/>
      <c r="NZX670" s="65"/>
      <c r="NZY670" s="65"/>
      <c r="NZZ670" s="65"/>
      <c r="OAA670" s="65"/>
      <c r="OAB670" s="65"/>
      <c r="OAC670" s="65"/>
      <c r="OAD670" s="65"/>
      <c r="OAE670" s="65"/>
      <c r="OAF670" s="65"/>
      <c r="OAG670" s="65"/>
      <c r="OAH670" s="65"/>
      <c r="OAI670" s="65"/>
      <c r="OAJ670" s="65"/>
      <c r="OAK670" s="65"/>
      <c r="OAL670" s="65"/>
      <c r="OAM670" s="65"/>
      <c r="OAN670" s="65"/>
      <c r="OAO670" s="65"/>
      <c r="OAP670" s="65"/>
      <c r="OAQ670" s="65"/>
      <c r="OAR670" s="65"/>
      <c r="OAS670" s="65"/>
      <c r="OAT670" s="65"/>
      <c r="OAU670" s="65"/>
      <c r="OAV670" s="65"/>
      <c r="OAW670" s="65"/>
      <c r="OAX670" s="65"/>
      <c r="OAY670" s="65"/>
      <c r="OAZ670" s="65"/>
      <c r="OBA670" s="65"/>
      <c r="OBB670" s="65"/>
      <c r="OBC670" s="65"/>
      <c r="OBD670" s="65"/>
      <c r="OBE670" s="65"/>
      <c r="OBF670" s="65"/>
      <c r="OBG670" s="65"/>
      <c r="OBH670" s="65"/>
      <c r="OBI670" s="65"/>
      <c r="OBJ670" s="65"/>
      <c r="OBK670" s="65"/>
      <c r="OBL670" s="65"/>
      <c r="OBM670" s="65"/>
      <c r="OBN670" s="65"/>
      <c r="OBO670" s="65"/>
      <c r="OBP670" s="65"/>
      <c r="OBQ670" s="65"/>
      <c r="OBR670" s="65"/>
      <c r="OBS670" s="65"/>
      <c r="OBT670" s="65"/>
      <c r="OBU670" s="65"/>
      <c r="OBV670" s="65"/>
      <c r="OBW670" s="65"/>
      <c r="OBX670" s="65"/>
      <c r="OBY670" s="65"/>
      <c r="OBZ670" s="65"/>
      <c r="OCA670" s="65"/>
      <c r="OCB670" s="65"/>
      <c r="OCC670" s="65"/>
      <c r="OCD670" s="65"/>
      <c r="OCE670" s="65"/>
      <c r="OCF670" s="65"/>
      <c r="OCG670" s="65"/>
      <c r="OCH670" s="65"/>
      <c r="OCI670" s="65"/>
      <c r="OCJ670" s="65"/>
      <c r="OCK670" s="65"/>
      <c r="OCL670" s="65"/>
      <c r="OCM670" s="65"/>
      <c r="OCN670" s="65"/>
      <c r="OCO670" s="65"/>
      <c r="OCP670" s="65"/>
      <c r="OCQ670" s="65"/>
      <c r="OCR670" s="65"/>
      <c r="OCS670" s="65"/>
      <c r="OCT670" s="65"/>
      <c r="OCU670" s="65"/>
      <c r="OCV670" s="65"/>
      <c r="OCW670" s="65"/>
      <c r="OCX670" s="65"/>
      <c r="OCY670" s="65"/>
      <c r="OCZ670" s="65"/>
      <c r="ODA670" s="65"/>
      <c r="ODB670" s="65"/>
      <c r="ODC670" s="65"/>
      <c r="ODD670" s="65"/>
      <c r="ODE670" s="65"/>
      <c r="ODF670" s="65"/>
      <c r="ODG670" s="65"/>
      <c r="ODH670" s="65"/>
      <c r="ODI670" s="65"/>
      <c r="ODJ670" s="65"/>
      <c r="ODK670" s="65"/>
      <c r="ODL670" s="65"/>
      <c r="ODM670" s="65"/>
      <c r="ODN670" s="65"/>
      <c r="ODO670" s="65"/>
      <c r="ODP670" s="65"/>
      <c r="ODQ670" s="65"/>
      <c r="ODR670" s="65"/>
      <c r="ODS670" s="65"/>
      <c r="ODT670" s="65"/>
      <c r="ODU670" s="65"/>
      <c r="ODV670" s="65"/>
      <c r="ODW670" s="65"/>
      <c r="ODX670" s="65"/>
      <c r="ODY670" s="65"/>
      <c r="ODZ670" s="65"/>
      <c r="OEA670" s="65"/>
      <c r="OEB670" s="65"/>
      <c r="OEC670" s="65"/>
      <c r="OED670" s="65"/>
      <c r="OEE670" s="65"/>
      <c r="OEF670" s="65"/>
      <c r="OEG670" s="65"/>
      <c r="OEH670" s="65"/>
      <c r="OEI670" s="65"/>
      <c r="OEJ670" s="65"/>
      <c r="OEK670" s="65"/>
      <c r="OEL670" s="65"/>
      <c r="OEM670" s="65"/>
      <c r="OEN670" s="65"/>
      <c r="OEO670" s="65"/>
      <c r="OEP670" s="65"/>
      <c r="OEQ670" s="65"/>
      <c r="OER670" s="65"/>
      <c r="OES670" s="65"/>
      <c r="OET670" s="65"/>
      <c r="OEU670" s="65"/>
      <c r="OEV670" s="65"/>
      <c r="OEW670" s="65"/>
      <c r="OEX670" s="65"/>
      <c r="OEY670" s="65"/>
      <c r="OEZ670" s="65"/>
      <c r="OFA670" s="65"/>
      <c r="OFB670" s="65"/>
      <c r="OFC670" s="65"/>
      <c r="OFD670" s="65"/>
      <c r="OFE670" s="65"/>
      <c r="OFF670" s="65"/>
      <c r="OFG670" s="65"/>
      <c r="OFH670" s="65"/>
      <c r="OFI670" s="65"/>
      <c r="OFJ670" s="65"/>
      <c r="OFK670" s="65"/>
      <c r="OFL670" s="65"/>
      <c r="OFM670" s="65"/>
      <c r="OFN670" s="65"/>
      <c r="OFO670" s="65"/>
      <c r="OFP670" s="65"/>
      <c r="OFQ670" s="65"/>
      <c r="OFR670" s="65"/>
      <c r="OFS670" s="65"/>
      <c r="OFT670" s="65"/>
      <c r="OFU670" s="65"/>
      <c r="OFV670" s="65"/>
      <c r="OFW670" s="65"/>
      <c r="OFX670" s="65"/>
      <c r="OFY670" s="65"/>
      <c r="OFZ670" s="65"/>
      <c r="OGA670" s="65"/>
      <c r="OGB670" s="65"/>
      <c r="OGC670" s="65"/>
      <c r="OGD670" s="65"/>
      <c r="OGE670" s="65"/>
      <c r="OGF670" s="65"/>
      <c r="OGG670" s="65"/>
      <c r="OGH670" s="65"/>
      <c r="OGI670" s="65"/>
      <c r="OGJ670" s="65"/>
      <c r="OGK670" s="65"/>
      <c r="OGL670" s="65"/>
      <c r="OGM670" s="65"/>
      <c r="OGN670" s="65"/>
      <c r="OGO670" s="65"/>
      <c r="OGP670" s="65"/>
      <c r="OGQ670" s="65"/>
      <c r="OGR670" s="65"/>
      <c r="OGS670" s="65"/>
      <c r="OGT670" s="65"/>
      <c r="OGU670" s="65"/>
      <c r="OGV670" s="65"/>
      <c r="OGW670" s="65"/>
      <c r="OGX670" s="65"/>
      <c r="OGY670" s="65"/>
      <c r="OGZ670" s="65"/>
      <c r="OHA670" s="65"/>
      <c r="OHB670" s="65"/>
      <c r="OHC670" s="65"/>
      <c r="OHD670" s="65"/>
      <c r="OHE670" s="65"/>
      <c r="OHF670" s="65"/>
      <c r="OHG670" s="65"/>
      <c r="OHH670" s="65"/>
      <c r="OHI670" s="65"/>
      <c r="OHJ670" s="65"/>
      <c r="OHK670" s="65"/>
      <c r="OHL670" s="65"/>
      <c r="OHM670" s="65"/>
      <c r="OHN670" s="65"/>
      <c r="OHO670" s="65"/>
      <c r="OHP670" s="65"/>
      <c r="OHQ670" s="65"/>
      <c r="OHR670" s="65"/>
      <c r="OHS670" s="65"/>
      <c r="OHT670" s="65"/>
      <c r="OHU670" s="65"/>
      <c r="OHV670" s="65"/>
      <c r="OHW670" s="65"/>
      <c r="OHX670" s="65"/>
      <c r="OHY670" s="65"/>
      <c r="OHZ670" s="65"/>
      <c r="OIA670" s="65"/>
      <c r="OIB670" s="65"/>
      <c r="OIC670" s="65"/>
      <c r="OID670" s="65"/>
      <c r="OIE670" s="65"/>
      <c r="OIF670" s="65"/>
      <c r="OIG670" s="65"/>
      <c r="OIH670" s="65"/>
      <c r="OII670" s="65"/>
      <c r="OIJ670" s="65"/>
      <c r="OIK670" s="65"/>
      <c r="OIL670" s="65"/>
      <c r="OIM670" s="65"/>
      <c r="OIN670" s="65"/>
      <c r="OIO670" s="65"/>
      <c r="OIP670" s="65"/>
      <c r="OIQ670" s="65"/>
      <c r="OIR670" s="65"/>
      <c r="OIS670" s="65"/>
      <c r="OIT670" s="65"/>
      <c r="OIU670" s="65"/>
      <c r="OIV670" s="65"/>
      <c r="OIW670" s="65"/>
      <c r="OIX670" s="65"/>
      <c r="OIY670" s="65"/>
      <c r="OIZ670" s="65"/>
      <c r="OJA670" s="65"/>
      <c r="OJB670" s="65"/>
      <c r="OJC670" s="65"/>
      <c r="OJD670" s="65"/>
      <c r="OJE670" s="65"/>
      <c r="OJF670" s="65"/>
      <c r="OJG670" s="65"/>
      <c r="OJH670" s="65"/>
      <c r="OJI670" s="65"/>
      <c r="OJJ670" s="65"/>
      <c r="OJK670" s="65"/>
      <c r="OJL670" s="65"/>
      <c r="OJM670" s="65"/>
      <c r="OJN670" s="65"/>
      <c r="OJO670" s="65"/>
      <c r="OJP670" s="65"/>
      <c r="OJQ670" s="65"/>
      <c r="OJR670" s="65"/>
      <c r="OJS670" s="65"/>
      <c r="OJT670" s="65"/>
      <c r="OJU670" s="65"/>
      <c r="OJV670" s="65"/>
      <c r="OJW670" s="65"/>
      <c r="OJX670" s="65"/>
      <c r="OJY670" s="65"/>
      <c r="OJZ670" s="65"/>
      <c r="OKA670" s="65"/>
      <c r="OKB670" s="65"/>
      <c r="OKC670" s="65"/>
      <c r="OKD670" s="65"/>
      <c r="OKE670" s="65"/>
      <c r="OKF670" s="65"/>
      <c r="OKG670" s="65"/>
      <c r="OKH670" s="65"/>
      <c r="OKI670" s="65"/>
      <c r="OKJ670" s="65"/>
      <c r="OKK670" s="65"/>
      <c r="OKL670" s="65"/>
      <c r="OKM670" s="65"/>
      <c r="OKN670" s="65"/>
      <c r="OKO670" s="65"/>
      <c r="OKP670" s="65"/>
      <c r="OKQ670" s="65"/>
      <c r="OKR670" s="65"/>
      <c r="OKS670" s="65"/>
      <c r="OKT670" s="65"/>
      <c r="OKU670" s="65"/>
      <c r="OKV670" s="65"/>
      <c r="OKW670" s="65"/>
      <c r="OKX670" s="65"/>
      <c r="OKY670" s="65"/>
      <c r="OKZ670" s="65"/>
      <c r="OLA670" s="65"/>
      <c r="OLB670" s="65"/>
      <c r="OLC670" s="65"/>
      <c r="OLD670" s="65"/>
      <c r="OLE670" s="65"/>
      <c r="OLF670" s="65"/>
      <c r="OLG670" s="65"/>
      <c r="OLH670" s="65"/>
      <c r="OLI670" s="65"/>
      <c r="OLJ670" s="65"/>
      <c r="OLK670" s="65"/>
      <c r="OLL670" s="65"/>
      <c r="OLM670" s="65"/>
      <c r="OLN670" s="65"/>
      <c r="OLO670" s="65"/>
      <c r="OLP670" s="65"/>
      <c r="OLQ670" s="65"/>
      <c r="OLR670" s="65"/>
      <c r="OLS670" s="65"/>
      <c r="OLT670" s="65"/>
      <c r="OLU670" s="65"/>
      <c r="OLV670" s="65"/>
      <c r="OLW670" s="65"/>
      <c r="OLX670" s="65"/>
      <c r="OLY670" s="65"/>
      <c r="OLZ670" s="65"/>
      <c r="OMA670" s="65"/>
      <c r="OMB670" s="65"/>
      <c r="OMC670" s="65"/>
      <c r="OMD670" s="65"/>
      <c r="OME670" s="65"/>
      <c r="OMF670" s="65"/>
      <c r="OMG670" s="65"/>
      <c r="OMH670" s="65"/>
      <c r="OMI670" s="65"/>
      <c r="OMJ670" s="65"/>
      <c r="OMK670" s="65"/>
      <c r="OML670" s="65"/>
      <c r="OMM670" s="65"/>
      <c r="OMN670" s="65"/>
      <c r="OMO670" s="65"/>
      <c r="OMP670" s="65"/>
      <c r="OMQ670" s="65"/>
      <c r="OMR670" s="65"/>
      <c r="OMS670" s="65"/>
      <c r="OMT670" s="65"/>
      <c r="OMU670" s="65"/>
      <c r="OMV670" s="65"/>
      <c r="OMW670" s="65"/>
      <c r="OMX670" s="65"/>
      <c r="OMY670" s="65"/>
      <c r="OMZ670" s="65"/>
      <c r="ONA670" s="65"/>
      <c r="ONB670" s="65"/>
      <c r="ONC670" s="65"/>
      <c r="OND670" s="65"/>
      <c r="ONE670" s="65"/>
      <c r="ONF670" s="65"/>
      <c r="ONG670" s="65"/>
      <c r="ONH670" s="65"/>
      <c r="ONI670" s="65"/>
      <c r="ONJ670" s="65"/>
      <c r="ONK670" s="65"/>
      <c r="ONL670" s="65"/>
      <c r="ONM670" s="65"/>
      <c r="ONN670" s="65"/>
      <c r="ONO670" s="65"/>
      <c r="ONP670" s="65"/>
      <c r="ONQ670" s="65"/>
      <c r="ONR670" s="65"/>
      <c r="ONS670" s="65"/>
      <c r="ONT670" s="65"/>
      <c r="ONU670" s="65"/>
      <c r="ONV670" s="65"/>
      <c r="ONW670" s="65"/>
      <c r="ONX670" s="65"/>
      <c r="ONY670" s="65"/>
      <c r="ONZ670" s="65"/>
      <c r="OOA670" s="65"/>
      <c r="OOB670" s="65"/>
      <c r="OOC670" s="65"/>
      <c r="OOD670" s="65"/>
      <c r="OOE670" s="65"/>
      <c r="OOF670" s="65"/>
      <c r="OOG670" s="65"/>
      <c r="OOH670" s="65"/>
      <c r="OOI670" s="65"/>
      <c r="OOJ670" s="65"/>
      <c r="OOK670" s="65"/>
      <c r="OOL670" s="65"/>
      <c r="OOM670" s="65"/>
      <c r="OON670" s="65"/>
      <c r="OOO670" s="65"/>
      <c r="OOP670" s="65"/>
      <c r="OOQ670" s="65"/>
      <c r="OOR670" s="65"/>
      <c r="OOS670" s="65"/>
      <c r="OOT670" s="65"/>
      <c r="OOU670" s="65"/>
      <c r="OOV670" s="65"/>
      <c r="OOW670" s="65"/>
      <c r="OOX670" s="65"/>
      <c r="OOY670" s="65"/>
      <c r="OOZ670" s="65"/>
      <c r="OPA670" s="65"/>
      <c r="OPB670" s="65"/>
      <c r="OPC670" s="65"/>
      <c r="OPD670" s="65"/>
      <c r="OPE670" s="65"/>
      <c r="OPF670" s="65"/>
      <c r="OPG670" s="65"/>
      <c r="OPH670" s="65"/>
      <c r="OPI670" s="65"/>
      <c r="OPJ670" s="65"/>
      <c r="OPK670" s="65"/>
      <c r="OPL670" s="65"/>
      <c r="OPM670" s="65"/>
      <c r="OPN670" s="65"/>
      <c r="OPO670" s="65"/>
      <c r="OPP670" s="65"/>
      <c r="OPQ670" s="65"/>
      <c r="OPR670" s="65"/>
      <c r="OPS670" s="65"/>
      <c r="OPT670" s="65"/>
      <c r="OPU670" s="65"/>
      <c r="OPV670" s="65"/>
      <c r="OPW670" s="65"/>
      <c r="OPX670" s="65"/>
      <c r="OPY670" s="65"/>
      <c r="OPZ670" s="65"/>
      <c r="OQA670" s="65"/>
      <c r="OQB670" s="65"/>
      <c r="OQC670" s="65"/>
      <c r="OQD670" s="65"/>
      <c r="OQE670" s="65"/>
      <c r="OQF670" s="65"/>
      <c r="OQG670" s="65"/>
      <c r="OQH670" s="65"/>
      <c r="OQI670" s="65"/>
      <c r="OQJ670" s="65"/>
      <c r="OQK670" s="65"/>
      <c r="OQL670" s="65"/>
      <c r="OQM670" s="65"/>
      <c r="OQN670" s="65"/>
      <c r="OQO670" s="65"/>
      <c r="OQP670" s="65"/>
      <c r="OQQ670" s="65"/>
      <c r="OQR670" s="65"/>
      <c r="OQS670" s="65"/>
      <c r="OQT670" s="65"/>
      <c r="OQU670" s="65"/>
      <c r="OQV670" s="65"/>
      <c r="OQW670" s="65"/>
      <c r="OQX670" s="65"/>
      <c r="OQY670" s="65"/>
      <c r="OQZ670" s="65"/>
      <c r="ORA670" s="65"/>
      <c r="ORB670" s="65"/>
      <c r="ORC670" s="65"/>
      <c r="ORD670" s="65"/>
      <c r="ORE670" s="65"/>
      <c r="ORF670" s="65"/>
      <c r="ORG670" s="65"/>
      <c r="ORH670" s="65"/>
      <c r="ORI670" s="65"/>
      <c r="ORJ670" s="65"/>
      <c r="ORK670" s="65"/>
      <c r="ORL670" s="65"/>
      <c r="ORM670" s="65"/>
      <c r="ORN670" s="65"/>
      <c r="ORO670" s="65"/>
      <c r="ORP670" s="65"/>
      <c r="ORQ670" s="65"/>
      <c r="ORR670" s="65"/>
      <c r="ORS670" s="65"/>
      <c r="ORT670" s="65"/>
      <c r="ORU670" s="65"/>
      <c r="ORV670" s="65"/>
      <c r="ORW670" s="65"/>
      <c r="ORX670" s="65"/>
      <c r="ORY670" s="65"/>
      <c r="ORZ670" s="65"/>
      <c r="OSA670" s="65"/>
      <c r="OSB670" s="65"/>
      <c r="OSC670" s="65"/>
      <c r="OSD670" s="65"/>
      <c r="OSE670" s="65"/>
      <c r="OSF670" s="65"/>
      <c r="OSG670" s="65"/>
      <c r="OSH670" s="65"/>
      <c r="OSI670" s="65"/>
      <c r="OSJ670" s="65"/>
      <c r="OSK670" s="65"/>
      <c r="OSL670" s="65"/>
      <c r="OSM670" s="65"/>
      <c r="OSN670" s="65"/>
      <c r="OSO670" s="65"/>
      <c r="OSP670" s="65"/>
      <c r="OSQ670" s="65"/>
      <c r="OSR670" s="65"/>
      <c r="OSS670" s="65"/>
      <c r="OST670" s="65"/>
      <c r="OSU670" s="65"/>
      <c r="OSV670" s="65"/>
      <c r="OSW670" s="65"/>
      <c r="OSX670" s="65"/>
      <c r="OSY670" s="65"/>
      <c r="OSZ670" s="65"/>
      <c r="OTA670" s="65"/>
      <c r="OTB670" s="65"/>
      <c r="OTC670" s="65"/>
      <c r="OTD670" s="65"/>
      <c r="OTE670" s="65"/>
      <c r="OTF670" s="65"/>
      <c r="OTG670" s="65"/>
      <c r="OTH670" s="65"/>
      <c r="OTI670" s="65"/>
      <c r="OTJ670" s="65"/>
      <c r="OTK670" s="65"/>
      <c r="OTL670" s="65"/>
      <c r="OTM670" s="65"/>
      <c r="OTN670" s="65"/>
      <c r="OTO670" s="65"/>
      <c r="OTP670" s="65"/>
      <c r="OTQ670" s="65"/>
      <c r="OTR670" s="65"/>
      <c r="OTS670" s="65"/>
      <c r="OTT670" s="65"/>
      <c r="OTU670" s="65"/>
      <c r="OTV670" s="65"/>
      <c r="OTW670" s="65"/>
      <c r="OTX670" s="65"/>
      <c r="OTY670" s="65"/>
      <c r="OTZ670" s="65"/>
      <c r="OUA670" s="65"/>
      <c r="OUB670" s="65"/>
      <c r="OUC670" s="65"/>
      <c r="OUD670" s="65"/>
      <c r="OUE670" s="65"/>
      <c r="OUF670" s="65"/>
      <c r="OUG670" s="65"/>
      <c r="OUH670" s="65"/>
      <c r="OUI670" s="65"/>
      <c r="OUJ670" s="65"/>
      <c r="OUK670" s="65"/>
      <c r="OUL670" s="65"/>
      <c r="OUM670" s="65"/>
      <c r="OUN670" s="65"/>
      <c r="OUO670" s="65"/>
      <c r="OUP670" s="65"/>
      <c r="OUQ670" s="65"/>
      <c r="OUR670" s="65"/>
      <c r="OUS670" s="65"/>
      <c r="OUT670" s="65"/>
      <c r="OUU670" s="65"/>
      <c r="OUV670" s="65"/>
      <c r="OUW670" s="65"/>
      <c r="OUX670" s="65"/>
      <c r="OUY670" s="65"/>
      <c r="OUZ670" s="65"/>
      <c r="OVA670" s="65"/>
      <c r="OVB670" s="65"/>
      <c r="OVC670" s="65"/>
      <c r="OVD670" s="65"/>
      <c r="OVE670" s="65"/>
      <c r="OVF670" s="65"/>
      <c r="OVG670" s="65"/>
      <c r="OVH670" s="65"/>
      <c r="OVI670" s="65"/>
      <c r="OVJ670" s="65"/>
      <c r="OVK670" s="65"/>
      <c r="OVL670" s="65"/>
      <c r="OVM670" s="65"/>
      <c r="OVN670" s="65"/>
      <c r="OVO670" s="65"/>
      <c r="OVP670" s="65"/>
      <c r="OVQ670" s="65"/>
      <c r="OVR670" s="65"/>
      <c r="OVS670" s="65"/>
      <c r="OVT670" s="65"/>
      <c r="OVU670" s="65"/>
      <c r="OVV670" s="65"/>
      <c r="OVW670" s="65"/>
      <c r="OVX670" s="65"/>
      <c r="OVY670" s="65"/>
      <c r="OVZ670" s="65"/>
      <c r="OWA670" s="65"/>
      <c r="OWB670" s="65"/>
      <c r="OWC670" s="65"/>
      <c r="OWD670" s="65"/>
      <c r="OWE670" s="65"/>
      <c r="OWF670" s="65"/>
      <c r="OWG670" s="65"/>
      <c r="OWH670" s="65"/>
      <c r="OWI670" s="65"/>
      <c r="OWJ670" s="65"/>
      <c r="OWK670" s="65"/>
      <c r="OWL670" s="65"/>
      <c r="OWM670" s="65"/>
      <c r="OWN670" s="65"/>
      <c r="OWO670" s="65"/>
      <c r="OWP670" s="65"/>
      <c r="OWQ670" s="65"/>
      <c r="OWR670" s="65"/>
      <c r="OWS670" s="65"/>
      <c r="OWT670" s="65"/>
      <c r="OWU670" s="65"/>
      <c r="OWV670" s="65"/>
      <c r="OWW670" s="65"/>
      <c r="OWX670" s="65"/>
      <c r="OWY670" s="65"/>
      <c r="OWZ670" s="65"/>
      <c r="OXA670" s="65"/>
      <c r="OXB670" s="65"/>
      <c r="OXC670" s="65"/>
      <c r="OXD670" s="65"/>
      <c r="OXE670" s="65"/>
      <c r="OXF670" s="65"/>
      <c r="OXG670" s="65"/>
      <c r="OXH670" s="65"/>
      <c r="OXI670" s="65"/>
      <c r="OXJ670" s="65"/>
      <c r="OXK670" s="65"/>
      <c r="OXL670" s="65"/>
      <c r="OXM670" s="65"/>
      <c r="OXN670" s="65"/>
      <c r="OXO670" s="65"/>
      <c r="OXP670" s="65"/>
      <c r="OXQ670" s="65"/>
      <c r="OXR670" s="65"/>
      <c r="OXS670" s="65"/>
      <c r="OXT670" s="65"/>
      <c r="OXU670" s="65"/>
      <c r="OXV670" s="65"/>
      <c r="OXW670" s="65"/>
      <c r="OXX670" s="65"/>
      <c r="OXY670" s="65"/>
      <c r="OXZ670" s="65"/>
      <c r="OYA670" s="65"/>
      <c r="OYB670" s="65"/>
      <c r="OYC670" s="65"/>
      <c r="OYD670" s="65"/>
      <c r="OYE670" s="65"/>
      <c r="OYF670" s="65"/>
      <c r="OYG670" s="65"/>
      <c r="OYH670" s="65"/>
      <c r="OYI670" s="65"/>
      <c r="OYJ670" s="65"/>
      <c r="OYK670" s="65"/>
      <c r="OYL670" s="65"/>
      <c r="OYM670" s="65"/>
      <c r="OYN670" s="65"/>
      <c r="OYO670" s="65"/>
      <c r="OYP670" s="65"/>
      <c r="OYQ670" s="65"/>
      <c r="OYR670" s="65"/>
      <c r="OYS670" s="65"/>
      <c r="OYT670" s="65"/>
      <c r="OYU670" s="65"/>
      <c r="OYV670" s="65"/>
      <c r="OYW670" s="65"/>
      <c r="OYX670" s="65"/>
      <c r="OYY670" s="65"/>
      <c r="OYZ670" s="65"/>
      <c r="OZA670" s="65"/>
      <c r="OZB670" s="65"/>
      <c r="OZC670" s="65"/>
      <c r="OZD670" s="65"/>
      <c r="OZE670" s="65"/>
      <c r="OZF670" s="65"/>
      <c r="OZG670" s="65"/>
      <c r="OZH670" s="65"/>
      <c r="OZI670" s="65"/>
      <c r="OZJ670" s="65"/>
      <c r="OZK670" s="65"/>
      <c r="OZL670" s="65"/>
      <c r="OZM670" s="65"/>
      <c r="OZN670" s="65"/>
      <c r="OZO670" s="65"/>
      <c r="OZP670" s="65"/>
      <c r="OZQ670" s="65"/>
      <c r="OZR670" s="65"/>
      <c r="OZS670" s="65"/>
      <c r="OZT670" s="65"/>
      <c r="OZU670" s="65"/>
      <c r="OZV670" s="65"/>
      <c r="OZW670" s="65"/>
      <c r="OZX670" s="65"/>
      <c r="OZY670" s="65"/>
      <c r="OZZ670" s="65"/>
      <c r="PAA670" s="65"/>
      <c r="PAB670" s="65"/>
      <c r="PAC670" s="65"/>
      <c r="PAD670" s="65"/>
      <c r="PAE670" s="65"/>
      <c r="PAF670" s="65"/>
      <c r="PAG670" s="65"/>
      <c r="PAH670" s="65"/>
      <c r="PAI670" s="65"/>
      <c r="PAJ670" s="65"/>
      <c r="PAK670" s="65"/>
      <c r="PAL670" s="65"/>
      <c r="PAM670" s="65"/>
      <c r="PAN670" s="65"/>
      <c r="PAO670" s="65"/>
      <c r="PAP670" s="65"/>
      <c r="PAQ670" s="65"/>
      <c r="PAR670" s="65"/>
      <c r="PAS670" s="65"/>
      <c r="PAT670" s="65"/>
      <c r="PAU670" s="65"/>
      <c r="PAV670" s="65"/>
      <c r="PAW670" s="65"/>
      <c r="PAX670" s="65"/>
      <c r="PAY670" s="65"/>
      <c r="PAZ670" s="65"/>
      <c r="PBA670" s="65"/>
      <c r="PBB670" s="65"/>
      <c r="PBC670" s="65"/>
      <c r="PBD670" s="65"/>
      <c r="PBE670" s="65"/>
      <c r="PBF670" s="65"/>
      <c r="PBG670" s="65"/>
      <c r="PBH670" s="65"/>
      <c r="PBI670" s="65"/>
      <c r="PBJ670" s="65"/>
      <c r="PBK670" s="65"/>
      <c r="PBL670" s="65"/>
      <c r="PBM670" s="65"/>
      <c r="PBN670" s="65"/>
      <c r="PBO670" s="65"/>
      <c r="PBP670" s="65"/>
      <c r="PBQ670" s="65"/>
      <c r="PBR670" s="65"/>
      <c r="PBS670" s="65"/>
      <c r="PBT670" s="65"/>
      <c r="PBU670" s="65"/>
      <c r="PBV670" s="65"/>
      <c r="PBW670" s="65"/>
      <c r="PBX670" s="65"/>
      <c r="PBY670" s="65"/>
      <c r="PBZ670" s="65"/>
      <c r="PCA670" s="65"/>
      <c r="PCB670" s="65"/>
      <c r="PCC670" s="65"/>
      <c r="PCD670" s="65"/>
      <c r="PCE670" s="65"/>
      <c r="PCF670" s="65"/>
      <c r="PCG670" s="65"/>
      <c r="PCH670" s="65"/>
      <c r="PCI670" s="65"/>
      <c r="PCJ670" s="65"/>
      <c r="PCK670" s="65"/>
      <c r="PCL670" s="65"/>
      <c r="PCM670" s="65"/>
      <c r="PCN670" s="65"/>
      <c r="PCO670" s="65"/>
      <c r="PCP670" s="65"/>
      <c r="PCQ670" s="65"/>
      <c r="PCR670" s="65"/>
      <c r="PCS670" s="65"/>
      <c r="PCT670" s="65"/>
      <c r="PCU670" s="65"/>
      <c r="PCV670" s="65"/>
      <c r="PCW670" s="65"/>
      <c r="PCX670" s="65"/>
      <c r="PCY670" s="65"/>
      <c r="PCZ670" s="65"/>
      <c r="PDA670" s="65"/>
      <c r="PDB670" s="65"/>
      <c r="PDC670" s="65"/>
      <c r="PDD670" s="65"/>
      <c r="PDE670" s="65"/>
      <c r="PDF670" s="65"/>
      <c r="PDG670" s="65"/>
      <c r="PDH670" s="65"/>
      <c r="PDI670" s="65"/>
      <c r="PDJ670" s="65"/>
      <c r="PDK670" s="65"/>
      <c r="PDL670" s="65"/>
      <c r="PDM670" s="65"/>
      <c r="PDN670" s="65"/>
      <c r="PDO670" s="65"/>
      <c r="PDP670" s="65"/>
      <c r="PDQ670" s="65"/>
      <c r="PDR670" s="65"/>
      <c r="PDS670" s="65"/>
      <c r="PDT670" s="65"/>
      <c r="PDU670" s="65"/>
      <c r="PDV670" s="65"/>
      <c r="PDW670" s="65"/>
      <c r="PDX670" s="65"/>
      <c r="PDY670" s="65"/>
      <c r="PDZ670" s="65"/>
      <c r="PEA670" s="65"/>
      <c r="PEB670" s="65"/>
      <c r="PEC670" s="65"/>
      <c r="PED670" s="65"/>
      <c r="PEE670" s="65"/>
      <c r="PEF670" s="65"/>
      <c r="PEG670" s="65"/>
      <c r="PEH670" s="65"/>
      <c r="PEI670" s="65"/>
      <c r="PEJ670" s="65"/>
      <c r="PEK670" s="65"/>
      <c r="PEL670" s="65"/>
      <c r="PEM670" s="65"/>
      <c r="PEN670" s="65"/>
      <c r="PEO670" s="65"/>
      <c r="PEP670" s="65"/>
      <c r="PEQ670" s="65"/>
      <c r="PER670" s="65"/>
      <c r="PES670" s="65"/>
      <c r="PET670" s="65"/>
      <c r="PEU670" s="65"/>
      <c r="PEV670" s="65"/>
      <c r="PEW670" s="65"/>
      <c r="PEX670" s="65"/>
      <c r="PEY670" s="65"/>
      <c r="PEZ670" s="65"/>
      <c r="PFA670" s="65"/>
      <c r="PFB670" s="65"/>
      <c r="PFC670" s="65"/>
      <c r="PFD670" s="65"/>
      <c r="PFE670" s="65"/>
      <c r="PFF670" s="65"/>
      <c r="PFG670" s="65"/>
      <c r="PFH670" s="65"/>
      <c r="PFI670" s="65"/>
      <c r="PFJ670" s="65"/>
      <c r="PFK670" s="65"/>
      <c r="PFL670" s="65"/>
      <c r="PFM670" s="65"/>
      <c r="PFN670" s="65"/>
      <c r="PFO670" s="65"/>
      <c r="PFP670" s="65"/>
      <c r="PFQ670" s="65"/>
      <c r="PFR670" s="65"/>
      <c r="PFS670" s="65"/>
      <c r="PFT670" s="65"/>
      <c r="PFU670" s="65"/>
      <c r="PFV670" s="65"/>
      <c r="PFW670" s="65"/>
      <c r="PFX670" s="65"/>
      <c r="PFY670" s="65"/>
      <c r="PFZ670" s="65"/>
      <c r="PGA670" s="65"/>
      <c r="PGB670" s="65"/>
      <c r="PGC670" s="65"/>
      <c r="PGD670" s="65"/>
      <c r="PGE670" s="65"/>
      <c r="PGF670" s="65"/>
      <c r="PGG670" s="65"/>
      <c r="PGH670" s="65"/>
      <c r="PGI670" s="65"/>
      <c r="PGJ670" s="65"/>
      <c r="PGK670" s="65"/>
      <c r="PGL670" s="65"/>
      <c r="PGM670" s="65"/>
      <c r="PGN670" s="65"/>
      <c r="PGO670" s="65"/>
      <c r="PGP670" s="65"/>
      <c r="PGQ670" s="65"/>
      <c r="PGR670" s="65"/>
      <c r="PGS670" s="65"/>
      <c r="PGT670" s="65"/>
      <c r="PGU670" s="65"/>
      <c r="PGV670" s="65"/>
      <c r="PGW670" s="65"/>
      <c r="PGX670" s="65"/>
      <c r="PGY670" s="65"/>
      <c r="PGZ670" s="65"/>
      <c r="PHA670" s="65"/>
      <c r="PHB670" s="65"/>
      <c r="PHC670" s="65"/>
      <c r="PHD670" s="65"/>
      <c r="PHE670" s="65"/>
      <c r="PHF670" s="65"/>
      <c r="PHG670" s="65"/>
      <c r="PHH670" s="65"/>
      <c r="PHI670" s="65"/>
      <c r="PHJ670" s="65"/>
      <c r="PHK670" s="65"/>
      <c r="PHL670" s="65"/>
      <c r="PHM670" s="65"/>
      <c r="PHN670" s="65"/>
      <c r="PHO670" s="65"/>
      <c r="PHP670" s="65"/>
      <c r="PHQ670" s="65"/>
      <c r="PHR670" s="65"/>
      <c r="PHS670" s="65"/>
      <c r="PHT670" s="65"/>
      <c r="PHU670" s="65"/>
      <c r="PHV670" s="65"/>
      <c r="PHW670" s="65"/>
      <c r="PHX670" s="65"/>
      <c r="PHY670" s="65"/>
      <c r="PHZ670" s="65"/>
      <c r="PIA670" s="65"/>
      <c r="PIB670" s="65"/>
      <c r="PIC670" s="65"/>
      <c r="PID670" s="65"/>
      <c r="PIE670" s="65"/>
      <c r="PIF670" s="65"/>
      <c r="PIG670" s="65"/>
      <c r="PIH670" s="65"/>
      <c r="PII670" s="65"/>
      <c r="PIJ670" s="65"/>
      <c r="PIK670" s="65"/>
      <c r="PIL670" s="65"/>
      <c r="PIM670" s="65"/>
      <c r="PIN670" s="65"/>
      <c r="PIO670" s="65"/>
      <c r="PIP670" s="65"/>
      <c r="PIQ670" s="65"/>
      <c r="PIR670" s="65"/>
      <c r="PIS670" s="65"/>
      <c r="PIT670" s="65"/>
      <c r="PIU670" s="65"/>
      <c r="PIV670" s="65"/>
      <c r="PIW670" s="65"/>
      <c r="PIX670" s="65"/>
      <c r="PIY670" s="65"/>
      <c r="PIZ670" s="65"/>
      <c r="PJA670" s="65"/>
      <c r="PJB670" s="65"/>
      <c r="PJC670" s="65"/>
      <c r="PJD670" s="65"/>
      <c r="PJE670" s="65"/>
      <c r="PJF670" s="65"/>
      <c r="PJG670" s="65"/>
      <c r="PJH670" s="65"/>
      <c r="PJI670" s="65"/>
      <c r="PJJ670" s="65"/>
      <c r="PJK670" s="65"/>
      <c r="PJL670" s="65"/>
      <c r="PJM670" s="65"/>
      <c r="PJN670" s="65"/>
      <c r="PJO670" s="65"/>
      <c r="PJP670" s="65"/>
      <c r="PJQ670" s="65"/>
      <c r="PJR670" s="65"/>
      <c r="PJS670" s="65"/>
      <c r="PJT670" s="65"/>
      <c r="PJU670" s="65"/>
      <c r="PJV670" s="65"/>
      <c r="PJW670" s="65"/>
      <c r="PJX670" s="65"/>
      <c r="PJY670" s="65"/>
      <c r="PJZ670" s="65"/>
      <c r="PKA670" s="65"/>
      <c r="PKB670" s="65"/>
      <c r="PKC670" s="65"/>
      <c r="PKD670" s="65"/>
      <c r="PKE670" s="65"/>
      <c r="PKF670" s="65"/>
      <c r="PKG670" s="65"/>
      <c r="PKH670" s="65"/>
      <c r="PKI670" s="65"/>
      <c r="PKJ670" s="65"/>
      <c r="PKK670" s="65"/>
      <c r="PKL670" s="65"/>
      <c r="PKM670" s="65"/>
      <c r="PKN670" s="65"/>
      <c r="PKO670" s="65"/>
      <c r="PKP670" s="65"/>
      <c r="PKQ670" s="65"/>
      <c r="PKR670" s="65"/>
      <c r="PKS670" s="65"/>
      <c r="PKT670" s="65"/>
      <c r="PKU670" s="65"/>
      <c r="PKV670" s="65"/>
      <c r="PKW670" s="65"/>
      <c r="PKX670" s="65"/>
      <c r="PKY670" s="65"/>
      <c r="PKZ670" s="65"/>
      <c r="PLA670" s="65"/>
      <c r="PLB670" s="65"/>
      <c r="PLC670" s="65"/>
      <c r="PLD670" s="65"/>
      <c r="PLE670" s="65"/>
      <c r="PLF670" s="65"/>
      <c r="PLG670" s="65"/>
      <c r="PLH670" s="65"/>
      <c r="PLI670" s="65"/>
      <c r="PLJ670" s="65"/>
      <c r="PLK670" s="65"/>
      <c r="PLL670" s="65"/>
      <c r="PLM670" s="65"/>
      <c r="PLN670" s="65"/>
      <c r="PLO670" s="65"/>
      <c r="PLP670" s="65"/>
      <c r="PLQ670" s="65"/>
      <c r="PLR670" s="65"/>
      <c r="PLS670" s="65"/>
      <c r="PLT670" s="65"/>
      <c r="PLU670" s="65"/>
      <c r="PLV670" s="65"/>
      <c r="PLW670" s="65"/>
      <c r="PLX670" s="65"/>
      <c r="PLY670" s="65"/>
      <c r="PLZ670" s="65"/>
      <c r="PMA670" s="65"/>
      <c r="PMB670" s="65"/>
      <c r="PMC670" s="65"/>
      <c r="PMD670" s="65"/>
      <c r="PME670" s="65"/>
      <c r="PMF670" s="65"/>
      <c r="PMG670" s="65"/>
      <c r="PMH670" s="65"/>
      <c r="PMI670" s="65"/>
      <c r="PMJ670" s="65"/>
      <c r="PMK670" s="65"/>
      <c r="PML670" s="65"/>
      <c r="PMM670" s="65"/>
      <c r="PMN670" s="65"/>
      <c r="PMO670" s="65"/>
      <c r="PMP670" s="65"/>
      <c r="PMQ670" s="65"/>
      <c r="PMR670" s="65"/>
      <c r="PMS670" s="65"/>
      <c r="PMT670" s="65"/>
      <c r="PMU670" s="65"/>
      <c r="PMV670" s="65"/>
      <c r="PMW670" s="65"/>
      <c r="PMX670" s="65"/>
      <c r="PMY670" s="65"/>
      <c r="PMZ670" s="65"/>
      <c r="PNA670" s="65"/>
      <c r="PNB670" s="65"/>
      <c r="PNC670" s="65"/>
      <c r="PND670" s="65"/>
      <c r="PNE670" s="65"/>
      <c r="PNF670" s="65"/>
      <c r="PNG670" s="65"/>
      <c r="PNH670" s="65"/>
      <c r="PNI670" s="65"/>
      <c r="PNJ670" s="65"/>
      <c r="PNK670" s="65"/>
      <c r="PNL670" s="65"/>
      <c r="PNM670" s="65"/>
      <c r="PNN670" s="65"/>
      <c r="PNO670" s="65"/>
      <c r="PNP670" s="65"/>
      <c r="PNQ670" s="65"/>
      <c r="PNR670" s="65"/>
      <c r="PNS670" s="65"/>
      <c r="PNT670" s="65"/>
      <c r="PNU670" s="65"/>
      <c r="PNV670" s="65"/>
      <c r="PNW670" s="65"/>
      <c r="PNX670" s="65"/>
      <c r="PNY670" s="65"/>
      <c r="PNZ670" s="65"/>
      <c r="POA670" s="65"/>
      <c r="POB670" s="65"/>
      <c r="POC670" s="65"/>
      <c r="POD670" s="65"/>
      <c r="POE670" s="65"/>
      <c r="POF670" s="65"/>
      <c r="POG670" s="65"/>
      <c r="POH670" s="65"/>
      <c r="POI670" s="65"/>
      <c r="POJ670" s="65"/>
      <c r="POK670" s="65"/>
      <c r="POL670" s="65"/>
      <c r="POM670" s="65"/>
      <c r="PON670" s="65"/>
      <c r="POO670" s="65"/>
      <c r="POP670" s="65"/>
      <c r="POQ670" s="65"/>
      <c r="POR670" s="65"/>
      <c r="POS670" s="65"/>
      <c r="POT670" s="65"/>
      <c r="POU670" s="65"/>
      <c r="POV670" s="65"/>
      <c r="POW670" s="65"/>
      <c r="POX670" s="65"/>
      <c r="POY670" s="65"/>
      <c r="POZ670" s="65"/>
      <c r="PPA670" s="65"/>
      <c r="PPB670" s="65"/>
      <c r="PPC670" s="65"/>
      <c r="PPD670" s="65"/>
      <c r="PPE670" s="65"/>
      <c r="PPF670" s="65"/>
      <c r="PPG670" s="65"/>
      <c r="PPH670" s="65"/>
      <c r="PPI670" s="65"/>
      <c r="PPJ670" s="65"/>
      <c r="PPK670" s="65"/>
      <c r="PPL670" s="65"/>
      <c r="PPM670" s="65"/>
      <c r="PPN670" s="65"/>
      <c r="PPO670" s="65"/>
      <c r="PPP670" s="65"/>
      <c r="PPQ670" s="65"/>
      <c r="PPR670" s="65"/>
      <c r="PPS670" s="65"/>
      <c r="PPT670" s="65"/>
      <c r="PPU670" s="65"/>
      <c r="PPV670" s="65"/>
      <c r="PPW670" s="65"/>
      <c r="PPX670" s="65"/>
      <c r="PPY670" s="65"/>
      <c r="PPZ670" s="65"/>
      <c r="PQA670" s="65"/>
      <c r="PQB670" s="65"/>
      <c r="PQC670" s="65"/>
      <c r="PQD670" s="65"/>
      <c r="PQE670" s="65"/>
      <c r="PQF670" s="65"/>
      <c r="PQG670" s="65"/>
      <c r="PQH670" s="65"/>
      <c r="PQI670" s="65"/>
      <c r="PQJ670" s="65"/>
      <c r="PQK670" s="65"/>
      <c r="PQL670" s="65"/>
      <c r="PQM670" s="65"/>
      <c r="PQN670" s="65"/>
      <c r="PQO670" s="65"/>
      <c r="PQP670" s="65"/>
      <c r="PQQ670" s="65"/>
      <c r="PQR670" s="65"/>
      <c r="PQS670" s="65"/>
      <c r="PQT670" s="65"/>
      <c r="PQU670" s="65"/>
      <c r="PQV670" s="65"/>
      <c r="PQW670" s="65"/>
      <c r="PQX670" s="65"/>
      <c r="PQY670" s="65"/>
      <c r="PQZ670" s="65"/>
      <c r="PRA670" s="65"/>
      <c r="PRB670" s="65"/>
      <c r="PRC670" s="65"/>
      <c r="PRD670" s="65"/>
      <c r="PRE670" s="65"/>
      <c r="PRF670" s="65"/>
      <c r="PRG670" s="65"/>
      <c r="PRH670" s="65"/>
      <c r="PRI670" s="65"/>
      <c r="PRJ670" s="65"/>
      <c r="PRK670" s="65"/>
      <c r="PRL670" s="65"/>
      <c r="PRM670" s="65"/>
      <c r="PRN670" s="65"/>
      <c r="PRO670" s="65"/>
      <c r="PRP670" s="65"/>
      <c r="PRQ670" s="65"/>
      <c r="PRR670" s="65"/>
      <c r="PRS670" s="65"/>
      <c r="PRT670" s="65"/>
      <c r="PRU670" s="65"/>
      <c r="PRV670" s="65"/>
      <c r="PRW670" s="65"/>
      <c r="PRX670" s="65"/>
      <c r="PRY670" s="65"/>
      <c r="PRZ670" s="65"/>
      <c r="PSA670" s="65"/>
      <c r="PSB670" s="65"/>
      <c r="PSC670" s="65"/>
      <c r="PSD670" s="65"/>
      <c r="PSE670" s="65"/>
      <c r="PSF670" s="65"/>
      <c r="PSG670" s="65"/>
      <c r="PSH670" s="65"/>
      <c r="PSI670" s="65"/>
      <c r="PSJ670" s="65"/>
      <c r="PSK670" s="65"/>
      <c r="PSL670" s="65"/>
      <c r="PSM670" s="65"/>
      <c r="PSN670" s="65"/>
      <c r="PSO670" s="65"/>
      <c r="PSP670" s="65"/>
      <c r="PSQ670" s="65"/>
      <c r="PSR670" s="65"/>
      <c r="PSS670" s="65"/>
      <c r="PST670" s="65"/>
      <c r="PSU670" s="65"/>
      <c r="PSV670" s="65"/>
      <c r="PSW670" s="65"/>
      <c r="PSX670" s="65"/>
      <c r="PSY670" s="65"/>
      <c r="PSZ670" s="65"/>
      <c r="PTA670" s="65"/>
      <c r="PTB670" s="65"/>
      <c r="PTC670" s="65"/>
      <c r="PTD670" s="65"/>
      <c r="PTE670" s="65"/>
      <c r="PTF670" s="65"/>
      <c r="PTG670" s="65"/>
      <c r="PTH670" s="65"/>
      <c r="PTI670" s="65"/>
      <c r="PTJ670" s="65"/>
      <c r="PTK670" s="65"/>
      <c r="PTL670" s="65"/>
      <c r="PTM670" s="65"/>
      <c r="PTN670" s="65"/>
      <c r="PTO670" s="65"/>
      <c r="PTP670" s="65"/>
      <c r="PTQ670" s="65"/>
      <c r="PTR670" s="65"/>
      <c r="PTS670" s="65"/>
      <c r="PTT670" s="65"/>
      <c r="PTU670" s="65"/>
      <c r="PTV670" s="65"/>
      <c r="PTW670" s="65"/>
      <c r="PTX670" s="65"/>
      <c r="PTY670" s="65"/>
      <c r="PTZ670" s="65"/>
      <c r="PUA670" s="65"/>
      <c r="PUB670" s="65"/>
      <c r="PUC670" s="65"/>
      <c r="PUD670" s="65"/>
      <c r="PUE670" s="65"/>
      <c r="PUF670" s="65"/>
      <c r="PUG670" s="65"/>
      <c r="PUH670" s="65"/>
      <c r="PUI670" s="65"/>
      <c r="PUJ670" s="65"/>
      <c r="PUK670" s="65"/>
      <c r="PUL670" s="65"/>
      <c r="PUM670" s="65"/>
      <c r="PUN670" s="65"/>
      <c r="PUO670" s="65"/>
      <c r="PUP670" s="65"/>
      <c r="PUQ670" s="65"/>
      <c r="PUR670" s="65"/>
      <c r="PUS670" s="65"/>
      <c r="PUT670" s="65"/>
      <c r="PUU670" s="65"/>
      <c r="PUV670" s="65"/>
      <c r="PUW670" s="65"/>
      <c r="PUX670" s="65"/>
      <c r="PUY670" s="65"/>
      <c r="PUZ670" s="65"/>
      <c r="PVA670" s="65"/>
      <c r="PVB670" s="65"/>
      <c r="PVC670" s="65"/>
      <c r="PVD670" s="65"/>
      <c r="PVE670" s="65"/>
      <c r="PVF670" s="65"/>
      <c r="PVG670" s="65"/>
      <c r="PVH670" s="65"/>
      <c r="PVI670" s="65"/>
      <c r="PVJ670" s="65"/>
      <c r="PVK670" s="65"/>
      <c r="PVL670" s="65"/>
      <c r="PVM670" s="65"/>
      <c r="PVN670" s="65"/>
      <c r="PVO670" s="65"/>
      <c r="PVP670" s="65"/>
      <c r="PVQ670" s="65"/>
      <c r="PVR670" s="65"/>
      <c r="PVS670" s="65"/>
      <c r="PVT670" s="65"/>
      <c r="PVU670" s="65"/>
      <c r="PVV670" s="65"/>
      <c r="PVW670" s="65"/>
      <c r="PVX670" s="65"/>
      <c r="PVY670" s="65"/>
      <c r="PVZ670" s="65"/>
      <c r="PWA670" s="65"/>
      <c r="PWB670" s="65"/>
      <c r="PWC670" s="65"/>
      <c r="PWD670" s="65"/>
      <c r="PWE670" s="65"/>
      <c r="PWF670" s="65"/>
      <c r="PWG670" s="65"/>
      <c r="PWH670" s="65"/>
      <c r="PWI670" s="65"/>
      <c r="PWJ670" s="65"/>
      <c r="PWK670" s="65"/>
      <c r="PWL670" s="65"/>
      <c r="PWM670" s="65"/>
      <c r="PWN670" s="65"/>
      <c r="PWO670" s="65"/>
      <c r="PWP670" s="65"/>
      <c r="PWQ670" s="65"/>
      <c r="PWR670" s="65"/>
      <c r="PWS670" s="65"/>
      <c r="PWT670" s="65"/>
      <c r="PWU670" s="65"/>
      <c r="PWV670" s="65"/>
      <c r="PWW670" s="65"/>
      <c r="PWX670" s="65"/>
      <c r="PWY670" s="65"/>
      <c r="PWZ670" s="65"/>
      <c r="PXA670" s="65"/>
      <c r="PXB670" s="65"/>
      <c r="PXC670" s="65"/>
      <c r="PXD670" s="65"/>
      <c r="PXE670" s="65"/>
      <c r="PXF670" s="65"/>
      <c r="PXG670" s="65"/>
      <c r="PXH670" s="65"/>
      <c r="PXI670" s="65"/>
      <c r="PXJ670" s="65"/>
      <c r="PXK670" s="65"/>
      <c r="PXL670" s="65"/>
      <c r="PXM670" s="65"/>
      <c r="PXN670" s="65"/>
      <c r="PXO670" s="65"/>
      <c r="PXP670" s="65"/>
      <c r="PXQ670" s="65"/>
      <c r="PXR670" s="65"/>
      <c r="PXS670" s="65"/>
      <c r="PXT670" s="65"/>
      <c r="PXU670" s="65"/>
      <c r="PXV670" s="65"/>
      <c r="PXW670" s="65"/>
      <c r="PXX670" s="65"/>
      <c r="PXY670" s="65"/>
      <c r="PXZ670" s="65"/>
      <c r="PYA670" s="65"/>
      <c r="PYB670" s="65"/>
      <c r="PYC670" s="65"/>
      <c r="PYD670" s="65"/>
      <c r="PYE670" s="65"/>
      <c r="PYF670" s="65"/>
      <c r="PYG670" s="65"/>
      <c r="PYH670" s="65"/>
      <c r="PYI670" s="65"/>
      <c r="PYJ670" s="65"/>
      <c r="PYK670" s="65"/>
      <c r="PYL670" s="65"/>
      <c r="PYM670" s="65"/>
      <c r="PYN670" s="65"/>
      <c r="PYO670" s="65"/>
      <c r="PYP670" s="65"/>
      <c r="PYQ670" s="65"/>
      <c r="PYR670" s="65"/>
      <c r="PYS670" s="65"/>
      <c r="PYT670" s="65"/>
      <c r="PYU670" s="65"/>
      <c r="PYV670" s="65"/>
      <c r="PYW670" s="65"/>
      <c r="PYX670" s="65"/>
      <c r="PYY670" s="65"/>
      <c r="PYZ670" s="65"/>
      <c r="PZA670" s="65"/>
      <c r="PZB670" s="65"/>
      <c r="PZC670" s="65"/>
      <c r="PZD670" s="65"/>
      <c r="PZE670" s="65"/>
      <c r="PZF670" s="65"/>
      <c r="PZG670" s="65"/>
      <c r="PZH670" s="65"/>
      <c r="PZI670" s="65"/>
      <c r="PZJ670" s="65"/>
      <c r="PZK670" s="65"/>
      <c r="PZL670" s="65"/>
      <c r="PZM670" s="65"/>
      <c r="PZN670" s="65"/>
      <c r="PZO670" s="65"/>
      <c r="PZP670" s="65"/>
      <c r="PZQ670" s="65"/>
      <c r="PZR670" s="65"/>
      <c r="PZS670" s="65"/>
      <c r="PZT670" s="65"/>
      <c r="PZU670" s="65"/>
      <c r="PZV670" s="65"/>
      <c r="PZW670" s="65"/>
      <c r="PZX670" s="65"/>
      <c r="PZY670" s="65"/>
      <c r="PZZ670" s="65"/>
      <c r="QAA670" s="65"/>
      <c r="QAB670" s="65"/>
      <c r="QAC670" s="65"/>
      <c r="QAD670" s="65"/>
      <c r="QAE670" s="65"/>
      <c r="QAF670" s="65"/>
      <c r="QAG670" s="65"/>
      <c r="QAH670" s="65"/>
      <c r="QAI670" s="65"/>
      <c r="QAJ670" s="65"/>
      <c r="QAK670" s="65"/>
      <c r="QAL670" s="65"/>
      <c r="QAM670" s="65"/>
      <c r="QAN670" s="65"/>
      <c r="QAO670" s="65"/>
      <c r="QAP670" s="65"/>
      <c r="QAQ670" s="65"/>
      <c r="QAR670" s="65"/>
      <c r="QAS670" s="65"/>
      <c r="QAT670" s="65"/>
      <c r="QAU670" s="65"/>
      <c r="QAV670" s="65"/>
      <c r="QAW670" s="65"/>
      <c r="QAX670" s="65"/>
      <c r="QAY670" s="65"/>
      <c r="QAZ670" s="65"/>
      <c r="QBA670" s="65"/>
      <c r="QBB670" s="65"/>
      <c r="QBC670" s="65"/>
      <c r="QBD670" s="65"/>
      <c r="QBE670" s="65"/>
      <c r="QBF670" s="65"/>
      <c r="QBG670" s="65"/>
      <c r="QBH670" s="65"/>
      <c r="QBI670" s="65"/>
      <c r="QBJ670" s="65"/>
      <c r="QBK670" s="65"/>
      <c r="QBL670" s="65"/>
      <c r="QBM670" s="65"/>
      <c r="QBN670" s="65"/>
      <c r="QBO670" s="65"/>
      <c r="QBP670" s="65"/>
      <c r="QBQ670" s="65"/>
      <c r="QBR670" s="65"/>
      <c r="QBS670" s="65"/>
      <c r="QBT670" s="65"/>
      <c r="QBU670" s="65"/>
      <c r="QBV670" s="65"/>
      <c r="QBW670" s="65"/>
      <c r="QBX670" s="65"/>
      <c r="QBY670" s="65"/>
      <c r="QBZ670" s="65"/>
      <c r="QCA670" s="65"/>
      <c r="QCB670" s="65"/>
      <c r="QCC670" s="65"/>
      <c r="QCD670" s="65"/>
      <c r="QCE670" s="65"/>
      <c r="QCF670" s="65"/>
      <c r="QCG670" s="65"/>
      <c r="QCH670" s="65"/>
      <c r="QCI670" s="65"/>
      <c r="QCJ670" s="65"/>
      <c r="QCK670" s="65"/>
      <c r="QCL670" s="65"/>
      <c r="QCM670" s="65"/>
      <c r="QCN670" s="65"/>
      <c r="QCO670" s="65"/>
      <c r="QCP670" s="65"/>
      <c r="QCQ670" s="65"/>
      <c r="QCR670" s="65"/>
      <c r="QCS670" s="65"/>
      <c r="QCT670" s="65"/>
      <c r="QCU670" s="65"/>
      <c r="QCV670" s="65"/>
      <c r="QCW670" s="65"/>
      <c r="QCX670" s="65"/>
      <c r="QCY670" s="65"/>
      <c r="QCZ670" s="65"/>
      <c r="QDA670" s="65"/>
      <c r="QDB670" s="65"/>
      <c r="QDC670" s="65"/>
      <c r="QDD670" s="65"/>
      <c r="QDE670" s="65"/>
      <c r="QDF670" s="65"/>
      <c r="QDG670" s="65"/>
      <c r="QDH670" s="65"/>
      <c r="QDI670" s="65"/>
      <c r="QDJ670" s="65"/>
      <c r="QDK670" s="65"/>
      <c r="QDL670" s="65"/>
      <c r="QDM670" s="65"/>
      <c r="QDN670" s="65"/>
      <c r="QDO670" s="65"/>
      <c r="QDP670" s="65"/>
      <c r="QDQ670" s="65"/>
      <c r="QDR670" s="65"/>
      <c r="QDS670" s="65"/>
      <c r="QDT670" s="65"/>
      <c r="QDU670" s="65"/>
      <c r="QDV670" s="65"/>
      <c r="QDW670" s="65"/>
      <c r="QDX670" s="65"/>
      <c r="QDY670" s="65"/>
      <c r="QDZ670" s="65"/>
      <c r="QEA670" s="65"/>
      <c r="QEB670" s="65"/>
      <c r="QEC670" s="65"/>
      <c r="QED670" s="65"/>
      <c r="QEE670" s="65"/>
      <c r="QEF670" s="65"/>
      <c r="QEG670" s="65"/>
      <c r="QEH670" s="65"/>
      <c r="QEI670" s="65"/>
      <c r="QEJ670" s="65"/>
      <c r="QEK670" s="65"/>
      <c r="QEL670" s="65"/>
      <c r="QEM670" s="65"/>
      <c r="QEN670" s="65"/>
      <c r="QEO670" s="65"/>
      <c r="QEP670" s="65"/>
      <c r="QEQ670" s="65"/>
      <c r="QER670" s="65"/>
      <c r="QES670" s="65"/>
      <c r="QET670" s="65"/>
      <c r="QEU670" s="65"/>
      <c r="QEV670" s="65"/>
      <c r="QEW670" s="65"/>
      <c r="QEX670" s="65"/>
      <c r="QEY670" s="65"/>
      <c r="QEZ670" s="65"/>
      <c r="QFA670" s="65"/>
      <c r="QFB670" s="65"/>
      <c r="QFC670" s="65"/>
      <c r="QFD670" s="65"/>
      <c r="QFE670" s="65"/>
      <c r="QFF670" s="65"/>
      <c r="QFG670" s="65"/>
      <c r="QFH670" s="65"/>
      <c r="QFI670" s="65"/>
      <c r="QFJ670" s="65"/>
      <c r="QFK670" s="65"/>
      <c r="QFL670" s="65"/>
      <c r="QFM670" s="65"/>
      <c r="QFN670" s="65"/>
      <c r="QFO670" s="65"/>
      <c r="QFP670" s="65"/>
      <c r="QFQ670" s="65"/>
      <c r="QFR670" s="65"/>
      <c r="QFS670" s="65"/>
      <c r="QFT670" s="65"/>
      <c r="QFU670" s="65"/>
      <c r="QFV670" s="65"/>
      <c r="QFW670" s="65"/>
      <c r="QFX670" s="65"/>
      <c r="QFY670" s="65"/>
      <c r="QFZ670" s="65"/>
      <c r="QGA670" s="65"/>
      <c r="QGB670" s="65"/>
      <c r="QGC670" s="65"/>
      <c r="QGD670" s="65"/>
      <c r="QGE670" s="65"/>
      <c r="QGF670" s="65"/>
      <c r="QGG670" s="65"/>
      <c r="QGH670" s="65"/>
      <c r="QGI670" s="65"/>
      <c r="QGJ670" s="65"/>
      <c r="QGK670" s="65"/>
      <c r="QGL670" s="65"/>
      <c r="QGM670" s="65"/>
      <c r="QGN670" s="65"/>
      <c r="QGO670" s="65"/>
      <c r="QGP670" s="65"/>
      <c r="QGQ670" s="65"/>
      <c r="QGR670" s="65"/>
      <c r="QGS670" s="65"/>
      <c r="QGT670" s="65"/>
      <c r="QGU670" s="65"/>
      <c r="QGV670" s="65"/>
      <c r="QGW670" s="65"/>
      <c r="QGX670" s="65"/>
      <c r="QGY670" s="65"/>
      <c r="QGZ670" s="65"/>
      <c r="QHA670" s="65"/>
      <c r="QHB670" s="65"/>
      <c r="QHC670" s="65"/>
      <c r="QHD670" s="65"/>
      <c r="QHE670" s="65"/>
      <c r="QHF670" s="65"/>
      <c r="QHG670" s="65"/>
      <c r="QHH670" s="65"/>
      <c r="QHI670" s="65"/>
      <c r="QHJ670" s="65"/>
      <c r="QHK670" s="65"/>
      <c r="QHL670" s="65"/>
      <c r="QHM670" s="65"/>
      <c r="QHN670" s="65"/>
      <c r="QHO670" s="65"/>
      <c r="QHP670" s="65"/>
      <c r="QHQ670" s="65"/>
      <c r="QHR670" s="65"/>
      <c r="QHS670" s="65"/>
      <c r="QHT670" s="65"/>
      <c r="QHU670" s="65"/>
      <c r="QHV670" s="65"/>
      <c r="QHW670" s="65"/>
      <c r="QHX670" s="65"/>
      <c r="QHY670" s="65"/>
      <c r="QHZ670" s="65"/>
      <c r="QIA670" s="65"/>
      <c r="QIB670" s="65"/>
      <c r="QIC670" s="65"/>
      <c r="QID670" s="65"/>
      <c r="QIE670" s="65"/>
      <c r="QIF670" s="65"/>
      <c r="QIG670" s="65"/>
      <c r="QIH670" s="65"/>
      <c r="QII670" s="65"/>
      <c r="QIJ670" s="65"/>
      <c r="QIK670" s="65"/>
      <c r="QIL670" s="65"/>
      <c r="QIM670" s="65"/>
      <c r="QIN670" s="65"/>
      <c r="QIO670" s="65"/>
      <c r="QIP670" s="65"/>
      <c r="QIQ670" s="65"/>
      <c r="QIR670" s="65"/>
      <c r="QIS670" s="65"/>
      <c r="QIT670" s="65"/>
      <c r="QIU670" s="65"/>
      <c r="QIV670" s="65"/>
      <c r="QIW670" s="65"/>
      <c r="QIX670" s="65"/>
      <c r="QIY670" s="65"/>
      <c r="QIZ670" s="65"/>
      <c r="QJA670" s="65"/>
      <c r="QJB670" s="65"/>
      <c r="QJC670" s="65"/>
      <c r="QJD670" s="65"/>
      <c r="QJE670" s="65"/>
      <c r="QJF670" s="65"/>
      <c r="QJG670" s="65"/>
      <c r="QJH670" s="65"/>
      <c r="QJI670" s="65"/>
      <c r="QJJ670" s="65"/>
      <c r="QJK670" s="65"/>
      <c r="QJL670" s="65"/>
      <c r="QJM670" s="65"/>
      <c r="QJN670" s="65"/>
      <c r="QJO670" s="65"/>
      <c r="QJP670" s="65"/>
      <c r="QJQ670" s="65"/>
      <c r="QJR670" s="65"/>
      <c r="QJS670" s="65"/>
      <c r="QJT670" s="65"/>
      <c r="QJU670" s="65"/>
      <c r="QJV670" s="65"/>
      <c r="QJW670" s="65"/>
      <c r="QJX670" s="65"/>
      <c r="QJY670" s="65"/>
      <c r="QJZ670" s="65"/>
      <c r="QKA670" s="65"/>
      <c r="QKB670" s="65"/>
      <c r="QKC670" s="65"/>
      <c r="QKD670" s="65"/>
      <c r="QKE670" s="65"/>
      <c r="QKF670" s="65"/>
      <c r="QKG670" s="65"/>
      <c r="QKH670" s="65"/>
      <c r="QKI670" s="65"/>
      <c r="QKJ670" s="65"/>
      <c r="QKK670" s="65"/>
      <c r="QKL670" s="65"/>
      <c r="QKM670" s="65"/>
      <c r="QKN670" s="65"/>
      <c r="QKO670" s="65"/>
      <c r="QKP670" s="65"/>
      <c r="QKQ670" s="65"/>
      <c r="QKR670" s="65"/>
      <c r="QKS670" s="65"/>
      <c r="QKT670" s="65"/>
      <c r="QKU670" s="65"/>
      <c r="QKV670" s="65"/>
      <c r="QKW670" s="65"/>
      <c r="QKX670" s="65"/>
      <c r="QKY670" s="65"/>
      <c r="QKZ670" s="65"/>
      <c r="QLA670" s="65"/>
      <c r="QLB670" s="65"/>
      <c r="QLC670" s="65"/>
      <c r="QLD670" s="65"/>
      <c r="QLE670" s="65"/>
      <c r="QLF670" s="65"/>
      <c r="QLG670" s="65"/>
      <c r="QLH670" s="65"/>
      <c r="QLI670" s="65"/>
      <c r="QLJ670" s="65"/>
      <c r="QLK670" s="65"/>
      <c r="QLL670" s="65"/>
      <c r="QLM670" s="65"/>
      <c r="QLN670" s="65"/>
      <c r="QLO670" s="65"/>
      <c r="QLP670" s="65"/>
      <c r="QLQ670" s="65"/>
      <c r="QLR670" s="65"/>
      <c r="QLS670" s="65"/>
      <c r="QLT670" s="65"/>
      <c r="QLU670" s="65"/>
      <c r="QLV670" s="65"/>
      <c r="QLW670" s="65"/>
      <c r="QLX670" s="65"/>
      <c r="QLY670" s="65"/>
      <c r="QLZ670" s="65"/>
      <c r="QMA670" s="65"/>
      <c r="QMB670" s="65"/>
      <c r="QMC670" s="65"/>
      <c r="QMD670" s="65"/>
      <c r="QME670" s="65"/>
      <c r="QMF670" s="65"/>
      <c r="QMG670" s="65"/>
      <c r="QMH670" s="65"/>
      <c r="QMI670" s="65"/>
      <c r="QMJ670" s="65"/>
      <c r="QMK670" s="65"/>
      <c r="QML670" s="65"/>
      <c r="QMM670" s="65"/>
      <c r="QMN670" s="65"/>
      <c r="QMO670" s="65"/>
      <c r="QMP670" s="65"/>
      <c r="QMQ670" s="65"/>
      <c r="QMR670" s="65"/>
      <c r="QMS670" s="65"/>
      <c r="QMT670" s="65"/>
      <c r="QMU670" s="65"/>
      <c r="QMV670" s="65"/>
      <c r="QMW670" s="65"/>
      <c r="QMX670" s="65"/>
      <c r="QMY670" s="65"/>
      <c r="QMZ670" s="65"/>
      <c r="QNA670" s="65"/>
      <c r="QNB670" s="65"/>
      <c r="QNC670" s="65"/>
      <c r="QND670" s="65"/>
      <c r="QNE670" s="65"/>
      <c r="QNF670" s="65"/>
      <c r="QNG670" s="65"/>
      <c r="QNH670" s="65"/>
      <c r="QNI670" s="65"/>
      <c r="QNJ670" s="65"/>
      <c r="QNK670" s="65"/>
      <c r="QNL670" s="65"/>
      <c r="QNM670" s="65"/>
      <c r="QNN670" s="65"/>
      <c r="QNO670" s="65"/>
      <c r="QNP670" s="65"/>
      <c r="QNQ670" s="65"/>
      <c r="QNR670" s="65"/>
      <c r="QNS670" s="65"/>
      <c r="QNT670" s="65"/>
      <c r="QNU670" s="65"/>
      <c r="QNV670" s="65"/>
      <c r="QNW670" s="65"/>
      <c r="QNX670" s="65"/>
      <c r="QNY670" s="65"/>
      <c r="QNZ670" s="65"/>
      <c r="QOA670" s="65"/>
      <c r="QOB670" s="65"/>
      <c r="QOC670" s="65"/>
      <c r="QOD670" s="65"/>
      <c r="QOE670" s="65"/>
      <c r="QOF670" s="65"/>
      <c r="QOG670" s="65"/>
      <c r="QOH670" s="65"/>
      <c r="QOI670" s="65"/>
      <c r="QOJ670" s="65"/>
      <c r="QOK670" s="65"/>
      <c r="QOL670" s="65"/>
      <c r="QOM670" s="65"/>
      <c r="QON670" s="65"/>
      <c r="QOO670" s="65"/>
      <c r="QOP670" s="65"/>
      <c r="QOQ670" s="65"/>
      <c r="QOR670" s="65"/>
      <c r="QOS670" s="65"/>
      <c r="QOT670" s="65"/>
      <c r="QOU670" s="65"/>
      <c r="QOV670" s="65"/>
      <c r="QOW670" s="65"/>
      <c r="QOX670" s="65"/>
      <c r="QOY670" s="65"/>
      <c r="QOZ670" s="65"/>
      <c r="QPA670" s="65"/>
      <c r="QPB670" s="65"/>
      <c r="QPC670" s="65"/>
      <c r="QPD670" s="65"/>
      <c r="QPE670" s="65"/>
      <c r="QPF670" s="65"/>
      <c r="QPG670" s="65"/>
      <c r="QPH670" s="65"/>
      <c r="QPI670" s="65"/>
      <c r="QPJ670" s="65"/>
      <c r="QPK670" s="65"/>
      <c r="QPL670" s="65"/>
      <c r="QPM670" s="65"/>
      <c r="QPN670" s="65"/>
      <c r="QPO670" s="65"/>
      <c r="QPP670" s="65"/>
      <c r="QPQ670" s="65"/>
      <c r="QPR670" s="65"/>
      <c r="QPS670" s="65"/>
      <c r="QPT670" s="65"/>
      <c r="QPU670" s="65"/>
      <c r="QPV670" s="65"/>
      <c r="QPW670" s="65"/>
      <c r="QPX670" s="65"/>
      <c r="QPY670" s="65"/>
      <c r="QPZ670" s="65"/>
      <c r="QQA670" s="65"/>
      <c r="QQB670" s="65"/>
      <c r="QQC670" s="65"/>
      <c r="QQD670" s="65"/>
      <c r="QQE670" s="65"/>
      <c r="QQF670" s="65"/>
      <c r="QQG670" s="65"/>
      <c r="QQH670" s="65"/>
      <c r="QQI670" s="65"/>
      <c r="QQJ670" s="65"/>
      <c r="QQK670" s="65"/>
      <c r="QQL670" s="65"/>
      <c r="QQM670" s="65"/>
      <c r="QQN670" s="65"/>
      <c r="QQO670" s="65"/>
      <c r="QQP670" s="65"/>
      <c r="QQQ670" s="65"/>
      <c r="QQR670" s="65"/>
      <c r="QQS670" s="65"/>
      <c r="QQT670" s="65"/>
      <c r="QQU670" s="65"/>
      <c r="QQV670" s="65"/>
      <c r="QQW670" s="65"/>
      <c r="QQX670" s="65"/>
      <c r="QQY670" s="65"/>
      <c r="QQZ670" s="65"/>
      <c r="QRA670" s="65"/>
      <c r="QRB670" s="65"/>
      <c r="QRC670" s="65"/>
      <c r="QRD670" s="65"/>
      <c r="QRE670" s="65"/>
      <c r="QRF670" s="65"/>
      <c r="QRG670" s="65"/>
      <c r="QRH670" s="65"/>
      <c r="QRI670" s="65"/>
      <c r="QRJ670" s="65"/>
      <c r="QRK670" s="65"/>
      <c r="QRL670" s="65"/>
      <c r="QRM670" s="65"/>
      <c r="QRN670" s="65"/>
      <c r="QRO670" s="65"/>
      <c r="QRP670" s="65"/>
      <c r="QRQ670" s="65"/>
      <c r="QRR670" s="65"/>
      <c r="QRS670" s="65"/>
      <c r="QRT670" s="65"/>
      <c r="QRU670" s="65"/>
      <c r="QRV670" s="65"/>
      <c r="QRW670" s="65"/>
      <c r="QRX670" s="65"/>
      <c r="QRY670" s="65"/>
      <c r="QRZ670" s="65"/>
      <c r="QSA670" s="65"/>
      <c r="QSB670" s="65"/>
      <c r="QSC670" s="65"/>
      <c r="QSD670" s="65"/>
      <c r="QSE670" s="65"/>
      <c r="QSF670" s="65"/>
      <c r="QSG670" s="65"/>
      <c r="QSH670" s="65"/>
      <c r="QSI670" s="65"/>
      <c r="QSJ670" s="65"/>
      <c r="QSK670" s="65"/>
      <c r="QSL670" s="65"/>
      <c r="QSM670" s="65"/>
      <c r="QSN670" s="65"/>
      <c r="QSO670" s="65"/>
      <c r="QSP670" s="65"/>
      <c r="QSQ670" s="65"/>
      <c r="QSR670" s="65"/>
      <c r="QSS670" s="65"/>
      <c r="QST670" s="65"/>
      <c r="QSU670" s="65"/>
      <c r="QSV670" s="65"/>
      <c r="QSW670" s="65"/>
      <c r="QSX670" s="65"/>
      <c r="QSY670" s="65"/>
      <c r="QSZ670" s="65"/>
      <c r="QTA670" s="65"/>
      <c r="QTB670" s="65"/>
      <c r="QTC670" s="65"/>
      <c r="QTD670" s="65"/>
      <c r="QTE670" s="65"/>
      <c r="QTF670" s="65"/>
      <c r="QTG670" s="65"/>
      <c r="QTH670" s="65"/>
      <c r="QTI670" s="65"/>
      <c r="QTJ670" s="65"/>
      <c r="QTK670" s="65"/>
      <c r="QTL670" s="65"/>
      <c r="QTM670" s="65"/>
      <c r="QTN670" s="65"/>
      <c r="QTO670" s="65"/>
      <c r="QTP670" s="65"/>
      <c r="QTQ670" s="65"/>
      <c r="QTR670" s="65"/>
      <c r="QTS670" s="65"/>
      <c r="QTT670" s="65"/>
      <c r="QTU670" s="65"/>
      <c r="QTV670" s="65"/>
      <c r="QTW670" s="65"/>
      <c r="QTX670" s="65"/>
      <c r="QTY670" s="65"/>
      <c r="QTZ670" s="65"/>
      <c r="QUA670" s="65"/>
      <c r="QUB670" s="65"/>
      <c r="QUC670" s="65"/>
      <c r="QUD670" s="65"/>
      <c r="QUE670" s="65"/>
      <c r="QUF670" s="65"/>
      <c r="QUG670" s="65"/>
      <c r="QUH670" s="65"/>
      <c r="QUI670" s="65"/>
      <c r="QUJ670" s="65"/>
      <c r="QUK670" s="65"/>
      <c r="QUL670" s="65"/>
      <c r="QUM670" s="65"/>
      <c r="QUN670" s="65"/>
      <c r="QUO670" s="65"/>
      <c r="QUP670" s="65"/>
      <c r="QUQ670" s="65"/>
      <c r="QUR670" s="65"/>
      <c r="QUS670" s="65"/>
      <c r="QUT670" s="65"/>
      <c r="QUU670" s="65"/>
      <c r="QUV670" s="65"/>
      <c r="QUW670" s="65"/>
      <c r="QUX670" s="65"/>
      <c r="QUY670" s="65"/>
      <c r="QUZ670" s="65"/>
      <c r="QVA670" s="65"/>
      <c r="QVB670" s="65"/>
      <c r="QVC670" s="65"/>
      <c r="QVD670" s="65"/>
      <c r="QVE670" s="65"/>
      <c r="QVF670" s="65"/>
      <c r="QVG670" s="65"/>
      <c r="QVH670" s="65"/>
      <c r="QVI670" s="65"/>
      <c r="QVJ670" s="65"/>
      <c r="QVK670" s="65"/>
      <c r="QVL670" s="65"/>
      <c r="QVM670" s="65"/>
      <c r="QVN670" s="65"/>
      <c r="QVO670" s="65"/>
      <c r="QVP670" s="65"/>
      <c r="QVQ670" s="65"/>
      <c r="QVR670" s="65"/>
      <c r="QVS670" s="65"/>
      <c r="QVT670" s="65"/>
      <c r="QVU670" s="65"/>
      <c r="QVV670" s="65"/>
      <c r="QVW670" s="65"/>
      <c r="QVX670" s="65"/>
      <c r="QVY670" s="65"/>
      <c r="QVZ670" s="65"/>
      <c r="QWA670" s="65"/>
      <c r="QWB670" s="65"/>
      <c r="QWC670" s="65"/>
      <c r="QWD670" s="65"/>
      <c r="QWE670" s="65"/>
      <c r="QWF670" s="65"/>
      <c r="QWG670" s="65"/>
      <c r="QWH670" s="65"/>
      <c r="QWI670" s="65"/>
      <c r="QWJ670" s="65"/>
      <c r="QWK670" s="65"/>
      <c r="QWL670" s="65"/>
      <c r="QWM670" s="65"/>
      <c r="QWN670" s="65"/>
      <c r="QWO670" s="65"/>
      <c r="QWP670" s="65"/>
      <c r="QWQ670" s="65"/>
      <c r="QWR670" s="65"/>
      <c r="QWS670" s="65"/>
      <c r="QWT670" s="65"/>
      <c r="QWU670" s="65"/>
      <c r="QWV670" s="65"/>
      <c r="QWW670" s="65"/>
      <c r="QWX670" s="65"/>
      <c r="QWY670" s="65"/>
      <c r="QWZ670" s="65"/>
      <c r="QXA670" s="65"/>
      <c r="QXB670" s="65"/>
      <c r="QXC670" s="65"/>
      <c r="QXD670" s="65"/>
      <c r="QXE670" s="65"/>
      <c r="QXF670" s="65"/>
      <c r="QXG670" s="65"/>
      <c r="QXH670" s="65"/>
      <c r="QXI670" s="65"/>
      <c r="QXJ670" s="65"/>
      <c r="QXK670" s="65"/>
      <c r="QXL670" s="65"/>
      <c r="QXM670" s="65"/>
      <c r="QXN670" s="65"/>
      <c r="QXO670" s="65"/>
      <c r="QXP670" s="65"/>
      <c r="QXQ670" s="65"/>
      <c r="QXR670" s="65"/>
      <c r="QXS670" s="65"/>
      <c r="QXT670" s="65"/>
      <c r="QXU670" s="65"/>
      <c r="QXV670" s="65"/>
      <c r="QXW670" s="65"/>
      <c r="QXX670" s="65"/>
      <c r="QXY670" s="65"/>
      <c r="QXZ670" s="65"/>
      <c r="QYA670" s="65"/>
      <c r="QYB670" s="65"/>
      <c r="QYC670" s="65"/>
      <c r="QYD670" s="65"/>
      <c r="QYE670" s="65"/>
      <c r="QYF670" s="65"/>
      <c r="QYG670" s="65"/>
      <c r="QYH670" s="65"/>
      <c r="QYI670" s="65"/>
      <c r="QYJ670" s="65"/>
      <c r="QYK670" s="65"/>
      <c r="QYL670" s="65"/>
      <c r="QYM670" s="65"/>
      <c r="QYN670" s="65"/>
      <c r="QYO670" s="65"/>
      <c r="QYP670" s="65"/>
      <c r="QYQ670" s="65"/>
      <c r="QYR670" s="65"/>
      <c r="QYS670" s="65"/>
      <c r="QYT670" s="65"/>
      <c r="QYU670" s="65"/>
      <c r="QYV670" s="65"/>
      <c r="QYW670" s="65"/>
      <c r="QYX670" s="65"/>
      <c r="QYY670" s="65"/>
      <c r="QYZ670" s="65"/>
      <c r="QZA670" s="65"/>
      <c r="QZB670" s="65"/>
      <c r="QZC670" s="65"/>
      <c r="QZD670" s="65"/>
      <c r="QZE670" s="65"/>
      <c r="QZF670" s="65"/>
      <c r="QZG670" s="65"/>
      <c r="QZH670" s="65"/>
      <c r="QZI670" s="65"/>
      <c r="QZJ670" s="65"/>
      <c r="QZK670" s="65"/>
      <c r="QZL670" s="65"/>
      <c r="QZM670" s="65"/>
      <c r="QZN670" s="65"/>
      <c r="QZO670" s="65"/>
      <c r="QZP670" s="65"/>
      <c r="QZQ670" s="65"/>
      <c r="QZR670" s="65"/>
      <c r="QZS670" s="65"/>
      <c r="QZT670" s="65"/>
      <c r="QZU670" s="65"/>
      <c r="QZV670" s="65"/>
      <c r="QZW670" s="65"/>
      <c r="QZX670" s="65"/>
      <c r="QZY670" s="65"/>
      <c r="QZZ670" s="65"/>
      <c r="RAA670" s="65"/>
      <c r="RAB670" s="65"/>
      <c r="RAC670" s="65"/>
      <c r="RAD670" s="65"/>
      <c r="RAE670" s="65"/>
      <c r="RAF670" s="65"/>
      <c r="RAG670" s="65"/>
      <c r="RAH670" s="65"/>
      <c r="RAI670" s="65"/>
      <c r="RAJ670" s="65"/>
      <c r="RAK670" s="65"/>
      <c r="RAL670" s="65"/>
      <c r="RAM670" s="65"/>
      <c r="RAN670" s="65"/>
      <c r="RAO670" s="65"/>
      <c r="RAP670" s="65"/>
      <c r="RAQ670" s="65"/>
      <c r="RAR670" s="65"/>
      <c r="RAS670" s="65"/>
      <c r="RAT670" s="65"/>
      <c r="RAU670" s="65"/>
      <c r="RAV670" s="65"/>
      <c r="RAW670" s="65"/>
      <c r="RAX670" s="65"/>
      <c r="RAY670" s="65"/>
      <c r="RAZ670" s="65"/>
      <c r="RBA670" s="65"/>
      <c r="RBB670" s="65"/>
      <c r="RBC670" s="65"/>
      <c r="RBD670" s="65"/>
      <c r="RBE670" s="65"/>
      <c r="RBF670" s="65"/>
      <c r="RBG670" s="65"/>
      <c r="RBH670" s="65"/>
      <c r="RBI670" s="65"/>
      <c r="RBJ670" s="65"/>
      <c r="RBK670" s="65"/>
      <c r="RBL670" s="65"/>
      <c r="RBM670" s="65"/>
      <c r="RBN670" s="65"/>
      <c r="RBO670" s="65"/>
      <c r="RBP670" s="65"/>
      <c r="RBQ670" s="65"/>
      <c r="RBR670" s="65"/>
      <c r="RBS670" s="65"/>
      <c r="RBT670" s="65"/>
      <c r="RBU670" s="65"/>
      <c r="RBV670" s="65"/>
      <c r="RBW670" s="65"/>
      <c r="RBX670" s="65"/>
      <c r="RBY670" s="65"/>
      <c r="RBZ670" s="65"/>
      <c r="RCA670" s="65"/>
      <c r="RCB670" s="65"/>
      <c r="RCC670" s="65"/>
      <c r="RCD670" s="65"/>
      <c r="RCE670" s="65"/>
      <c r="RCF670" s="65"/>
      <c r="RCG670" s="65"/>
      <c r="RCH670" s="65"/>
      <c r="RCI670" s="65"/>
      <c r="RCJ670" s="65"/>
      <c r="RCK670" s="65"/>
      <c r="RCL670" s="65"/>
      <c r="RCM670" s="65"/>
      <c r="RCN670" s="65"/>
      <c r="RCO670" s="65"/>
      <c r="RCP670" s="65"/>
      <c r="RCQ670" s="65"/>
      <c r="RCR670" s="65"/>
      <c r="RCS670" s="65"/>
      <c r="RCT670" s="65"/>
      <c r="RCU670" s="65"/>
      <c r="RCV670" s="65"/>
      <c r="RCW670" s="65"/>
      <c r="RCX670" s="65"/>
      <c r="RCY670" s="65"/>
      <c r="RCZ670" s="65"/>
      <c r="RDA670" s="65"/>
      <c r="RDB670" s="65"/>
      <c r="RDC670" s="65"/>
      <c r="RDD670" s="65"/>
      <c r="RDE670" s="65"/>
      <c r="RDF670" s="65"/>
      <c r="RDG670" s="65"/>
      <c r="RDH670" s="65"/>
      <c r="RDI670" s="65"/>
      <c r="RDJ670" s="65"/>
      <c r="RDK670" s="65"/>
      <c r="RDL670" s="65"/>
      <c r="RDM670" s="65"/>
      <c r="RDN670" s="65"/>
      <c r="RDO670" s="65"/>
      <c r="RDP670" s="65"/>
      <c r="RDQ670" s="65"/>
      <c r="RDR670" s="65"/>
      <c r="RDS670" s="65"/>
      <c r="RDT670" s="65"/>
      <c r="RDU670" s="65"/>
      <c r="RDV670" s="65"/>
      <c r="RDW670" s="65"/>
      <c r="RDX670" s="65"/>
      <c r="RDY670" s="65"/>
      <c r="RDZ670" s="65"/>
      <c r="REA670" s="65"/>
      <c r="REB670" s="65"/>
      <c r="REC670" s="65"/>
      <c r="RED670" s="65"/>
      <c r="REE670" s="65"/>
      <c r="REF670" s="65"/>
      <c r="REG670" s="65"/>
      <c r="REH670" s="65"/>
      <c r="REI670" s="65"/>
      <c r="REJ670" s="65"/>
      <c r="REK670" s="65"/>
      <c r="REL670" s="65"/>
      <c r="REM670" s="65"/>
      <c r="REN670" s="65"/>
      <c r="REO670" s="65"/>
      <c r="REP670" s="65"/>
      <c r="REQ670" s="65"/>
      <c r="RER670" s="65"/>
      <c r="RES670" s="65"/>
      <c r="RET670" s="65"/>
      <c r="REU670" s="65"/>
      <c r="REV670" s="65"/>
      <c r="REW670" s="65"/>
      <c r="REX670" s="65"/>
      <c r="REY670" s="65"/>
      <c r="REZ670" s="65"/>
      <c r="RFA670" s="65"/>
      <c r="RFB670" s="65"/>
      <c r="RFC670" s="65"/>
      <c r="RFD670" s="65"/>
      <c r="RFE670" s="65"/>
      <c r="RFF670" s="65"/>
      <c r="RFG670" s="65"/>
      <c r="RFH670" s="65"/>
      <c r="RFI670" s="65"/>
      <c r="RFJ670" s="65"/>
      <c r="RFK670" s="65"/>
      <c r="RFL670" s="65"/>
      <c r="RFM670" s="65"/>
      <c r="RFN670" s="65"/>
      <c r="RFO670" s="65"/>
      <c r="RFP670" s="65"/>
      <c r="RFQ670" s="65"/>
      <c r="RFR670" s="65"/>
      <c r="RFS670" s="65"/>
      <c r="RFT670" s="65"/>
      <c r="RFU670" s="65"/>
      <c r="RFV670" s="65"/>
      <c r="RFW670" s="65"/>
      <c r="RFX670" s="65"/>
      <c r="RFY670" s="65"/>
      <c r="RFZ670" s="65"/>
      <c r="RGA670" s="65"/>
      <c r="RGB670" s="65"/>
      <c r="RGC670" s="65"/>
      <c r="RGD670" s="65"/>
      <c r="RGE670" s="65"/>
      <c r="RGF670" s="65"/>
      <c r="RGG670" s="65"/>
      <c r="RGH670" s="65"/>
      <c r="RGI670" s="65"/>
      <c r="RGJ670" s="65"/>
      <c r="RGK670" s="65"/>
      <c r="RGL670" s="65"/>
      <c r="RGM670" s="65"/>
      <c r="RGN670" s="65"/>
      <c r="RGO670" s="65"/>
      <c r="RGP670" s="65"/>
      <c r="RGQ670" s="65"/>
      <c r="RGR670" s="65"/>
      <c r="RGS670" s="65"/>
      <c r="RGT670" s="65"/>
      <c r="RGU670" s="65"/>
      <c r="RGV670" s="65"/>
      <c r="RGW670" s="65"/>
      <c r="RGX670" s="65"/>
      <c r="RGY670" s="65"/>
      <c r="RGZ670" s="65"/>
      <c r="RHA670" s="65"/>
      <c r="RHB670" s="65"/>
      <c r="RHC670" s="65"/>
      <c r="RHD670" s="65"/>
      <c r="RHE670" s="65"/>
      <c r="RHF670" s="65"/>
      <c r="RHG670" s="65"/>
      <c r="RHH670" s="65"/>
      <c r="RHI670" s="65"/>
      <c r="RHJ670" s="65"/>
      <c r="RHK670" s="65"/>
      <c r="RHL670" s="65"/>
      <c r="RHM670" s="65"/>
      <c r="RHN670" s="65"/>
      <c r="RHO670" s="65"/>
      <c r="RHP670" s="65"/>
      <c r="RHQ670" s="65"/>
      <c r="RHR670" s="65"/>
      <c r="RHS670" s="65"/>
      <c r="RHT670" s="65"/>
      <c r="RHU670" s="65"/>
      <c r="RHV670" s="65"/>
      <c r="RHW670" s="65"/>
      <c r="RHX670" s="65"/>
      <c r="RHY670" s="65"/>
      <c r="RHZ670" s="65"/>
      <c r="RIA670" s="65"/>
      <c r="RIB670" s="65"/>
      <c r="RIC670" s="65"/>
      <c r="RID670" s="65"/>
      <c r="RIE670" s="65"/>
      <c r="RIF670" s="65"/>
      <c r="RIG670" s="65"/>
      <c r="RIH670" s="65"/>
      <c r="RII670" s="65"/>
      <c r="RIJ670" s="65"/>
      <c r="RIK670" s="65"/>
      <c r="RIL670" s="65"/>
      <c r="RIM670" s="65"/>
      <c r="RIN670" s="65"/>
      <c r="RIO670" s="65"/>
      <c r="RIP670" s="65"/>
      <c r="RIQ670" s="65"/>
      <c r="RIR670" s="65"/>
      <c r="RIS670" s="65"/>
      <c r="RIT670" s="65"/>
      <c r="RIU670" s="65"/>
      <c r="RIV670" s="65"/>
      <c r="RIW670" s="65"/>
      <c r="RIX670" s="65"/>
      <c r="RIY670" s="65"/>
      <c r="RIZ670" s="65"/>
      <c r="RJA670" s="65"/>
      <c r="RJB670" s="65"/>
      <c r="RJC670" s="65"/>
      <c r="RJD670" s="65"/>
      <c r="RJE670" s="65"/>
      <c r="RJF670" s="65"/>
      <c r="RJG670" s="65"/>
      <c r="RJH670" s="65"/>
      <c r="RJI670" s="65"/>
      <c r="RJJ670" s="65"/>
      <c r="RJK670" s="65"/>
      <c r="RJL670" s="65"/>
      <c r="RJM670" s="65"/>
      <c r="RJN670" s="65"/>
      <c r="RJO670" s="65"/>
      <c r="RJP670" s="65"/>
      <c r="RJQ670" s="65"/>
      <c r="RJR670" s="65"/>
      <c r="RJS670" s="65"/>
      <c r="RJT670" s="65"/>
      <c r="RJU670" s="65"/>
      <c r="RJV670" s="65"/>
      <c r="RJW670" s="65"/>
      <c r="RJX670" s="65"/>
      <c r="RJY670" s="65"/>
      <c r="RJZ670" s="65"/>
      <c r="RKA670" s="65"/>
      <c r="RKB670" s="65"/>
      <c r="RKC670" s="65"/>
      <c r="RKD670" s="65"/>
      <c r="RKE670" s="65"/>
      <c r="RKF670" s="65"/>
      <c r="RKG670" s="65"/>
      <c r="RKH670" s="65"/>
      <c r="RKI670" s="65"/>
      <c r="RKJ670" s="65"/>
      <c r="RKK670" s="65"/>
      <c r="RKL670" s="65"/>
      <c r="RKM670" s="65"/>
      <c r="RKN670" s="65"/>
      <c r="RKO670" s="65"/>
      <c r="RKP670" s="65"/>
      <c r="RKQ670" s="65"/>
      <c r="RKR670" s="65"/>
      <c r="RKS670" s="65"/>
      <c r="RKT670" s="65"/>
      <c r="RKU670" s="65"/>
      <c r="RKV670" s="65"/>
      <c r="RKW670" s="65"/>
      <c r="RKX670" s="65"/>
      <c r="RKY670" s="65"/>
      <c r="RKZ670" s="65"/>
      <c r="RLA670" s="65"/>
      <c r="RLB670" s="65"/>
      <c r="RLC670" s="65"/>
      <c r="RLD670" s="65"/>
      <c r="RLE670" s="65"/>
      <c r="RLF670" s="65"/>
      <c r="RLG670" s="65"/>
      <c r="RLH670" s="65"/>
      <c r="RLI670" s="65"/>
      <c r="RLJ670" s="65"/>
      <c r="RLK670" s="65"/>
      <c r="RLL670" s="65"/>
      <c r="RLM670" s="65"/>
      <c r="RLN670" s="65"/>
      <c r="RLO670" s="65"/>
      <c r="RLP670" s="65"/>
      <c r="RLQ670" s="65"/>
      <c r="RLR670" s="65"/>
      <c r="RLS670" s="65"/>
      <c r="RLT670" s="65"/>
      <c r="RLU670" s="65"/>
      <c r="RLV670" s="65"/>
      <c r="RLW670" s="65"/>
      <c r="RLX670" s="65"/>
      <c r="RLY670" s="65"/>
      <c r="RLZ670" s="65"/>
      <c r="RMA670" s="65"/>
      <c r="RMB670" s="65"/>
      <c r="RMC670" s="65"/>
      <c r="RMD670" s="65"/>
      <c r="RME670" s="65"/>
      <c r="RMF670" s="65"/>
      <c r="RMG670" s="65"/>
      <c r="RMH670" s="65"/>
      <c r="RMI670" s="65"/>
      <c r="RMJ670" s="65"/>
      <c r="RMK670" s="65"/>
      <c r="RML670" s="65"/>
      <c r="RMM670" s="65"/>
      <c r="RMN670" s="65"/>
      <c r="RMO670" s="65"/>
      <c r="RMP670" s="65"/>
      <c r="RMQ670" s="65"/>
      <c r="RMR670" s="65"/>
      <c r="RMS670" s="65"/>
      <c r="RMT670" s="65"/>
      <c r="RMU670" s="65"/>
      <c r="RMV670" s="65"/>
      <c r="RMW670" s="65"/>
      <c r="RMX670" s="65"/>
      <c r="RMY670" s="65"/>
      <c r="RMZ670" s="65"/>
      <c r="RNA670" s="65"/>
      <c r="RNB670" s="65"/>
      <c r="RNC670" s="65"/>
      <c r="RND670" s="65"/>
      <c r="RNE670" s="65"/>
      <c r="RNF670" s="65"/>
      <c r="RNG670" s="65"/>
      <c r="RNH670" s="65"/>
      <c r="RNI670" s="65"/>
      <c r="RNJ670" s="65"/>
      <c r="RNK670" s="65"/>
      <c r="RNL670" s="65"/>
      <c r="RNM670" s="65"/>
      <c r="RNN670" s="65"/>
      <c r="RNO670" s="65"/>
      <c r="RNP670" s="65"/>
      <c r="RNQ670" s="65"/>
      <c r="RNR670" s="65"/>
      <c r="RNS670" s="65"/>
      <c r="RNT670" s="65"/>
      <c r="RNU670" s="65"/>
      <c r="RNV670" s="65"/>
      <c r="RNW670" s="65"/>
      <c r="RNX670" s="65"/>
      <c r="RNY670" s="65"/>
      <c r="RNZ670" s="65"/>
      <c r="ROA670" s="65"/>
      <c r="ROB670" s="65"/>
      <c r="ROC670" s="65"/>
      <c r="ROD670" s="65"/>
      <c r="ROE670" s="65"/>
      <c r="ROF670" s="65"/>
      <c r="ROG670" s="65"/>
      <c r="ROH670" s="65"/>
      <c r="ROI670" s="65"/>
      <c r="ROJ670" s="65"/>
      <c r="ROK670" s="65"/>
      <c r="ROL670" s="65"/>
      <c r="ROM670" s="65"/>
      <c r="RON670" s="65"/>
      <c r="ROO670" s="65"/>
      <c r="ROP670" s="65"/>
      <c r="ROQ670" s="65"/>
      <c r="ROR670" s="65"/>
      <c r="ROS670" s="65"/>
      <c r="ROT670" s="65"/>
      <c r="ROU670" s="65"/>
      <c r="ROV670" s="65"/>
      <c r="ROW670" s="65"/>
      <c r="ROX670" s="65"/>
      <c r="ROY670" s="65"/>
      <c r="ROZ670" s="65"/>
      <c r="RPA670" s="65"/>
      <c r="RPB670" s="65"/>
      <c r="RPC670" s="65"/>
      <c r="RPD670" s="65"/>
      <c r="RPE670" s="65"/>
      <c r="RPF670" s="65"/>
      <c r="RPG670" s="65"/>
      <c r="RPH670" s="65"/>
      <c r="RPI670" s="65"/>
      <c r="RPJ670" s="65"/>
      <c r="RPK670" s="65"/>
      <c r="RPL670" s="65"/>
      <c r="RPM670" s="65"/>
      <c r="RPN670" s="65"/>
      <c r="RPO670" s="65"/>
      <c r="RPP670" s="65"/>
      <c r="RPQ670" s="65"/>
      <c r="RPR670" s="65"/>
      <c r="RPS670" s="65"/>
      <c r="RPT670" s="65"/>
      <c r="RPU670" s="65"/>
      <c r="RPV670" s="65"/>
      <c r="RPW670" s="65"/>
      <c r="RPX670" s="65"/>
      <c r="RPY670" s="65"/>
      <c r="RPZ670" s="65"/>
      <c r="RQA670" s="65"/>
      <c r="RQB670" s="65"/>
      <c r="RQC670" s="65"/>
      <c r="RQD670" s="65"/>
      <c r="RQE670" s="65"/>
      <c r="RQF670" s="65"/>
      <c r="RQG670" s="65"/>
      <c r="RQH670" s="65"/>
      <c r="RQI670" s="65"/>
      <c r="RQJ670" s="65"/>
      <c r="RQK670" s="65"/>
      <c r="RQL670" s="65"/>
      <c r="RQM670" s="65"/>
      <c r="RQN670" s="65"/>
      <c r="RQO670" s="65"/>
      <c r="RQP670" s="65"/>
      <c r="RQQ670" s="65"/>
      <c r="RQR670" s="65"/>
      <c r="RQS670" s="65"/>
      <c r="RQT670" s="65"/>
      <c r="RQU670" s="65"/>
      <c r="RQV670" s="65"/>
      <c r="RQW670" s="65"/>
      <c r="RQX670" s="65"/>
      <c r="RQY670" s="65"/>
      <c r="RQZ670" s="65"/>
      <c r="RRA670" s="65"/>
      <c r="RRB670" s="65"/>
      <c r="RRC670" s="65"/>
      <c r="RRD670" s="65"/>
      <c r="RRE670" s="65"/>
      <c r="RRF670" s="65"/>
      <c r="RRG670" s="65"/>
      <c r="RRH670" s="65"/>
      <c r="RRI670" s="65"/>
      <c r="RRJ670" s="65"/>
      <c r="RRK670" s="65"/>
      <c r="RRL670" s="65"/>
      <c r="RRM670" s="65"/>
      <c r="RRN670" s="65"/>
      <c r="RRO670" s="65"/>
      <c r="RRP670" s="65"/>
      <c r="RRQ670" s="65"/>
      <c r="RRR670" s="65"/>
      <c r="RRS670" s="65"/>
      <c r="RRT670" s="65"/>
      <c r="RRU670" s="65"/>
      <c r="RRV670" s="65"/>
      <c r="RRW670" s="65"/>
      <c r="RRX670" s="65"/>
      <c r="RRY670" s="65"/>
      <c r="RRZ670" s="65"/>
      <c r="RSA670" s="65"/>
      <c r="RSB670" s="65"/>
      <c r="RSC670" s="65"/>
      <c r="RSD670" s="65"/>
      <c r="RSE670" s="65"/>
      <c r="RSF670" s="65"/>
      <c r="RSG670" s="65"/>
      <c r="RSH670" s="65"/>
      <c r="RSI670" s="65"/>
      <c r="RSJ670" s="65"/>
      <c r="RSK670" s="65"/>
      <c r="RSL670" s="65"/>
      <c r="RSM670" s="65"/>
      <c r="RSN670" s="65"/>
      <c r="RSO670" s="65"/>
      <c r="RSP670" s="65"/>
      <c r="RSQ670" s="65"/>
      <c r="RSR670" s="65"/>
      <c r="RSS670" s="65"/>
      <c r="RST670" s="65"/>
      <c r="RSU670" s="65"/>
      <c r="RSV670" s="65"/>
      <c r="RSW670" s="65"/>
      <c r="RSX670" s="65"/>
      <c r="RSY670" s="65"/>
      <c r="RSZ670" s="65"/>
      <c r="RTA670" s="65"/>
      <c r="RTB670" s="65"/>
      <c r="RTC670" s="65"/>
      <c r="RTD670" s="65"/>
      <c r="RTE670" s="65"/>
      <c r="RTF670" s="65"/>
      <c r="RTG670" s="65"/>
      <c r="RTH670" s="65"/>
      <c r="RTI670" s="65"/>
      <c r="RTJ670" s="65"/>
      <c r="RTK670" s="65"/>
      <c r="RTL670" s="65"/>
      <c r="RTM670" s="65"/>
      <c r="RTN670" s="65"/>
      <c r="RTO670" s="65"/>
      <c r="RTP670" s="65"/>
      <c r="RTQ670" s="65"/>
      <c r="RTR670" s="65"/>
      <c r="RTS670" s="65"/>
      <c r="RTT670" s="65"/>
      <c r="RTU670" s="65"/>
      <c r="RTV670" s="65"/>
      <c r="RTW670" s="65"/>
      <c r="RTX670" s="65"/>
      <c r="RTY670" s="65"/>
      <c r="RTZ670" s="65"/>
      <c r="RUA670" s="65"/>
      <c r="RUB670" s="65"/>
      <c r="RUC670" s="65"/>
      <c r="RUD670" s="65"/>
      <c r="RUE670" s="65"/>
      <c r="RUF670" s="65"/>
      <c r="RUG670" s="65"/>
      <c r="RUH670" s="65"/>
      <c r="RUI670" s="65"/>
      <c r="RUJ670" s="65"/>
      <c r="RUK670" s="65"/>
      <c r="RUL670" s="65"/>
      <c r="RUM670" s="65"/>
      <c r="RUN670" s="65"/>
      <c r="RUO670" s="65"/>
      <c r="RUP670" s="65"/>
      <c r="RUQ670" s="65"/>
      <c r="RUR670" s="65"/>
      <c r="RUS670" s="65"/>
      <c r="RUT670" s="65"/>
      <c r="RUU670" s="65"/>
      <c r="RUV670" s="65"/>
      <c r="RUW670" s="65"/>
      <c r="RUX670" s="65"/>
      <c r="RUY670" s="65"/>
      <c r="RUZ670" s="65"/>
      <c r="RVA670" s="65"/>
      <c r="RVB670" s="65"/>
      <c r="RVC670" s="65"/>
      <c r="RVD670" s="65"/>
      <c r="RVE670" s="65"/>
      <c r="RVF670" s="65"/>
      <c r="RVG670" s="65"/>
      <c r="RVH670" s="65"/>
      <c r="RVI670" s="65"/>
      <c r="RVJ670" s="65"/>
      <c r="RVK670" s="65"/>
      <c r="RVL670" s="65"/>
      <c r="RVM670" s="65"/>
      <c r="RVN670" s="65"/>
      <c r="RVO670" s="65"/>
      <c r="RVP670" s="65"/>
      <c r="RVQ670" s="65"/>
      <c r="RVR670" s="65"/>
      <c r="RVS670" s="65"/>
      <c r="RVT670" s="65"/>
      <c r="RVU670" s="65"/>
      <c r="RVV670" s="65"/>
      <c r="RVW670" s="65"/>
      <c r="RVX670" s="65"/>
      <c r="RVY670" s="65"/>
      <c r="RVZ670" s="65"/>
      <c r="RWA670" s="65"/>
      <c r="RWB670" s="65"/>
      <c r="RWC670" s="65"/>
      <c r="RWD670" s="65"/>
      <c r="RWE670" s="65"/>
      <c r="RWF670" s="65"/>
      <c r="RWG670" s="65"/>
      <c r="RWH670" s="65"/>
      <c r="RWI670" s="65"/>
      <c r="RWJ670" s="65"/>
      <c r="RWK670" s="65"/>
      <c r="RWL670" s="65"/>
      <c r="RWM670" s="65"/>
      <c r="RWN670" s="65"/>
      <c r="RWO670" s="65"/>
      <c r="RWP670" s="65"/>
      <c r="RWQ670" s="65"/>
      <c r="RWR670" s="65"/>
      <c r="RWS670" s="65"/>
      <c r="RWT670" s="65"/>
      <c r="RWU670" s="65"/>
      <c r="RWV670" s="65"/>
      <c r="RWW670" s="65"/>
      <c r="RWX670" s="65"/>
      <c r="RWY670" s="65"/>
      <c r="RWZ670" s="65"/>
      <c r="RXA670" s="65"/>
      <c r="RXB670" s="65"/>
      <c r="RXC670" s="65"/>
      <c r="RXD670" s="65"/>
      <c r="RXE670" s="65"/>
      <c r="RXF670" s="65"/>
      <c r="RXG670" s="65"/>
      <c r="RXH670" s="65"/>
      <c r="RXI670" s="65"/>
      <c r="RXJ670" s="65"/>
      <c r="RXK670" s="65"/>
      <c r="RXL670" s="65"/>
      <c r="RXM670" s="65"/>
      <c r="RXN670" s="65"/>
      <c r="RXO670" s="65"/>
      <c r="RXP670" s="65"/>
      <c r="RXQ670" s="65"/>
      <c r="RXR670" s="65"/>
      <c r="RXS670" s="65"/>
      <c r="RXT670" s="65"/>
      <c r="RXU670" s="65"/>
      <c r="RXV670" s="65"/>
      <c r="RXW670" s="65"/>
      <c r="RXX670" s="65"/>
      <c r="RXY670" s="65"/>
      <c r="RXZ670" s="65"/>
      <c r="RYA670" s="65"/>
      <c r="RYB670" s="65"/>
      <c r="RYC670" s="65"/>
      <c r="RYD670" s="65"/>
      <c r="RYE670" s="65"/>
      <c r="RYF670" s="65"/>
      <c r="RYG670" s="65"/>
      <c r="RYH670" s="65"/>
      <c r="RYI670" s="65"/>
      <c r="RYJ670" s="65"/>
      <c r="RYK670" s="65"/>
      <c r="RYL670" s="65"/>
      <c r="RYM670" s="65"/>
      <c r="RYN670" s="65"/>
      <c r="RYO670" s="65"/>
      <c r="RYP670" s="65"/>
      <c r="RYQ670" s="65"/>
      <c r="RYR670" s="65"/>
      <c r="RYS670" s="65"/>
      <c r="RYT670" s="65"/>
      <c r="RYU670" s="65"/>
      <c r="RYV670" s="65"/>
      <c r="RYW670" s="65"/>
      <c r="RYX670" s="65"/>
      <c r="RYY670" s="65"/>
      <c r="RYZ670" s="65"/>
      <c r="RZA670" s="65"/>
      <c r="RZB670" s="65"/>
      <c r="RZC670" s="65"/>
      <c r="RZD670" s="65"/>
      <c r="RZE670" s="65"/>
      <c r="RZF670" s="65"/>
      <c r="RZG670" s="65"/>
      <c r="RZH670" s="65"/>
      <c r="RZI670" s="65"/>
      <c r="RZJ670" s="65"/>
      <c r="RZK670" s="65"/>
      <c r="RZL670" s="65"/>
      <c r="RZM670" s="65"/>
      <c r="RZN670" s="65"/>
      <c r="RZO670" s="65"/>
      <c r="RZP670" s="65"/>
      <c r="RZQ670" s="65"/>
      <c r="RZR670" s="65"/>
      <c r="RZS670" s="65"/>
      <c r="RZT670" s="65"/>
      <c r="RZU670" s="65"/>
      <c r="RZV670" s="65"/>
      <c r="RZW670" s="65"/>
      <c r="RZX670" s="65"/>
      <c r="RZY670" s="65"/>
      <c r="RZZ670" s="65"/>
      <c r="SAA670" s="65"/>
      <c r="SAB670" s="65"/>
      <c r="SAC670" s="65"/>
      <c r="SAD670" s="65"/>
      <c r="SAE670" s="65"/>
      <c r="SAF670" s="65"/>
      <c r="SAG670" s="65"/>
      <c r="SAH670" s="65"/>
      <c r="SAI670" s="65"/>
      <c r="SAJ670" s="65"/>
      <c r="SAK670" s="65"/>
      <c r="SAL670" s="65"/>
      <c r="SAM670" s="65"/>
      <c r="SAN670" s="65"/>
      <c r="SAO670" s="65"/>
      <c r="SAP670" s="65"/>
      <c r="SAQ670" s="65"/>
      <c r="SAR670" s="65"/>
      <c r="SAS670" s="65"/>
      <c r="SAT670" s="65"/>
      <c r="SAU670" s="65"/>
      <c r="SAV670" s="65"/>
      <c r="SAW670" s="65"/>
      <c r="SAX670" s="65"/>
      <c r="SAY670" s="65"/>
      <c r="SAZ670" s="65"/>
      <c r="SBA670" s="65"/>
      <c r="SBB670" s="65"/>
      <c r="SBC670" s="65"/>
      <c r="SBD670" s="65"/>
      <c r="SBE670" s="65"/>
      <c r="SBF670" s="65"/>
      <c r="SBG670" s="65"/>
      <c r="SBH670" s="65"/>
      <c r="SBI670" s="65"/>
      <c r="SBJ670" s="65"/>
      <c r="SBK670" s="65"/>
      <c r="SBL670" s="65"/>
      <c r="SBM670" s="65"/>
      <c r="SBN670" s="65"/>
      <c r="SBO670" s="65"/>
      <c r="SBP670" s="65"/>
      <c r="SBQ670" s="65"/>
      <c r="SBR670" s="65"/>
      <c r="SBS670" s="65"/>
      <c r="SBT670" s="65"/>
      <c r="SBU670" s="65"/>
      <c r="SBV670" s="65"/>
      <c r="SBW670" s="65"/>
      <c r="SBX670" s="65"/>
      <c r="SBY670" s="65"/>
      <c r="SBZ670" s="65"/>
      <c r="SCA670" s="65"/>
      <c r="SCB670" s="65"/>
      <c r="SCC670" s="65"/>
      <c r="SCD670" s="65"/>
      <c r="SCE670" s="65"/>
      <c r="SCF670" s="65"/>
      <c r="SCG670" s="65"/>
      <c r="SCH670" s="65"/>
      <c r="SCI670" s="65"/>
      <c r="SCJ670" s="65"/>
      <c r="SCK670" s="65"/>
      <c r="SCL670" s="65"/>
      <c r="SCM670" s="65"/>
      <c r="SCN670" s="65"/>
      <c r="SCO670" s="65"/>
      <c r="SCP670" s="65"/>
      <c r="SCQ670" s="65"/>
      <c r="SCR670" s="65"/>
      <c r="SCS670" s="65"/>
      <c r="SCT670" s="65"/>
      <c r="SCU670" s="65"/>
      <c r="SCV670" s="65"/>
      <c r="SCW670" s="65"/>
      <c r="SCX670" s="65"/>
      <c r="SCY670" s="65"/>
      <c r="SCZ670" s="65"/>
      <c r="SDA670" s="65"/>
      <c r="SDB670" s="65"/>
      <c r="SDC670" s="65"/>
      <c r="SDD670" s="65"/>
      <c r="SDE670" s="65"/>
      <c r="SDF670" s="65"/>
      <c r="SDG670" s="65"/>
      <c r="SDH670" s="65"/>
      <c r="SDI670" s="65"/>
      <c r="SDJ670" s="65"/>
      <c r="SDK670" s="65"/>
      <c r="SDL670" s="65"/>
      <c r="SDM670" s="65"/>
      <c r="SDN670" s="65"/>
      <c r="SDO670" s="65"/>
      <c r="SDP670" s="65"/>
      <c r="SDQ670" s="65"/>
      <c r="SDR670" s="65"/>
      <c r="SDS670" s="65"/>
      <c r="SDT670" s="65"/>
      <c r="SDU670" s="65"/>
      <c r="SDV670" s="65"/>
      <c r="SDW670" s="65"/>
      <c r="SDX670" s="65"/>
      <c r="SDY670" s="65"/>
      <c r="SDZ670" s="65"/>
      <c r="SEA670" s="65"/>
      <c r="SEB670" s="65"/>
      <c r="SEC670" s="65"/>
      <c r="SED670" s="65"/>
      <c r="SEE670" s="65"/>
      <c r="SEF670" s="65"/>
      <c r="SEG670" s="65"/>
      <c r="SEH670" s="65"/>
      <c r="SEI670" s="65"/>
      <c r="SEJ670" s="65"/>
      <c r="SEK670" s="65"/>
      <c r="SEL670" s="65"/>
      <c r="SEM670" s="65"/>
      <c r="SEN670" s="65"/>
      <c r="SEO670" s="65"/>
      <c r="SEP670" s="65"/>
      <c r="SEQ670" s="65"/>
      <c r="SER670" s="65"/>
      <c r="SES670" s="65"/>
      <c r="SET670" s="65"/>
      <c r="SEU670" s="65"/>
      <c r="SEV670" s="65"/>
      <c r="SEW670" s="65"/>
      <c r="SEX670" s="65"/>
      <c r="SEY670" s="65"/>
      <c r="SEZ670" s="65"/>
      <c r="SFA670" s="65"/>
      <c r="SFB670" s="65"/>
      <c r="SFC670" s="65"/>
      <c r="SFD670" s="65"/>
      <c r="SFE670" s="65"/>
      <c r="SFF670" s="65"/>
      <c r="SFG670" s="65"/>
      <c r="SFH670" s="65"/>
      <c r="SFI670" s="65"/>
      <c r="SFJ670" s="65"/>
      <c r="SFK670" s="65"/>
      <c r="SFL670" s="65"/>
      <c r="SFM670" s="65"/>
      <c r="SFN670" s="65"/>
      <c r="SFO670" s="65"/>
      <c r="SFP670" s="65"/>
      <c r="SFQ670" s="65"/>
      <c r="SFR670" s="65"/>
      <c r="SFS670" s="65"/>
      <c r="SFT670" s="65"/>
      <c r="SFU670" s="65"/>
      <c r="SFV670" s="65"/>
      <c r="SFW670" s="65"/>
      <c r="SFX670" s="65"/>
      <c r="SFY670" s="65"/>
      <c r="SFZ670" s="65"/>
      <c r="SGA670" s="65"/>
      <c r="SGB670" s="65"/>
      <c r="SGC670" s="65"/>
      <c r="SGD670" s="65"/>
      <c r="SGE670" s="65"/>
      <c r="SGF670" s="65"/>
      <c r="SGG670" s="65"/>
      <c r="SGH670" s="65"/>
      <c r="SGI670" s="65"/>
      <c r="SGJ670" s="65"/>
      <c r="SGK670" s="65"/>
      <c r="SGL670" s="65"/>
      <c r="SGM670" s="65"/>
      <c r="SGN670" s="65"/>
      <c r="SGO670" s="65"/>
      <c r="SGP670" s="65"/>
      <c r="SGQ670" s="65"/>
      <c r="SGR670" s="65"/>
      <c r="SGS670" s="65"/>
      <c r="SGT670" s="65"/>
      <c r="SGU670" s="65"/>
      <c r="SGV670" s="65"/>
      <c r="SGW670" s="65"/>
      <c r="SGX670" s="65"/>
      <c r="SGY670" s="65"/>
      <c r="SGZ670" s="65"/>
      <c r="SHA670" s="65"/>
      <c r="SHB670" s="65"/>
      <c r="SHC670" s="65"/>
      <c r="SHD670" s="65"/>
      <c r="SHE670" s="65"/>
      <c r="SHF670" s="65"/>
      <c r="SHG670" s="65"/>
      <c r="SHH670" s="65"/>
      <c r="SHI670" s="65"/>
      <c r="SHJ670" s="65"/>
      <c r="SHK670" s="65"/>
      <c r="SHL670" s="65"/>
      <c r="SHM670" s="65"/>
      <c r="SHN670" s="65"/>
      <c r="SHO670" s="65"/>
      <c r="SHP670" s="65"/>
      <c r="SHQ670" s="65"/>
      <c r="SHR670" s="65"/>
      <c r="SHS670" s="65"/>
      <c r="SHT670" s="65"/>
      <c r="SHU670" s="65"/>
      <c r="SHV670" s="65"/>
      <c r="SHW670" s="65"/>
      <c r="SHX670" s="65"/>
      <c r="SHY670" s="65"/>
      <c r="SHZ670" s="65"/>
      <c r="SIA670" s="65"/>
      <c r="SIB670" s="65"/>
      <c r="SIC670" s="65"/>
      <c r="SID670" s="65"/>
      <c r="SIE670" s="65"/>
      <c r="SIF670" s="65"/>
      <c r="SIG670" s="65"/>
      <c r="SIH670" s="65"/>
      <c r="SII670" s="65"/>
      <c r="SIJ670" s="65"/>
      <c r="SIK670" s="65"/>
      <c r="SIL670" s="65"/>
      <c r="SIM670" s="65"/>
      <c r="SIN670" s="65"/>
      <c r="SIO670" s="65"/>
      <c r="SIP670" s="65"/>
      <c r="SIQ670" s="65"/>
      <c r="SIR670" s="65"/>
      <c r="SIS670" s="65"/>
      <c r="SIT670" s="65"/>
      <c r="SIU670" s="65"/>
      <c r="SIV670" s="65"/>
      <c r="SIW670" s="65"/>
      <c r="SIX670" s="65"/>
      <c r="SIY670" s="65"/>
      <c r="SIZ670" s="65"/>
      <c r="SJA670" s="65"/>
      <c r="SJB670" s="65"/>
      <c r="SJC670" s="65"/>
      <c r="SJD670" s="65"/>
      <c r="SJE670" s="65"/>
      <c r="SJF670" s="65"/>
      <c r="SJG670" s="65"/>
      <c r="SJH670" s="65"/>
      <c r="SJI670" s="65"/>
      <c r="SJJ670" s="65"/>
      <c r="SJK670" s="65"/>
      <c r="SJL670" s="65"/>
      <c r="SJM670" s="65"/>
      <c r="SJN670" s="65"/>
      <c r="SJO670" s="65"/>
      <c r="SJP670" s="65"/>
      <c r="SJQ670" s="65"/>
      <c r="SJR670" s="65"/>
      <c r="SJS670" s="65"/>
      <c r="SJT670" s="65"/>
      <c r="SJU670" s="65"/>
      <c r="SJV670" s="65"/>
      <c r="SJW670" s="65"/>
      <c r="SJX670" s="65"/>
      <c r="SJY670" s="65"/>
      <c r="SJZ670" s="65"/>
      <c r="SKA670" s="65"/>
      <c r="SKB670" s="65"/>
      <c r="SKC670" s="65"/>
      <c r="SKD670" s="65"/>
      <c r="SKE670" s="65"/>
      <c r="SKF670" s="65"/>
      <c r="SKG670" s="65"/>
      <c r="SKH670" s="65"/>
      <c r="SKI670" s="65"/>
      <c r="SKJ670" s="65"/>
      <c r="SKK670" s="65"/>
      <c r="SKL670" s="65"/>
      <c r="SKM670" s="65"/>
      <c r="SKN670" s="65"/>
      <c r="SKO670" s="65"/>
      <c r="SKP670" s="65"/>
      <c r="SKQ670" s="65"/>
      <c r="SKR670" s="65"/>
      <c r="SKS670" s="65"/>
      <c r="SKT670" s="65"/>
      <c r="SKU670" s="65"/>
      <c r="SKV670" s="65"/>
      <c r="SKW670" s="65"/>
      <c r="SKX670" s="65"/>
      <c r="SKY670" s="65"/>
      <c r="SKZ670" s="65"/>
      <c r="SLA670" s="65"/>
      <c r="SLB670" s="65"/>
      <c r="SLC670" s="65"/>
      <c r="SLD670" s="65"/>
      <c r="SLE670" s="65"/>
      <c r="SLF670" s="65"/>
      <c r="SLG670" s="65"/>
      <c r="SLH670" s="65"/>
      <c r="SLI670" s="65"/>
      <c r="SLJ670" s="65"/>
      <c r="SLK670" s="65"/>
      <c r="SLL670" s="65"/>
      <c r="SLM670" s="65"/>
      <c r="SLN670" s="65"/>
      <c r="SLO670" s="65"/>
      <c r="SLP670" s="65"/>
      <c r="SLQ670" s="65"/>
      <c r="SLR670" s="65"/>
      <c r="SLS670" s="65"/>
      <c r="SLT670" s="65"/>
      <c r="SLU670" s="65"/>
      <c r="SLV670" s="65"/>
      <c r="SLW670" s="65"/>
      <c r="SLX670" s="65"/>
      <c r="SLY670" s="65"/>
      <c r="SLZ670" s="65"/>
      <c r="SMA670" s="65"/>
      <c r="SMB670" s="65"/>
      <c r="SMC670" s="65"/>
      <c r="SMD670" s="65"/>
      <c r="SME670" s="65"/>
      <c r="SMF670" s="65"/>
      <c r="SMG670" s="65"/>
      <c r="SMH670" s="65"/>
      <c r="SMI670" s="65"/>
      <c r="SMJ670" s="65"/>
      <c r="SMK670" s="65"/>
      <c r="SML670" s="65"/>
      <c r="SMM670" s="65"/>
      <c r="SMN670" s="65"/>
      <c r="SMO670" s="65"/>
      <c r="SMP670" s="65"/>
      <c r="SMQ670" s="65"/>
      <c r="SMR670" s="65"/>
      <c r="SMS670" s="65"/>
      <c r="SMT670" s="65"/>
      <c r="SMU670" s="65"/>
      <c r="SMV670" s="65"/>
      <c r="SMW670" s="65"/>
      <c r="SMX670" s="65"/>
      <c r="SMY670" s="65"/>
      <c r="SMZ670" s="65"/>
      <c r="SNA670" s="65"/>
      <c r="SNB670" s="65"/>
      <c r="SNC670" s="65"/>
      <c r="SND670" s="65"/>
      <c r="SNE670" s="65"/>
      <c r="SNF670" s="65"/>
      <c r="SNG670" s="65"/>
      <c r="SNH670" s="65"/>
      <c r="SNI670" s="65"/>
      <c r="SNJ670" s="65"/>
      <c r="SNK670" s="65"/>
      <c r="SNL670" s="65"/>
      <c r="SNM670" s="65"/>
      <c r="SNN670" s="65"/>
      <c r="SNO670" s="65"/>
      <c r="SNP670" s="65"/>
      <c r="SNQ670" s="65"/>
      <c r="SNR670" s="65"/>
      <c r="SNS670" s="65"/>
      <c r="SNT670" s="65"/>
      <c r="SNU670" s="65"/>
      <c r="SNV670" s="65"/>
      <c r="SNW670" s="65"/>
      <c r="SNX670" s="65"/>
      <c r="SNY670" s="65"/>
      <c r="SNZ670" s="65"/>
      <c r="SOA670" s="65"/>
      <c r="SOB670" s="65"/>
      <c r="SOC670" s="65"/>
      <c r="SOD670" s="65"/>
      <c r="SOE670" s="65"/>
      <c r="SOF670" s="65"/>
      <c r="SOG670" s="65"/>
      <c r="SOH670" s="65"/>
      <c r="SOI670" s="65"/>
      <c r="SOJ670" s="65"/>
      <c r="SOK670" s="65"/>
      <c r="SOL670" s="65"/>
      <c r="SOM670" s="65"/>
      <c r="SON670" s="65"/>
      <c r="SOO670" s="65"/>
      <c r="SOP670" s="65"/>
      <c r="SOQ670" s="65"/>
      <c r="SOR670" s="65"/>
      <c r="SOS670" s="65"/>
      <c r="SOT670" s="65"/>
      <c r="SOU670" s="65"/>
      <c r="SOV670" s="65"/>
      <c r="SOW670" s="65"/>
      <c r="SOX670" s="65"/>
      <c r="SOY670" s="65"/>
      <c r="SOZ670" s="65"/>
      <c r="SPA670" s="65"/>
      <c r="SPB670" s="65"/>
      <c r="SPC670" s="65"/>
      <c r="SPD670" s="65"/>
      <c r="SPE670" s="65"/>
      <c r="SPF670" s="65"/>
      <c r="SPG670" s="65"/>
      <c r="SPH670" s="65"/>
      <c r="SPI670" s="65"/>
      <c r="SPJ670" s="65"/>
      <c r="SPK670" s="65"/>
      <c r="SPL670" s="65"/>
      <c r="SPM670" s="65"/>
      <c r="SPN670" s="65"/>
      <c r="SPO670" s="65"/>
      <c r="SPP670" s="65"/>
      <c r="SPQ670" s="65"/>
      <c r="SPR670" s="65"/>
      <c r="SPS670" s="65"/>
      <c r="SPT670" s="65"/>
      <c r="SPU670" s="65"/>
      <c r="SPV670" s="65"/>
      <c r="SPW670" s="65"/>
      <c r="SPX670" s="65"/>
      <c r="SPY670" s="65"/>
      <c r="SPZ670" s="65"/>
      <c r="SQA670" s="65"/>
      <c r="SQB670" s="65"/>
      <c r="SQC670" s="65"/>
      <c r="SQD670" s="65"/>
      <c r="SQE670" s="65"/>
      <c r="SQF670" s="65"/>
      <c r="SQG670" s="65"/>
      <c r="SQH670" s="65"/>
      <c r="SQI670" s="65"/>
      <c r="SQJ670" s="65"/>
      <c r="SQK670" s="65"/>
      <c r="SQL670" s="65"/>
      <c r="SQM670" s="65"/>
      <c r="SQN670" s="65"/>
      <c r="SQO670" s="65"/>
      <c r="SQP670" s="65"/>
      <c r="SQQ670" s="65"/>
      <c r="SQR670" s="65"/>
      <c r="SQS670" s="65"/>
      <c r="SQT670" s="65"/>
      <c r="SQU670" s="65"/>
      <c r="SQV670" s="65"/>
      <c r="SQW670" s="65"/>
      <c r="SQX670" s="65"/>
      <c r="SQY670" s="65"/>
      <c r="SQZ670" s="65"/>
      <c r="SRA670" s="65"/>
      <c r="SRB670" s="65"/>
      <c r="SRC670" s="65"/>
      <c r="SRD670" s="65"/>
      <c r="SRE670" s="65"/>
      <c r="SRF670" s="65"/>
      <c r="SRG670" s="65"/>
      <c r="SRH670" s="65"/>
      <c r="SRI670" s="65"/>
      <c r="SRJ670" s="65"/>
      <c r="SRK670" s="65"/>
      <c r="SRL670" s="65"/>
      <c r="SRM670" s="65"/>
      <c r="SRN670" s="65"/>
      <c r="SRO670" s="65"/>
      <c r="SRP670" s="65"/>
      <c r="SRQ670" s="65"/>
      <c r="SRR670" s="65"/>
      <c r="SRS670" s="65"/>
      <c r="SRT670" s="65"/>
      <c r="SRU670" s="65"/>
      <c r="SRV670" s="65"/>
      <c r="SRW670" s="65"/>
      <c r="SRX670" s="65"/>
      <c r="SRY670" s="65"/>
      <c r="SRZ670" s="65"/>
      <c r="SSA670" s="65"/>
      <c r="SSB670" s="65"/>
      <c r="SSC670" s="65"/>
      <c r="SSD670" s="65"/>
      <c r="SSE670" s="65"/>
      <c r="SSF670" s="65"/>
      <c r="SSG670" s="65"/>
      <c r="SSH670" s="65"/>
      <c r="SSI670" s="65"/>
      <c r="SSJ670" s="65"/>
      <c r="SSK670" s="65"/>
      <c r="SSL670" s="65"/>
      <c r="SSM670" s="65"/>
      <c r="SSN670" s="65"/>
      <c r="SSO670" s="65"/>
      <c r="SSP670" s="65"/>
      <c r="SSQ670" s="65"/>
      <c r="SSR670" s="65"/>
      <c r="SSS670" s="65"/>
      <c r="SST670" s="65"/>
      <c r="SSU670" s="65"/>
      <c r="SSV670" s="65"/>
      <c r="SSW670" s="65"/>
      <c r="SSX670" s="65"/>
      <c r="SSY670" s="65"/>
      <c r="SSZ670" s="65"/>
      <c r="STA670" s="65"/>
      <c r="STB670" s="65"/>
      <c r="STC670" s="65"/>
      <c r="STD670" s="65"/>
      <c r="STE670" s="65"/>
      <c r="STF670" s="65"/>
      <c r="STG670" s="65"/>
      <c r="STH670" s="65"/>
      <c r="STI670" s="65"/>
      <c r="STJ670" s="65"/>
      <c r="STK670" s="65"/>
      <c r="STL670" s="65"/>
      <c r="STM670" s="65"/>
      <c r="STN670" s="65"/>
      <c r="STO670" s="65"/>
      <c r="STP670" s="65"/>
      <c r="STQ670" s="65"/>
      <c r="STR670" s="65"/>
      <c r="STS670" s="65"/>
      <c r="STT670" s="65"/>
      <c r="STU670" s="65"/>
      <c r="STV670" s="65"/>
      <c r="STW670" s="65"/>
      <c r="STX670" s="65"/>
      <c r="STY670" s="65"/>
      <c r="STZ670" s="65"/>
      <c r="SUA670" s="65"/>
      <c r="SUB670" s="65"/>
      <c r="SUC670" s="65"/>
      <c r="SUD670" s="65"/>
      <c r="SUE670" s="65"/>
      <c r="SUF670" s="65"/>
      <c r="SUG670" s="65"/>
      <c r="SUH670" s="65"/>
      <c r="SUI670" s="65"/>
      <c r="SUJ670" s="65"/>
      <c r="SUK670" s="65"/>
      <c r="SUL670" s="65"/>
      <c r="SUM670" s="65"/>
      <c r="SUN670" s="65"/>
      <c r="SUO670" s="65"/>
      <c r="SUP670" s="65"/>
      <c r="SUQ670" s="65"/>
      <c r="SUR670" s="65"/>
      <c r="SUS670" s="65"/>
      <c r="SUT670" s="65"/>
      <c r="SUU670" s="65"/>
      <c r="SUV670" s="65"/>
      <c r="SUW670" s="65"/>
      <c r="SUX670" s="65"/>
      <c r="SUY670" s="65"/>
      <c r="SUZ670" s="65"/>
      <c r="SVA670" s="65"/>
      <c r="SVB670" s="65"/>
      <c r="SVC670" s="65"/>
      <c r="SVD670" s="65"/>
      <c r="SVE670" s="65"/>
      <c r="SVF670" s="65"/>
      <c r="SVG670" s="65"/>
      <c r="SVH670" s="65"/>
      <c r="SVI670" s="65"/>
      <c r="SVJ670" s="65"/>
      <c r="SVK670" s="65"/>
      <c r="SVL670" s="65"/>
      <c r="SVM670" s="65"/>
      <c r="SVN670" s="65"/>
      <c r="SVO670" s="65"/>
      <c r="SVP670" s="65"/>
      <c r="SVQ670" s="65"/>
      <c r="SVR670" s="65"/>
      <c r="SVS670" s="65"/>
      <c r="SVT670" s="65"/>
      <c r="SVU670" s="65"/>
      <c r="SVV670" s="65"/>
      <c r="SVW670" s="65"/>
      <c r="SVX670" s="65"/>
      <c r="SVY670" s="65"/>
      <c r="SVZ670" s="65"/>
      <c r="SWA670" s="65"/>
      <c r="SWB670" s="65"/>
      <c r="SWC670" s="65"/>
      <c r="SWD670" s="65"/>
      <c r="SWE670" s="65"/>
      <c r="SWF670" s="65"/>
      <c r="SWG670" s="65"/>
      <c r="SWH670" s="65"/>
      <c r="SWI670" s="65"/>
      <c r="SWJ670" s="65"/>
      <c r="SWK670" s="65"/>
      <c r="SWL670" s="65"/>
      <c r="SWM670" s="65"/>
      <c r="SWN670" s="65"/>
      <c r="SWO670" s="65"/>
      <c r="SWP670" s="65"/>
      <c r="SWQ670" s="65"/>
      <c r="SWR670" s="65"/>
      <c r="SWS670" s="65"/>
      <c r="SWT670" s="65"/>
      <c r="SWU670" s="65"/>
      <c r="SWV670" s="65"/>
      <c r="SWW670" s="65"/>
      <c r="SWX670" s="65"/>
      <c r="SWY670" s="65"/>
      <c r="SWZ670" s="65"/>
      <c r="SXA670" s="65"/>
      <c r="SXB670" s="65"/>
      <c r="SXC670" s="65"/>
      <c r="SXD670" s="65"/>
      <c r="SXE670" s="65"/>
      <c r="SXF670" s="65"/>
      <c r="SXG670" s="65"/>
      <c r="SXH670" s="65"/>
      <c r="SXI670" s="65"/>
      <c r="SXJ670" s="65"/>
      <c r="SXK670" s="65"/>
      <c r="SXL670" s="65"/>
      <c r="SXM670" s="65"/>
      <c r="SXN670" s="65"/>
      <c r="SXO670" s="65"/>
      <c r="SXP670" s="65"/>
      <c r="SXQ670" s="65"/>
      <c r="SXR670" s="65"/>
      <c r="SXS670" s="65"/>
      <c r="SXT670" s="65"/>
      <c r="SXU670" s="65"/>
      <c r="SXV670" s="65"/>
      <c r="SXW670" s="65"/>
      <c r="SXX670" s="65"/>
      <c r="SXY670" s="65"/>
      <c r="SXZ670" s="65"/>
      <c r="SYA670" s="65"/>
      <c r="SYB670" s="65"/>
      <c r="SYC670" s="65"/>
      <c r="SYD670" s="65"/>
      <c r="SYE670" s="65"/>
      <c r="SYF670" s="65"/>
      <c r="SYG670" s="65"/>
      <c r="SYH670" s="65"/>
      <c r="SYI670" s="65"/>
      <c r="SYJ670" s="65"/>
      <c r="SYK670" s="65"/>
      <c r="SYL670" s="65"/>
      <c r="SYM670" s="65"/>
      <c r="SYN670" s="65"/>
      <c r="SYO670" s="65"/>
      <c r="SYP670" s="65"/>
      <c r="SYQ670" s="65"/>
      <c r="SYR670" s="65"/>
      <c r="SYS670" s="65"/>
      <c r="SYT670" s="65"/>
      <c r="SYU670" s="65"/>
      <c r="SYV670" s="65"/>
      <c r="SYW670" s="65"/>
      <c r="SYX670" s="65"/>
      <c r="SYY670" s="65"/>
      <c r="SYZ670" s="65"/>
      <c r="SZA670" s="65"/>
      <c r="SZB670" s="65"/>
      <c r="SZC670" s="65"/>
      <c r="SZD670" s="65"/>
      <c r="SZE670" s="65"/>
      <c r="SZF670" s="65"/>
      <c r="SZG670" s="65"/>
      <c r="SZH670" s="65"/>
      <c r="SZI670" s="65"/>
      <c r="SZJ670" s="65"/>
      <c r="SZK670" s="65"/>
      <c r="SZL670" s="65"/>
      <c r="SZM670" s="65"/>
      <c r="SZN670" s="65"/>
      <c r="SZO670" s="65"/>
      <c r="SZP670" s="65"/>
      <c r="SZQ670" s="65"/>
      <c r="SZR670" s="65"/>
      <c r="SZS670" s="65"/>
      <c r="SZT670" s="65"/>
      <c r="SZU670" s="65"/>
      <c r="SZV670" s="65"/>
      <c r="SZW670" s="65"/>
      <c r="SZX670" s="65"/>
      <c r="SZY670" s="65"/>
      <c r="SZZ670" s="65"/>
      <c r="TAA670" s="65"/>
      <c r="TAB670" s="65"/>
      <c r="TAC670" s="65"/>
      <c r="TAD670" s="65"/>
      <c r="TAE670" s="65"/>
      <c r="TAF670" s="65"/>
      <c r="TAG670" s="65"/>
      <c r="TAH670" s="65"/>
      <c r="TAI670" s="65"/>
      <c r="TAJ670" s="65"/>
      <c r="TAK670" s="65"/>
      <c r="TAL670" s="65"/>
      <c r="TAM670" s="65"/>
      <c r="TAN670" s="65"/>
      <c r="TAO670" s="65"/>
      <c r="TAP670" s="65"/>
      <c r="TAQ670" s="65"/>
      <c r="TAR670" s="65"/>
      <c r="TAS670" s="65"/>
      <c r="TAT670" s="65"/>
      <c r="TAU670" s="65"/>
      <c r="TAV670" s="65"/>
      <c r="TAW670" s="65"/>
      <c r="TAX670" s="65"/>
      <c r="TAY670" s="65"/>
      <c r="TAZ670" s="65"/>
      <c r="TBA670" s="65"/>
      <c r="TBB670" s="65"/>
      <c r="TBC670" s="65"/>
      <c r="TBD670" s="65"/>
      <c r="TBE670" s="65"/>
      <c r="TBF670" s="65"/>
      <c r="TBG670" s="65"/>
      <c r="TBH670" s="65"/>
      <c r="TBI670" s="65"/>
      <c r="TBJ670" s="65"/>
      <c r="TBK670" s="65"/>
      <c r="TBL670" s="65"/>
      <c r="TBM670" s="65"/>
      <c r="TBN670" s="65"/>
      <c r="TBO670" s="65"/>
      <c r="TBP670" s="65"/>
      <c r="TBQ670" s="65"/>
      <c r="TBR670" s="65"/>
      <c r="TBS670" s="65"/>
      <c r="TBT670" s="65"/>
      <c r="TBU670" s="65"/>
      <c r="TBV670" s="65"/>
      <c r="TBW670" s="65"/>
      <c r="TBX670" s="65"/>
      <c r="TBY670" s="65"/>
      <c r="TBZ670" s="65"/>
      <c r="TCA670" s="65"/>
      <c r="TCB670" s="65"/>
      <c r="TCC670" s="65"/>
      <c r="TCD670" s="65"/>
      <c r="TCE670" s="65"/>
      <c r="TCF670" s="65"/>
      <c r="TCG670" s="65"/>
      <c r="TCH670" s="65"/>
      <c r="TCI670" s="65"/>
      <c r="TCJ670" s="65"/>
      <c r="TCK670" s="65"/>
      <c r="TCL670" s="65"/>
      <c r="TCM670" s="65"/>
      <c r="TCN670" s="65"/>
      <c r="TCO670" s="65"/>
      <c r="TCP670" s="65"/>
      <c r="TCQ670" s="65"/>
      <c r="TCR670" s="65"/>
      <c r="TCS670" s="65"/>
      <c r="TCT670" s="65"/>
      <c r="TCU670" s="65"/>
      <c r="TCV670" s="65"/>
      <c r="TCW670" s="65"/>
      <c r="TCX670" s="65"/>
      <c r="TCY670" s="65"/>
      <c r="TCZ670" s="65"/>
      <c r="TDA670" s="65"/>
      <c r="TDB670" s="65"/>
      <c r="TDC670" s="65"/>
      <c r="TDD670" s="65"/>
      <c r="TDE670" s="65"/>
      <c r="TDF670" s="65"/>
      <c r="TDG670" s="65"/>
      <c r="TDH670" s="65"/>
      <c r="TDI670" s="65"/>
      <c r="TDJ670" s="65"/>
      <c r="TDK670" s="65"/>
      <c r="TDL670" s="65"/>
      <c r="TDM670" s="65"/>
      <c r="TDN670" s="65"/>
      <c r="TDO670" s="65"/>
      <c r="TDP670" s="65"/>
      <c r="TDQ670" s="65"/>
      <c r="TDR670" s="65"/>
      <c r="TDS670" s="65"/>
      <c r="TDT670" s="65"/>
      <c r="TDU670" s="65"/>
      <c r="TDV670" s="65"/>
      <c r="TDW670" s="65"/>
      <c r="TDX670" s="65"/>
      <c r="TDY670" s="65"/>
      <c r="TDZ670" s="65"/>
      <c r="TEA670" s="65"/>
      <c r="TEB670" s="65"/>
      <c r="TEC670" s="65"/>
      <c r="TED670" s="65"/>
      <c r="TEE670" s="65"/>
      <c r="TEF670" s="65"/>
      <c r="TEG670" s="65"/>
      <c r="TEH670" s="65"/>
      <c r="TEI670" s="65"/>
      <c r="TEJ670" s="65"/>
      <c r="TEK670" s="65"/>
      <c r="TEL670" s="65"/>
      <c r="TEM670" s="65"/>
      <c r="TEN670" s="65"/>
      <c r="TEO670" s="65"/>
      <c r="TEP670" s="65"/>
      <c r="TEQ670" s="65"/>
      <c r="TER670" s="65"/>
      <c r="TES670" s="65"/>
      <c r="TET670" s="65"/>
      <c r="TEU670" s="65"/>
      <c r="TEV670" s="65"/>
      <c r="TEW670" s="65"/>
      <c r="TEX670" s="65"/>
      <c r="TEY670" s="65"/>
      <c r="TEZ670" s="65"/>
      <c r="TFA670" s="65"/>
      <c r="TFB670" s="65"/>
      <c r="TFC670" s="65"/>
      <c r="TFD670" s="65"/>
      <c r="TFE670" s="65"/>
      <c r="TFF670" s="65"/>
      <c r="TFG670" s="65"/>
      <c r="TFH670" s="65"/>
      <c r="TFI670" s="65"/>
      <c r="TFJ670" s="65"/>
      <c r="TFK670" s="65"/>
      <c r="TFL670" s="65"/>
      <c r="TFM670" s="65"/>
      <c r="TFN670" s="65"/>
      <c r="TFO670" s="65"/>
      <c r="TFP670" s="65"/>
      <c r="TFQ670" s="65"/>
      <c r="TFR670" s="65"/>
      <c r="TFS670" s="65"/>
      <c r="TFT670" s="65"/>
      <c r="TFU670" s="65"/>
      <c r="TFV670" s="65"/>
      <c r="TFW670" s="65"/>
      <c r="TFX670" s="65"/>
      <c r="TFY670" s="65"/>
      <c r="TFZ670" s="65"/>
      <c r="TGA670" s="65"/>
      <c r="TGB670" s="65"/>
      <c r="TGC670" s="65"/>
      <c r="TGD670" s="65"/>
      <c r="TGE670" s="65"/>
      <c r="TGF670" s="65"/>
      <c r="TGG670" s="65"/>
      <c r="TGH670" s="65"/>
      <c r="TGI670" s="65"/>
      <c r="TGJ670" s="65"/>
      <c r="TGK670" s="65"/>
      <c r="TGL670" s="65"/>
      <c r="TGM670" s="65"/>
      <c r="TGN670" s="65"/>
      <c r="TGO670" s="65"/>
      <c r="TGP670" s="65"/>
      <c r="TGQ670" s="65"/>
      <c r="TGR670" s="65"/>
      <c r="TGS670" s="65"/>
      <c r="TGT670" s="65"/>
      <c r="TGU670" s="65"/>
      <c r="TGV670" s="65"/>
      <c r="TGW670" s="65"/>
      <c r="TGX670" s="65"/>
      <c r="TGY670" s="65"/>
      <c r="TGZ670" s="65"/>
      <c r="THA670" s="65"/>
      <c r="THB670" s="65"/>
      <c r="THC670" s="65"/>
      <c r="THD670" s="65"/>
      <c r="THE670" s="65"/>
      <c r="THF670" s="65"/>
      <c r="THG670" s="65"/>
      <c r="THH670" s="65"/>
      <c r="THI670" s="65"/>
      <c r="THJ670" s="65"/>
      <c r="THK670" s="65"/>
      <c r="THL670" s="65"/>
      <c r="THM670" s="65"/>
      <c r="THN670" s="65"/>
      <c r="THO670" s="65"/>
      <c r="THP670" s="65"/>
      <c r="THQ670" s="65"/>
      <c r="THR670" s="65"/>
      <c r="THS670" s="65"/>
      <c r="THT670" s="65"/>
      <c r="THU670" s="65"/>
      <c r="THV670" s="65"/>
      <c r="THW670" s="65"/>
      <c r="THX670" s="65"/>
      <c r="THY670" s="65"/>
      <c r="THZ670" s="65"/>
      <c r="TIA670" s="65"/>
      <c r="TIB670" s="65"/>
      <c r="TIC670" s="65"/>
      <c r="TID670" s="65"/>
      <c r="TIE670" s="65"/>
      <c r="TIF670" s="65"/>
      <c r="TIG670" s="65"/>
      <c r="TIH670" s="65"/>
      <c r="TII670" s="65"/>
      <c r="TIJ670" s="65"/>
      <c r="TIK670" s="65"/>
      <c r="TIL670" s="65"/>
      <c r="TIM670" s="65"/>
      <c r="TIN670" s="65"/>
      <c r="TIO670" s="65"/>
      <c r="TIP670" s="65"/>
      <c r="TIQ670" s="65"/>
      <c r="TIR670" s="65"/>
      <c r="TIS670" s="65"/>
      <c r="TIT670" s="65"/>
      <c r="TIU670" s="65"/>
      <c r="TIV670" s="65"/>
      <c r="TIW670" s="65"/>
      <c r="TIX670" s="65"/>
      <c r="TIY670" s="65"/>
      <c r="TIZ670" s="65"/>
      <c r="TJA670" s="65"/>
      <c r="TJB670" s="65"/>
      <c r="TJC670" s="65"/>
      <c r="TJD670" s="65"/>
      <c r="TJE670" s="65"/>
      <c r="TJF670" s="65"/>
      <c r="TJG670" s="65"/>
      <c r="TJH670" s="65"/>
      <c r="TJI670" s="65"/>
      <c r="TJJ670" s="65"/>
      <c r="TJK670" s="65"/>
      <c r="TJL670" s="65"/>
      <c r="TJM670" s="65"/>
      <c r="TJN670" s="65"/>
      <c r="TJO670" s="65"/>
      <c r="TJP670" s="65"/>
      <c r="TJQ670" s="65"/>
      <c r="TJR670" s="65"/>
      <c r="TJS670" s="65"/>
      <c r="TJT670" s="65"/>
      <c r="TJU670" s="65"/>
      <c r="TJV670" s="65"/>
      <c r="TJW670" s="65"/>
      <c r="TJX670" s="65"/>
      <c r="TJY670" s="65"/>
      <c r="TJZ670" s="65"/>
      <c r="TKA670" s="65"/>
      <c r="TKB670" s="65"/>
      <c r="TKC670" s="65"/>
      <c r="TKD670" s="65"/>
      <c r="TKE670" s="65"/>
      <c r="TKF670" s="65"/>
      <c r="TKG670" s="65"/>
      <c r="TKH670" s="65"/>
      <c r="TKI670" s="65"/>
      <c r="TKJ670" s="65"/>
      <c r="TKK670" s="65"/>
      <c r="TKL670" s="65"/>
      <c r="TKM670" s="65"/>
      <c r="TKN670" s="65"/>
      <c r="TKO670" s="65"/>
      <c r="TKP670" s="65"/>
      <c r="TKQ670" s="65"/>
      <c r="TKR670" s="65"/>
      <c r="TKS670" s="65"/>
      <c r="TKT670" s="65"/>
      <c r="TKU670" s="65"/>
      <c r="TKV670" s="65"/>
      <c r="TKW670" s="65"/>
      <c r="TKX670" s="65"/>
      <c r="TKY670" s="65"/>
      <c r="TKZ670" s="65"/>
      <c r="TLA670" s="65"/>
      <c r="TLB670" s="65"/>
      <c r="TLC670" s="65"/>
      <c r="TLD670" s="65"/>
      <c r="TLE670" s="65"/>
      <c r="TLF670" s="65"/>
      <c r="TLG670" s="65"/>
      <c r="TLH670" s="65"/>
      <c r="TLI670" s="65"/>
      <c r="TLJ670" s="65"/>
      <c r="TLK670" s="65"/>
      <c r="TLL670" s="65"/>
      <c r="TLM670" s="65"/>
      <c r="TLN670" s="65"/>
      <c r="TLO670" s="65"/>
      <c r="TLP670" s="65"/>
      <c r="TLQ670" s="65"/>
      <c r="TLR670" s="65"/>
      <c r="TLS670" s="65"/>
      <c r="TLT670" s="65"/>
      <c r="TLU670" s="65"/>
      <c r="TLV670" s="65"/>
      <c r="TLW670" s="65"/>
      <c r="TLX670" s="65"/>
      <c r="TLY670" s="65"/>
      <c r="TLZ670" s="65"/>
      <c r="TMA670" s="65"/>
      <c r="TMB670" s="65"/>
      <c r="TMC670" s="65"/>
      <c r="TMD670" s="65"/>
      <c r="TME670" s="65"/>
      <c r="TMF670" s="65"/>
      <c r="TMG670" s="65"/>
      <c r="TMH670" s="65"/>
      <c r="TMI670" s="65"/>
      <c r="TMJ670" s="65"/>
      <c r="TMK670" s="65"/>
      <c r="TML670" s="65"/>
      <c r="TMM670" s="65"/>
      <c r="TMN670" s="65"/>
      <c r="TMO670" s="65"/>
      <c r="TMP670" s="65"/>
      <c r="TMQ670" s="65"/>
      <c r="TMR670" s="65"/>
      <c r="TMS670" s="65"/>
      <c r="TMT670" s="65"/>
      <c r="TMU670" s="65"/>
      <c r="TMV670" s="65"/>
      <c r="TMW670" s="65"/>
      <c r="TMX670" s="65"/>
      <c r="TMY670" s="65"/>
      <c r="TMZ670" s="65"/>
      <c r="TNA670" s="65"/>
      <c r="TNB670" s="65"/>
      <c r="TNC670" s="65"/>
      <c r="TND670" s="65"/>
      <c r="TNE670" s="65"/>
      <c r="TNF670" s="65"/>
      <c r="TNG670" s="65"/>
      <c r="TNH670" s="65"/>
      <c r="TNI670" s="65"/>
      <c r="TNJ670" s="65"/>
      <c r="TNK670" s="65"/>
      <c r="TNL670" s="65"/>
      <c r="TNM670" s="65"/>
      <c r="TNN670" s="65"/>
      <c r="TNO670" s="65"/>
      <c r="TNP670" s="65"/>
      <c r="TNQ670" s="65"/>
      <c r="TNR670" s="65"/>
      <c r="TNS670" s="65"/>
      <c r="TNT670" s="65"/>
      <c r="TNU670" s="65"/>
      <c r="TNV670" s="65"/>
      <c r="TNW670" s="65"/>
      <c r="TNX670" s="65"/>
      <c r="TNY670" s="65"/>
      <c r="TNZ670" s="65"/>
      <c r="TOA670" s="65"/>
      <c r="TOB670" s="65"/>
      <c r="TOC670" s="65"/>
      <c r="TOD670" s="65"/>
      <c r="TOE670" s="65"/>
      <c r="TOF670" s="65"/>
      <c r="TOG670" s="65"/>
      <c r="TOH670" s="65"/>
      <c r="TOI670" s="65"/>
      <c r="TOJ670" s="65"/>
      <c r="TOK670" s="65"/>
      <c r="TOL670" s="65"/>
      <c r="TOM670" s="65"/>
      <c r="TON670" s="65"/>
      <c r="TOO670" s="65"/>
      <c r="TOP670" s="65"/>
      <c r="TOQ670" s="65"/>
      <c r="TOR670" s="65"/>
      <c r="TOS670" s="65"/>
      <c r="TOT670" s="65"/>
      <c r="TOU670" s="65"/>
      <c r="TOV670" s="65"/>
      <c r="TOW670" s="65"/>
      <c r="TOX670" s="65"/>
      <c r="TOY670" s="65"/>
      <c r="TOZ670" s="65"/>
      <c r="TPA670" s="65"/>
      <c r="TPB670" s="65"/>
      <c r="TPC670" s="65"/>
      <c r="TPD670" s="65"/>
      <c r="TPE670" s="65"/>
      <c r="TPF670" s="65"/>
      <c r="TPG670" s="65"/>
      <c r="TPH670" s="65"/>
      <c r="TPI670" s="65"/>
      <c r="TPJ670" s="65"/>
      <c r="TPK670" s="65"/>
      <c r="TPL670" s="65"/>
      <c r="TPM670" s="65"/>
      <c r="TPN670" s="65"/>
      <c r="TPO670" s="65"/>
      <c r="TPP670" s="65"/>
      <c r="TPQ670" s="65"/>
      <c r="TPR670" s="65"/>
      <c r="TPS670" s="65"/>
      <c r="TPT670" s="65"/>
      <c r="TPU670" s="65"/>
      <c r="TPV670" s="65"/>
      <c r="TPW670" s="65"/>
      <c r="TPX670" s="65"/>
      <c r="TPY670" s="65"/>
      <c r="TPZ670" s="65"/>
      <c r="TQA670" s="65"/>
      <c r="TQB670" s="65"/>
      <c r="TQC670" s="65"/>
      <c r="TQD670" s="65"/>
      <c r="TQE670" s="65"/>
      <c r="TQF670" s="65"/>
      <c r="TQG670" s="65"/>
      <c r="TQH670" s="65"/>
      <c r="TQI670" s="65"/>
      <c r="TQJ670" s="65"/>
      <c r="TQK670" s="65"/>
      <c r="TQL670" s="65"/>
      <c r="TQM670" s="65"/>
      <c r="TQN670" s="65"/>
      <c r="TQO670" s="65"/>
      <c r="TQP670" s="65"/>
      <c r="TQQ670" s="65"/>
      <c r="TQR670" s="65"/>
      <c r="TQS670" s="65"/>
      <c r="TQT670" s="65"/>
      <c r="TQU670" s="65"/>
      <c r="TQV670" s="65"/>
      <c r="TQW670" s="65"/>
      <c r="TQX670" s="65"/>
      <c r="TQY670" s="65"/>
      <c r="TQZ670" s="65"/>
      <c r="TRA670" s="65"/>
      <c r="TRB670" s="65"/>
      <c r="TRC670" s="65"/>
      <c r="TRD670" s="65"/>
      <c r="TRE670" s="65"/>
      <c r="TRF670" s="65"/>
      <c r="TRG670" s="65"/>
      <c r="TRH670" s="65"/>
      <c r="TRI670" s="65"/>
      <c r="TRJ670" s="65"/>
      <c r="TRK670" s="65"/>
      <c r="TRL670" s="65"/>
      <c r="TRM670" s="65"/>
      <c r="TRN670" s="65"/>
      <c r="TRO670" s="65"/>
      <c r="TRP670" s="65"/>
      <c r="TRQ670" s="65"/>
      <c r="TRR670" s="65"/>
      <c r="TRS670" s="65"/>
      <c r="TRT670" s="65"/>
      <c r="TRU670" s="65"/>
      <c r="TRV670" s="65"/>
      <c r="TRW670" s="65"/>
      <c r="TRX670" s="65"/>
      <c r="TRY670" s="65"/>
      <c r="TRZ670" s="65"/>
      <c r="TSA670" s="65"/>
      <c r="TSB670" s="65"/>
      <c r="TSC670" s="65"/>
      <c r="TSD670" s="65"/>
      <c r="TSE670" s="65"/>
      <c r="TSF670" s="65"/>
      <c r="TSG670" s="65"/>
      <c r="TSH670" s="65"/>
      <c r="TSI670" s="65"/>
      <c r="TSJ670" s="65"/>
      <c r="TSK670" s="65"/>
      <c r="TSL670" s="65"/>
      <c r="TSM670" s="65"/>
      <c r="TSN670" s="65"/>
      <c r="TSO670" s="65"/>
      <c r="TSP670" s="65"/>
      <c r="TSQ670" s="65"/>
      <c r="TSR670" s="65"/>
      <c r="TSS670" s="65"/>
      <c r="TST670" s="65"/>
      <c r="TSU670" s="65"/>
      <c r="TSV670" s="65"/>
      <c r="TSW670" s="65"/>
      <c r="TSX670" s="65"/>
      <c r="TSY670" s="65"/>
      <c r="TSZ670" s="65"/>
      <c r="TTA670" s="65"/>
      <c r="TTB670" s="65"/>
      <c r="TTC670" s="65"/>
      <c r="TTD670" s="65"/>
      <c r="TTE670" s="65"/>
      <c r="TTF670" s="65"/>
      <c r="TTG670" s="65"/>
      <c r="TTH670" s="65"/>
      <c r="TTI670" s="65"/>
      <c r="TTJ670" s="65"/>
      <c r="TTK670" s="65"/>
      <c r="TTL670" s="65"/>
      <c r="TTM670" s="65"/>
      <c r="TTN670" s="65"/>
      <c r="TTO670" s="65"/>
      <c r="TTP670" s="65"/>
      <c r="TTQ670" s="65"/>
      <c r="TTR670" s="65"/>
      <c r="TTS670" s="65"/>
      <c r="TTT670" s="65"/>
      <c r="TTU670" s="65"/>
      <c r="TTV670" s="65"/>
      <c r="TTW670" s="65"/>
      <c r="TTX670" s="65"/>
      <c r="TTY670" s="65"/>
      <c r="TTZ670" s="65"/>
      <c r="TUA670" s="65"/>
      <c r="TUB670" s="65"/>
      <c r="TUC670" s="65"/>
      <c r="TUD670" s="65"/>
      <c r="TUE670" s="65"/>
      <c r="TUF670" s="65"/>
      <c r="TUG670" s="65"/>
      <c r="TUH670" s="65"/>
      <c r="TUI670" s="65"/>
      <c r="TUJ670" s="65"/>
      <c r="TUK670" s="65"/>
      <c r="TUL670" s="65"/>
      <c r="TUM670" s="65"/>
      <c r="TUN670" s="65"/>
      <c r="TUO670" s="65"/>
      <c r="TUP670" s="65"/>
      <c r="TUQ670" s="65"/>
      <c r="TUR670" s="65"/>
      <c r="TUS670" s="65"/>
      <c r="TUT670" s="65"/>
      <c r="TUU670" s="65"/>
      <c r="TUV670" s="65"/>
      <c r="TUW670" s="65"/>
      <c r="TUX670" s="65"/>
      <c r="TUY670" s="65"/>
      <c r="TUZ670" s="65"/>
      <c r="TVA670" s="65"/>
      <c r="TVB670" s="65"/>
      <c r="TVC670" s="65"/>
      <c r="TVD670" s="65"/>
      <c r="TVE670" s="65"/>
      <c r="TVF670" s="65"/>
      <c r="TVG670" s="65"/>
      <c r="TVH670" s="65"/>
      <c r="TVI670" s="65"/>
      <c r="TVJ670" s="65"/>
      <c r="TVK670" s="65"/>
      <c r="TVL670" s="65"/>
      <c r="TVM670" s="65"/>
      <c r="TVN670" s="65"/>
      <c r="TVO670" s="65"/>
      <c r="TVP670" s="65"/>
      <c r="TVQ670" s="65"/>
      <c r="TVR670" s="65"/>
      <c r="TVS670" s="65"/>
      <c r="TVT670" s="65"/>
      <c r="TVU670" s="65"/>
      <c r="TVV670" s="65"/>
      <c r="TVW670" s="65"/>
      <c r="TVX670" s="65"/>
      <c r="TVY670" s="65"/>
      <c r="TVZ670" s="65"/>
      <c r="TWA670" s="65"/>
      <c r="TWB670" s="65"/>
      <c r="TWC670" s="65"/>
      <c r="TWD670" s="65"/>
      <c r="TWE670" s="65"/>
      <c r="TWF670" s="65"/>
      <c r="TWG670" s="65"/>
      <c r="TWH670" s="65"/>
      <c r="TWI670" s="65"/>
      <c r="TWJ670" s="65"/>
      <c r="TWK670" s="65"/>
      <c r="TWL670" s="65"/>
      <c r="TWM670" s="65"/>
      <c r="TWN670" s="65"/>
      <c r="TWO670" s="65"/>
      <c r="TWP670" s="65"/>
      <c r="TWQ670" s="65"/>
      <c r="TWR670" s="65"/>
      <c r="TWS670" s="65"/>
      <c r="TWT670" s="65"/>
      <c r="TWU670" s="65"/>
      <c r="TWV670" s="65"/>
      <c r="TWW670" s="65"/>
      <c r="TWX670" s="65"/>
      <c r="TWY670" s="65"/>
      <c r="TWZ670" s="65"/>
      <c r="TXA670" s="65"/>
      <c r="TXB670" s="65"/>
      <c r="TXC670" s="65"/>
      <c r="TXD670" s="65"/>
      <c r="TXE670" s="65"/>
      <c r="TXF670" s="65"/>
      <c r="TXG670" s="65"/>
      <c r="TXH670" s="65"/>
      <c r="TXI670" s="65"/>
      <c r="TXJ670" s="65"/>
      <c r="TXK670" s="65"/>
      <c r="TXL670" s="65"/>
      <c r="TXM670" s="65"/>
      <c r="TXN670" s="65"/>
      <c r="TXO670" s="65"/>
      <c r="TXP670" s="65"/>
      <c r="TXQ670" s="65"/>
      <c r="TXR670" s="65"/>
      <c r="TXS670" s="65"/>
      <c r="TXT670" s="65"/>
      <c r="TXU670" s="65"/>
      <c r="TXV670" s="65"/>
      <c r="TXW670" s="65"/>
      <c r="TXX670" s="65"/>
      <c r="TXY670" s="65"/>
      <c r="TXZ670" s="65"/>
      <c r="TYA670" s="65"/>
      <c r="TYB670" s="65"/>
      <c r="TYC670" s="65"/>
      <c r="TYD670" s="65"/>
      <c r="TYE670" s="65"/>
      <c r="TYF670" s="65"/>
      <c r="TYG670" s="65"/>
      <c r="TYH670" s="65"/>
      <c r="TYI670" s="65"/>
      <c r="TYJ670" s="65"/>
      <c r="TYK670" s="65"/>
      <c r="TYL670" s="65"/>
      <c r="TYM670" s="65"/>
      <c r="TYN670" s="65"/>
      <c r="TYO670" s="65"/>
      <c r="TYP670" s="65"/>
      <c r="TYQ670" s="65"/>
      <c r="TYR670" s="65"/>
      <c r="TYS670" s="65"/>
      <c r="TYT670" s="65"/>
      <c r="TYU670" s="65"/>
      <c r="TYV670" s="65"/>
      <c r="TYW670" s="65"/>
      <c r="TYX670" s="65"/>
      <c r="TYY670" s="65"/>
      <c r="TYZ670" s="65"/>
      <c r="TZA670" s="65"/>
      <c r="TZB670" s="65"/>
      <c r="TZC670" s="65"/>
      <c r="TZD670" s="65"/>
      <c r="TZE670" s="65"/>
      <c r="TZF670" s="65"/>
      <c r="TZG670" s="65"/>
      <c r="TZH670" s="65"/>
      <c r="TZI670" s="65"/>
      <c r="TZJ670" s="65"/>
      <c r="TZK670" s="65"/>
      <c r="TZL670" s="65"/>
      <c r="TZM670" s="65"/>
      <c r="TZN670" s="65"/>
      <c r="TZO670" s="65"/>
      <c r="TZP670" s="65"/>
      <c r="TZQ670" s="65"/>
      <c r="TZR670" s="65"/>
      <c r="TZS670" s="65"/>
      <c r="TZT670" s="65"/>
      <c r="TZU670" s="65"/>
      <c r="TZV670" s="65"/>
      <c r="TZW670" s="65"/>
      <c r="TZX670" s="65"/>
      <c r="TZY670" s="65"/>
      <c r="TZZ670" s="65"/>
      <c r="UAA670" s="65"/>
      <c r="UAB670" s="65"/>
      <c r="UAC670" s="65"/>
      <c r="UAD670" s="65"/>
      <c r="UAE670" s="65"/>
      <c r="UAF670" s="65"/>
      <c r="UAG670" s="65"/>
      <c r="UAH670" s="65"/>
      <c r="UAI670" s="65"/>
      <c r="UAJ670" s="65"/>
      <c r="UAK670" s="65"/>
      <c r="UAL670" s="65"/>
      <c r="UAM670" s="65"/>
      <c r="UAN670" s="65"/>
      <c r="UAO670" s="65"/>
      <c r="UAP670" s="65"/>
      <c r="UAQ670" s="65"/>
      <c r="UAR670" s="65"/>
      <c r="UAS670" s="65"/>
      <c r="UAT670" s="65"/>
      <c r="UAU670" s="65"/>
      <c r="UAV670" s="65"/>
      <c r="UAW670" s="65"/>
      <c r="UAX670" s="65"/>
      <c r="UAY670" s="65"/>
      <c r="UAZ670" s="65"/>
      <c r="UBA670" s="65"/>
      <c r="UBB670" s="65"/>
      <c r="UBC670" s="65"/>
      <c r="UBD670" s="65"/>
      <c r="UBE670" s="65"/>
      <c r="UBF670" s="65"/>
      <c r="UBG670" s="65"/>
      <c r="UBH670" s="65"/>
      <c r="UBI670" s="65"/>
      <c r="UBJ670" s="65"/>
      <c r="UBK670" s="65"/>
      <c r="UBL670" s="65"/>
      <c r="UBM670" s="65"/>
      <c r="UBN670" s="65"/>
      <c r="UBO670" s="65"/>
      <c r="UBP670" s="65"/>
      <c r="UBQ670" s="65"/>
      <c r="UBR670" s="65"/>
      <c r="UBS670" s="65"/>
      <c r="UBT670" s="65"/>
      <c r="UBU670" s="65"/>
      <c r="UBV670" s="65"/>
      <c r="UBW670" s="65"/>
      <c r="UBX670" s="65"/>
      <c r="UBY670" s="65"/>
      <c r="UBZ670" s="65"/>
      <c r="UCA670" s="65"/>
      <c r="UCB670" s="65"/>
      <c r="UCC670" s="65"/>
      <c r="UCD670" s="65"/>
      <c r="UCE670" s="65"/>
      <c r="UCF670" s="65"/>
      <c r="UCG670" s="65"/>
      <c r="UCH670" s="65"/>
      <c r="UCI670" s="65"/>
      <c r="UCJ670" s="65"/>
      <c r="UCK670" s="65"/>
      <c r="UCL670" s="65"/>
      <c r="UCM670" s="65"/>
      <c r="UCN670" s="65"/>
      <c r="UCO670" s="65"/>
      <c r="UCP670" s="65"/>
      <c r="UCQ670" s="65"/>
      <c r="UCR670" s="65"/>
      <c r="UCS670" s="65"/>
      <c r="UCT670" s="65"/>
      <c r="UCU670" s="65"/>
      <c r="UCV670" s="65"/>
      <c r="UCW670" s="65"/>
      <c r="UCX670" s="65"/>
      <c r="UCY670" s="65"/>
      <c r="UCZ670" s="65"/>
      <c r="UDA670" s="65"/>
      <c r="UDB670" s="65"/>
      <c r="UDC670" s="65"/>
      <c r="UDD670" s="65"/>
      <c r="UDE670" s="65"/>
      <c r="UDF670" s="65"/>
      <c r="UDG670" s="65"/>
      <c r="UDH670" s="65"/>
      <c r="UDI670" s="65"/>
      <c r="UDJ670" s="65"/>
      <c r="UDK670" s="65"/>
      <c r="UDL670" s="65"/>
      <c r="UDM670" s="65"/>
      <c r="UDN670" s="65"/>
      <c r="UDO670" s="65"/>
      <c r="UDP670" s="65"/>
      <c r="UDQ670" s="65"/>
      <c r="UDR670" s="65"/>
      <c r="UDS670" s="65"/>
      <c r="UDT670" s="65"/>
      <c r="UDU670" s="65"/>
      <c r="UDV670" s="65"/>
      <c r="UDW670" s="65"/>
      <c r="UDX670" s="65"/>
      <c r="UDY670" s="65"/>
      <c r="UDZ670" s="65"/>
      <c r="UEA670" s="65"/>
      <c r="UEB670" s="65"/>
      <c r="UEC670" s="65"/>
      <c r="UED670" s="65"/>
      <c r="UEE670" s="65"/>
      <c r="UEF670" s="65"/>
      <c r="UEG670" s="65"/>
      <c r="UEH670" s="65"/>
      <c r="UEI670" s="65"/>
      <c r="UEJ670" s="65"/>
      <c r="UEK670" s="65"/>
      <c r="UEL670" s="65"/>
      <c r="UEM670" s="65"/>
      <c r="UEN670" s="65"/>
      <c r="UEO670" s="65"/>
      <c r="UEP670" s="65"/>
      <c r="UEQ670" s="65"/>
      <c r="UER670" s="65"/>
      <c r="UES670" s="65"/>
      <c r="UET670" s="65"/>
      <c r="UEU670" s="65"/>
      <c r="UEV670" s="65"/>
      <c r="UEW670" s="65"/>
      <c r="UEX670" s="65"/>
      <c r="UEY670" s="65"/>
      <c r="UEZ670" s="65"/>
      <c r="UFA670" s="65"/>
      <c r="UFB670" s="65"/>
      <c r="UFC670" s="65"/>
      <c r="UFD670" s="65"/>
      <c r="UFE670" s="65"/>
      <c r="UFF670" s="65"/>
      <c r="UFG670" s="65"/>
      <c r="UFH670" s="65"/>
      <c r="UFI670" s="65"/>
      <c r="UFJ670" s="65"/>
      <c r="UFK670" s="65"/>
      <c r="UFL670" s="65"/>
      <c r="UFM670" s="65"/>
      <c r="UFN670" s="65"/>
      <c r="UFO670" s="65"/>
      <c r="UFP670" s="65"/>
      <c r="UFQ670" s="65"/>
      <c r="UFR670" s="65"/>
      <c r="UFS670" s="65"/>
      <c r="UFT670" s="65"/>
      <c r="UFU670" s="65"/>
      <c r="UFV670" s="65"/>
      <c r="UFW670" s="65"/>
      <c r="UFX670" s="65"/>
      <c r="UFY670" s="65"/>
      <c r="UFZ670" s="65"/>
      <c r="UGA670" s="65"/>
      <c r="UGB670" s="65"/>
      <c r="UGC670" s="65"/>
      <c r="UGD670" s="65"/>
      <c r="UGE670" s="65"/>
      <c r="UGF670" s="65"/>
      <c r="UGG670" s="65"/>
      <c r="UGH670" s="65"/>
      <c r="UGI670" s="65"/>
      <c r="UGJ670" s="65"/>
      <c r="UGK670" s="65"/>
      <c r="UGL670" s="65"/>
      <c r="UGM670" s="65"/>
      <c r="UGN670" s="65"/>
      <c r="UGO670" s="65"/>
      <c r="UGP670" s="65"/>
      <c r="UGQ670" s="65"/>
      <c r="UGR670" s="65"/>
      <c r="UGS670" s="65"/>
      <c r="UGT670" s="65"/>
      <c r="UGU670" s="65"/>
      <c r="UGV670" s="65"/>
      <c r="UGW670" s="65"/>
      <c r="UGX670" s="65"/>
      <c r="UGY670" s="65"/>
      <c r="UGZ670" s="65"/>
      <c r="UHA670" s="65"/>
      <c r="UHB670" s="65"/>
      <c r="UHC670" s="65"/>
      <c r="UHD670" s="65"/>
      <c r="UHE670" s="65"/>
      <c r="UHF670" s="65"/>
      <c r="UHG670" s="65"/>
      <c r="UHH670" s="65"/>
      <c r="UHI670" s="65"/>
      <c r="UHJ670" s="65"/>
      <c r="UHK670" s="65"/>
      <c r="UHL670" s="65"/>
      <c r="UHM670" s="65"/>
      <c r="UHN670" s="65"/>
      <c r="UHO670" s="65"/>
      <c r="UHP670" s="65"/>
      <c r="UHQ670" s="65"/>
      <c r="UHR670" s="65"/>
      <c r="UHS670" s="65"/>
      <c r="UHT670" s="65"/>
      <c r="UHU670" s="65"/>
      <c r="UHV670" s="65"/>
      <c r="UHW670" s="65"/>
      <c r="UHX670" s="65"/>
      <c r="UHY670" s="65"/>
      <c r="UHZ670" s="65"/>
      <c r="UIA670" s="65"/>
      <c r="UIB670" s="65"/>
      <c r="UIC670" s="65"/>
      <c r="UID670" s="65"/>
      <c r="UIE670" s="65"/>
      <c r="UIF670" s="65"/>
      <c r="UIG670" s="65"/>
      <c r="UIH670" s="65"/>
      <c r="UII670" s="65"/>
      <c r="UIJ670" s="65"/>
      <c r="UIK670" s="65"/>
      <c r="UIL670" s="65"/>
      <c r="UIM670" s="65"/>
      <c r="UIN670" s="65"/>
      <c r="UIO670" s="65"/>
      <c r="UIP670" s="65"/>
      <c r="UIQ670" s="65"/>
      <c r="UIR670" s="65"/>
      <c r="UIS670" s="65"/>
      <c r="UIT670" s="65"/>
      <c r="UIU670" s="65"/>
      <c r="UIV670" s="65"/>
      <c r="UIW670" s="65"/>
      <c r="UIX670" s="65"/>
      <c r="UIY670" s="65"/>
      <c r="UIZ670" s="65"/>
      <c r="UJA670" s="65"/>
      <c r="UJB670" s="65"/>
      <c r="UJC670" s="65"/>
      <c r="UJD670" s="65"/>
      <c r="UJE670" s="65"/>
      <c r="UJF670" s="65"/>
      <c r="UJG670" s="65"/>
      <c r="UJH670" s="65"/>
      <c r="UJI670" s="65"/>
      <c r="UJJ670" s="65"/>
      <c r="UJK670" s="65"/>
      <c r="UJL670" s="65"/>
      <c r="UJM670" s="65"/>
      <c r="UJN670" s="65"/>
      <c r="UJO670" s="65"/>
      <c r="UJP670" s="65"/>
      <c r="UJQ670" s="65"/>
      <c r="UJR670" s="65"/>
      <c r="UJS670" s="65"/>
      <c r="UJT670" s="65"/>
      <c r="UJU670" s="65"/>
      <c r="UJV670" s="65"/>
      <c r="UJW670" s="65"/>
      <c r="UJX670" s="65"/>
      <c r="UJY670" s="65"/>
      <c r="UJZ670" s="65"/>
      <c r="UKA670" s="65"/>
      <c r="UKB670" s="65"/>
      <c r="UKC670" s="65"/>
      <c r="UKD670" s="65"/>
      <c r="UKE670" s="65"/>
      <c r="UKF670" s="65"/>
      <c r="UKG670" s="65"/>
      <c r="UKH670" s="65"/>
      <c r="UKI670" s="65"/>
      <c r="UKJ670" s="65"/>
      <c r="UKK670" s="65"/>
      <c r="UKL670" s="65"/>
      <c r="UKM670" s="65"/>
      <c r="UKN670" s="65"/>
      <c r="UKO670" s="65"/>
      <c r="UKP670" s="65"/>
      <c r="UKQ670" s="65"/>
      <c r="UKR670" s="65"/>
      <c r="UKS670" s="65"/>
      <c r="UKT670" s="65"/>
      <c r="UKU670" s="65"/>
      <c r="UKV670" s="65"/>
      <c r="UKW670" s="65"/>
      <c r="UKX670" s="65"/>
      <c r="UKY670" s="65"/>
      <c r="UKZ670" s="65"/>
      <c r="ULA670" s="65"/>
      <c r="ULB670" s="65"/>
      <c r="ULC670" s="65"/>
      <c r="ULD670" s="65"/>
      <c r="ULE670" s="65"/>
      <c r="ULF670" s="65"/>
      <c r="ULG670" s="65"/>
      <c r="ULH670" s="65"/>
      <c r="ULI670" s="65"/>
      <c r="ULJ670" s="65"/>
      <c r="ULK670" s="65"/>
      <c r="ULL670" s="65"/>
      <c r="ULM670" s="65"/>
      <c r="ULN670" s="65"/>
      <c r="ULO670" s="65"/>
      <c r="ULP670" s="65"/>
      <c r="ULQ670" s="65"/>
      <c r="ULR670" s="65"/>
      <c r="ULS670" s="65"/>
      <c r="ULT670" s="65"/>
      <c r="ULU670" s="65"/>
      <c r="ULV670" s="65"/>
      <c r="ULW670" s="65"/>
      <c r="ULX670" s="65"/>
      <c r="ULY670" s="65"/>
      <c r="ULZ670" s="65"/>
      <c r="UMA670" s="65"/>
      <c r="UMB670" s="65"/>
      <c r="UMC670" s="65"/>
      <c r="UMD670" s="65"/>
      <c r="UME670" s="65"/>
      <c r="UMF670" s="65"/>
      <c r="UMG670" s="65"/>
      <c r="UMH670" s="65"/>
      <c r="UMI670" s="65"/>
      <c r="UMJ670" s="65"/>
      <c r="UMK670" s="65"/>
      <c r="UML670" s="65"/>
      <c r="UMM670" s="65"/>
      <c r="UMN670" s="65"/>
      <c r="UMO670" s="65"/>
      <c r="UMP670" s="65"/>
      <c r="UMQ670" s="65"/>
      <c r="UMR670" s="65"/>
      <c r="UMS670" s="65"/>
      <c r="UMT670" s="65"/>
      <c r="UMU670" s="65"/>
      <c r="UMV670" s="65"/>
      <c r="UMW670" s="65"/>
      <c r="UMX670" s="65"/>
      <c r="UMY670" s="65"/>
      <c r="UMZ670" s="65"/>
      <c r="UNA670" s="65"/>
      <c r="UNB670" s="65"/>
      <c r="UNC670" s="65"/>
      <c r="UND670" s="65"/>
      <c r="UNE670" s="65"/>
      <c r="UNF670" s="65"/>
      <c r="UNG670" s="65"/>
      <c r="UNH670" s="65"/>
      <c r="UNI670" s="65"/>
      <c r="UNJ670" s="65"/>
      <c r="UNK670" s="65"/>
      <c r="UNL670" s="65"/>
      <c r="UNM670" s="65"/>
      <c r="UNN670" s="65"/>
      <c r="UNO670" s="65"/>
      <c r="UNP670" s="65"/>
      <c r="UNQ670" s="65"/>
      <c r="UNR670" s="65"/>
      <c r="UNS670" s="65"/>
      <c r="UNT670" s="65"/>
      <c r="UNU670" s="65"/>
      <c r="UNV670" s="65"/>
      <c r="UNW670" s="65"/>
      <c r="UNX670" s="65"/>
      <c r="UNY670" s="65"/>
      <c r="UNZ670" s="65"/>
      <c r="UOA670" s="65"/>
      <c r="UOB670" s="65"/>
      <c r="UOC670" s="65"/>
      <c r="UOD670" s="65"/>
      <c r="UOE670" s="65"/>
      <c r="UOF670" s="65"/>
      <c r="UOG670" s="65"/>
      <c r="UOH670" s="65"/>
      <c r="UOI670" s="65"/>
      <c r="UOJ670" s="65"/>
      <c r="UOK670" s="65"/>
      <c r="UOL670" s="65"/>
      <c r="UOM670" s="65"/>
      <c r="UON670" s="65"/>
      <c r="UOO670" s="65"/>
      <c r="UOP670" s="65"/>
      <c r="UOQ670" s="65"/>
      <c r="UOR670" s="65"/>
      <c r="UOS670" s="65"/>
      <c r="UOT670" s="65"/>
      <c r="UOU670" s="65"/>
      <c r="UOV670" s="65"/>
      <c r="UOW670" s="65"/>
      <c r="UOX670" s="65"/>
      <c r="UOY670" s="65"/>
      <c r="UOZ670" s="65"/>
      <c r="UPA670" s="65"/>
      <c r="UPB670" s="65"/>
      <c r="UPC670" s="65"/>
      <c r="UPD670" s="65"/>
      <c r="UPE670" s="65"/>
      <c r="UPF670" s="65"/>
      <c r="UPG670" s="65"/>
      <c r="UPH670" s="65"/>
      <c r="UPI670" s="65"/>
      <c r="UPJ670" s="65"/>
      <c r="UPK670" s="65"/>
      <c r="UPL670" s="65"/>
      <c r="UPM670" s="65"/>
      <c r="UPN670" s="65"/>
      <c r="UPO670" s="65"/>
      <c r="UPP670" s="65"/>
      <c r="UPQ670" s="65"/>
      <c r="UPR670" s="65"/>
      <c r="UPS670" s="65"/>
      <c r="UPT670" s="65"/>
      <c r="UPU670" s="65"/>
      <c r="UPV670" s="65"/>
      <c r="UPW670" s="65"/>
      <c r="UPX670" s="65"/>
      <c r="UPY670" s="65"/>
      <c r="UPZ670" s="65"/>
      <c r="UQA670" s="65"/>
      <c r="UQB670" s="65"/>
      <c r="UQC670" s="65"/>
      <c r="UQD670" s="65"/>
      <c r="UQE670" s="65"/>
      <c r="UQF670" s="65"/>
      <c r="UQG670" s="65"/>
      <c r="UQH670" s="65"/>
      <c r="UQI670" s="65"/>
      <c r="UQJ670" s="65"/>
      <c r="UQK670" s="65"/>
      <c r="UQL670" s="65"/>
      <c r="UQM670" s="65"/>
      <c r="UQN670" s="65"/>
      <c r="UQO670" s="65"/>
      <c r="UQP670" s="65"/>
      <c r="UQQ670" s="65"/>
      <c r="UQR670" s="65"/>
      <c r="UQS670" s="65"/>
      <c r="UQT670" s="65"/>
      <c r="UQU670" s="65"/>
      <c r="UQV670" s="65"/>
      <c r="UQW670" s="65"/>
      <c r="UQX670" s="65"/>
      <c r="UQY670" s="65"/>
      <c r="UQZ670" s="65"/>
      <c r="URA670" s="65"/>
      <c r="URB670" s="65"/>
      <c r="URC670" s="65"/>
      <c r="URD670" s="65"/>
      <c r="URE670" s="65"/>
      <c r="URF670" s="65"/>
      <c r="URG670" s="65"/>
      <c r="URH670" s="65"/>
      <c r="URI670" s="65"/>
      <c r="URJ670" s="65"/>
      <c r="URK670" s="65"/>
      <c r="URL670" s="65"/>
      <c r="URM670" s="65"/>
      <c r="URN670" s="65"/>
      <c r="URO670" s="65"/>
      <c r="URP670" s="65"/>
      <c r="URQ670" s="65"/>
      <c r="URR670" s="65"/>
      <c r="URS670" s="65"/>
      <c r="URT670" s="65"/>
      <c r="URU670" s="65"/>
      <c r="URV670" s="65"/>
      <c r="URW670" s="65"/>
      <c r="URX670" s="65"/>
      <c r="URY670" s="65"/>
      <c r="URZ670" s="65"/>
      <c r="USA670" s="65"/>
      <c r="USB670" s="65"/>
      <c r="USC670" s="65"/>
      <c r="USD670" s="65"/>
      <c r="USE670" s="65"/>
      <c r="USF670" s="65"/>
      <c r="USG670" s="65"/>
      <c r="USH670" s="65"/>
      <c r="USI670" s="65"/>
      <c r="USJ670" s="65"/>
      <c r="USK670" s="65"/>
      <c r="USL670" s="65"/>
      <c r="USM670" s="65"/>
      <c r="USN670" s="65"/>
      <c r="USO670" s="65"/>
      <c r="USP670" s="65"/>
      <c r="USQ670" s="65"/>
      <c r="USR670" s="65"/>
      <c r="USS670" s="65"/>
      <c r="UST670" s="65"/>
      <c r="USU670" s="65"/>
      <c r="USV670" s="65"/>
      <c r="USW670" s="65"/>
      <c r="USX670" s="65"/>
      <c r="USY670" s="65"/>
      <c r="USZ670" s="65"/>
      <c r="UTA670" s="65"/>
      <c r="UTB670" s="65"/>
      <c r="UTC670" s="65"/>
      <c r="UTD670" s="65"/>
      <c r="UTE670" s="65"/>
      <c r="UTF670" s="65"/>
      <c r="UTG670" s="65"/>
      <c r="UTH670" s="65"/>
      <c r="UTI670" s="65"/>
      <c r="UTJ670" s="65"/>
      <c r="UTK670" s="65"/>
      <c r="UTL670" s="65"/>
      <c r="UTM670" s="65"/>
      <c r="UTN670" s="65"/>
      <c r="UTO670" s="65"/>
      <c r="UTP670" s="65"/>
      <c r="UTQ670" s="65"/>
      <c r="UTR670" s="65"/>
      <c r="UTS670" s="65"/>
      <c r="UTT670" s="65"/>
      <c r="UTU670" s="65"/>
      <c r="UTV670" s="65"/>
      <c r="UTW670" s="65"/>
      <c r="UTX670" s="65"/>
      <c r="UTY670" s="65"/>
      <c r="UTZ670" s="65"/>
      <c r="UUA670" s="65"/>
      <c r="UUB670" s="65"/>
      <c r="UUC670" s="65"/>
      <c r="UUD670" s="65"/>
      <c r="UUE670" s="65"/>
      <c r="UUF670" s="65"/>
      <c r="UUG670" s="65"/>
      <c r="UUH670" s="65"/>
      <c r="UUI670" s="65"/>
      <c r="UUJ670" s="65"/>
      <c r="UUK670" s="65"/>
      <c r="UUL670" s="65"/>
      <c r="UUM670" s="65"/>
      <c r="UUN670" s="65"/>
      <c r="UUO670" s="65"/>
      <c r="UUP670" s="65"/>
      <c r="UUQ670" s="65"/>
      <c r="UUR670" s="65"/>
      <c r="UUS670" s="65"/>
      <c r="UUT670" s="65"/>
      <c r="UUU670" s="65"/>
      <c r="UUV670" s="65"/>
      <c r="UUW670" s="65"/>
      <c r="UUX670" s="65"/>
      <c r="UUY670" s="65"/>
      <c r="UUZ670" s="65"/>
      <c r="UVA670" s="65"/>
      <c r="UVB670" s="65"/>
      <c r="UVC670" s="65"/>
      <c r="UVD670" s="65"/>
      <c r="UVE670" s="65"/>
      <c r="UVF670" s="65"/>
      <c r="UVG670" s="65"/>
      <c r="UVH670" s="65"/>
      <c r="UVI670" s="65"/>
      <c r="UVJ670" s="65"/>
      <c r="UVK670" s="65"/>
      <c r="UVL670" s="65"/>
      <c r="UVM670" s="65"/>
      <c r="UVN670" s="65"/>
      <c r="UVO670" s="65"/>
      <c r="UVP670" s="65"/>
      <c r="UVQ670" s="65"/>
      <c r="UVR670" s="65"/>
      <c r="UVS670" s="65"/>
      <c r="UVT670" s="65"/>
      <c r="UVU670" s="65"/>
      <c r="UVV670" s="65"/>
      <c r="UVW670" s="65"/>
      <c r="UVX670" s="65"/>
      <c r="UVY670" s="65"/>
      <c r="UVZ670" s="65"/>
      <c r="UWA670" s="65"/>
      <c r="UWB670" s="65"/>
      <c r="UWC670" s="65"/>
      <c r="UWD670" s="65"/>
      <c r="UWE670" s="65"/>
      <c r="UWF670" s="65"/>
      <c r="UWG670" s="65"/>
      <c r="UWH670" s="65"/>
      <c r="UWI670" s="65"/>
      <c r="UWJ670" s="65"/>
      <c r="UWK670" s="65"/>
      <c r="UWL670" s="65"/>
      <c r="UWM670" s="65"/>
      <c r="UWN670" s="65"/>
      <c r="UWO670" s="65"/>
      <c r="UWP670" s="65"/>
      <c r="UWQ670" s="65"/>
      <c r="UWR670" s="65"/>
      <c r="UWS670" s="65"/>
      <c r="UWT670" s="65"/>
      <c r="UWU670" s="65"/>
      <c r="UWV670" s="65"/>
      <c r="UWW670" s="65"/>
      <c r="UWX670" s="65"/>
      <c r="UWY670" s="65"/>
      <c r="UWZ670" s="65"/>
      <c r="UXA670" s="65"/>
      <c r="UXB670" s="65"/>
      <c r="UXC670" s="65"/>
      <c r="UXD670" s="65"/>
      <c r="UXE670" s="65"/>
      <c r="UXF670" s="65"/>
      <c r="UXG670" s="65"/>
      <c r="UXH670" s="65"/>
      <c r="UXI670" s="65"/>
      <c r="UXJ670" s="65"/>
      <c r="UXK670" s="65"/>
      <c r="UXL670" s="65"/>
      <c r="UXM670" s="65"/>
      <c r="UXN670" s="65"/>
      <c r="UXO670" s="65"/>
      <c r="UXP670" s="65"/>
      <c r="UXQ670" s="65"/>
      <c r="UXR670" s="65"/>
      <c r="UXS670" s="65"/>
      <c r="UXT670" s="65"/>
      <c r="UXU670" s="65"/>
      <c r="UXV670" s="65"/>
      <c r="UXW670" s="65"/>
      <c r="UXX670" s="65"/>
      <c r="UXY670" s="65"/>
      <c r="UXZ670" s="65"/>
      <c r="UYA670" s="65"/>
      <c r="UYB670" s="65"/>
      <c r="UYC670" s="65"/>
      <c r="UYD670" s="65"/>
      <c r="UYE670" s="65"/>
      <c r="UYF670" s="65"/>
      <c r="UYG670" s="65"/>
      <c r="UYH670" s="65"/>
      <c r="UYI670" s="65"/>
      <c r="UYJ670" s="65"/>
      <c r="UYK670" s="65"/>
      <c r="UYL670" s="65"/>
      <c r="UYM670" s="65"/>
      <c r="UYN670" s="65"/>
      <c r="UYO670" s="65"/>
      <c r="UYP670" s="65"/>
      <c r="UYQ670" s="65"/>
      <c r="UYR670" s="65"/>
      <c r="UYS670" s="65"/>
      <c r="UYT670" s="65"/>
      <c r="UYU670" s="65"/>
      <c r="UYV670" s="65"/>
      <c r="UYW670" s="65"/>
      <c r="UYX670" s="65"/>
      <c r="UYY670" s="65"/>
      <c r="UYZ670" s="65"/>
      <c r="UZA670" s="65"/>
      <c r="UZB670" s="65"/>
      <c r="UZC670" s="65"/>
      <c r="UZD670" s="65"/>
      <c r="UZE670" s="65"/>
      <c r="UZF670" s="65"/>
      <c r="UZG670" s="65"/>
      <c r="UZH670" s="65"/>
      <c r="UZI670" s="65"/>
      <c r="UZJ670" s="65"/>
      <c r="UZK670" s="65"/>
      <c r="UZL670" s="65"/>
      <c r="UZM670" s="65"/>
      <c r="UZN670" s="65"/>
      <c r="UZO670" s="65"/>
      <c r="UZP670" s="65"/>
      <c r="UZQ670" s="65"/>
      <c r="UZR670" s="65"/>
      <c r="UZS670" s="65"/>
      <c r="UZT670" s="65"/>
      <c r="UZU670" s="65"/>
      <c r="UZV670" s="65"/>
      <c r="UZW670" s="65"/>
      <c r="UZX670" s="65"/>
      <c r="UZY670" s="65"/>
      <c r="UZZ670" s="65"/>
      <c r="VAA670" s="65"/>
      <c r="VAB670" s="65"/>
      <c r="VAC670" s="65"/>
      <c r="VAD670" s="65"/>
      <c r="VAE670" s="65"/>
      <c r="VAF670" s="65"/>
      <c r="VAG670" s="65"/>
      <c r="VAH670" s="65"/>
      <c r="VAI670" s="65"/>
      <c r="VAJ670" s="65"/>
      <c r="VAK670" s="65"/>
      <c r="VAL670" s="65"/>
      <c r="VAM670" s="65"/>
      <c r="VAN670" s="65"/>
      <c r="VAO670" s="65"/>
      <c r="VAP670" s="65"/>
      <c r="VAQ670" s="65"/>
      <c r="VAR670" s="65"/>
      <c r="VAS670" s="65"/>
      <c r="VAT670" s="65"/>
      <c r="VAU670" s="65"/>
      <c r="VAV670" s="65"/>
      <c r="VAW670" s="65"/>
      <c r="VAX670" s="65"/>
      <c r="VAY670" s="65"/>
      <c r="VAZ670" s="65"/>
      <c r="VBA670" s="65"/>
      <c r="VBB670" s="65"/>
      <c r="VBC670" s="65"/>
      <c r="VBD670" s="65"/>
      <c r="VBE670" s="65"/>
      <c r="VBF670" s="65"/>
      <c r="VBG670" s="65"/>
      <c r="VBH670" s="65"/>
      <c r="VBI670" s="65"/>
      <c r="VBJ670" s="65"/>
      <c r="VBK670" s="65"/>
      <c r="VBL670" s="65"/>
      <c r="VBM670" s="65"/>
      <c r="VBN670" s="65"/>
      <c r="VBO670" s="65"/>
      <c r="VBP670" s="65"/>
      <c r="VBQ670" s="65"/>
      <c r="VBR670" s="65"/>
      <c r="VBS670" s="65"/>
      <c r="VBT670" s="65"/>
      <c r="VBU670" s="65"/>
      <c r="VBV670" s="65"/>
      <c r="VBW670" s="65"/>
      <c r="VBX670" s="65"/>
      <c r="VBY670" s="65"/>
      <c r="VBZ670" s="65"/>
      <c r="VCA670" s="65"/>
      <c r="VCB670" s="65"/>
      <c r="VCC670" s="65"/>
      <c r="VCD670" s="65"/>
      <c r="VCE670" s="65"/>
      <c r="VCF670" s="65"/>
      <c r="VCG670" s="65"/>
      <c r="VCH670" s="65"/>
      <c r="VCI670" s="65"/>
      <c r="VCJ670" s="65"/>
      <c r="VCK670" s="65"/>
      <c r="VCL670" s="65"/>
      <c r="VCM670" s="65"/>
      <c r="VCN670" s="65"/>
      <c r="VCO670" s="65"/>
      <c r="VCP670" s="65"/>
      <c r="VCQ670" s="65"/>
      <c r="VCR670" s="65"/>
      <c r="VCS670" s="65"/>
      <c r="VCT670" s="65"/>
      <c r="VCU670" s="65"/>
      <c r="VCV670" s="65"/>
      <c r="VCW670" s="65"/>
      <c r="VCX670" s="65"/>
      <c r="VCY670" s="65"/>
      <c r="VCZ670" s="65"/>
      <c r="VDA670" s="65"/>
      <c r="VDB670" s="65"/>
      <c r="VDC670" s="65"/>
      <c r="VDD670" s="65"/>
      <c r="VDE670" s="65"/>
      <c r="VDF670" s="65"/>
      <c r="VDG670" s="65"/>
      <c r="VDH670" s="65"/>
      <c r="VDI670" s="65"/>
      <c r="VDJ670" s="65"/>
      <c r="VDK670" s="65"/>
      <c r="VDL670" s="65"/>
      <c r="VDM670" s="65"/>
      <c r="VDN670" s="65"/>
      <c r="VDO670" s="65"/>
      <c r="VDP670" s="65"/>
      <c r="VDQ670" s="65"/>
      <c r="VDR670" s="65"/>
      <c r="VDS670" s="65"/>
      <c r="VDT670" s="65"/>
      <c r="VDU670" s="65"/>
      <c r="VDV670" s="65"/>
      <c r="VDW670" s="65"/>
      <c r="VDX670" s="65"/>
      <c r="VDY670" s="65"/>
      <c r="VDZ670" s="65"/>
      <c r="VEA670" s="65"/>
      <c r="VEB670" s="65"/>
      <c r="VEC670" s="65"/>
      <c r="VED670" s="65"/>
      <c r="VEE670" s="65"/>
      <c r="VEF670" s="65"/>
      <c r="VEG670" s="65"/>
      <c r="VEH670" s="65"/>
      <c r="VEI670" s="65"/>
      <c r="VEJ670" s="65"/>
      <c r="VEK670" s="65"/>
      <c r="VEL670" s="65"/>
      <c r="VEM670" s="65"/>
      <c r="VEN670" s="65"/>
      <c r="VEO670" s="65"/>
      <c r="VEP670" s="65"/>
      <c r="VEQ670" s="65"/>
      <c r="VER670" s="65"/>
      <c r="VES670" s="65"/>
      <c r="VET670" s="65"/>
      <c r="VEU670" s="65"/>
      <c r="VEV670" s="65"/>
      <c r="VEW670" s="65"/>
      <c r="VEX670" s="65"/>
      <c r="VEY670" s="65"/>
      <c r="VEZ670" s="65"/>
      <c r="VFA670" s="65"/>
      <c r="VFB670" s="65"/>
      <c r="VFC670" s="65"/>
      <c r="VFD670" s="65"/>
      <c r="VFE670" s="65"/>
      <c r="VFF670" s="65"/>
      <c r="VFG670" s="65"/>
      <c r="VFH670" s="65"/>
      <c r="VFI670" s="65"/>
      <c r="VFJ670" s="65"/>
      <c r="VFK670" s="65"/>
      <c r="VFL670" s="65"/>
      <c r="VFM670" s="65"/>
      <c r="VFN670" s="65"/>
      <c r="VFO670" s="65"/>
      <c r="VFP670" s="65"/>
      <c r="VFQ670" s="65"/>
      <c r="VFR670" s="65"/>
      <c r="VFS670" s="65"/>
      <c r="VFT670" s="65"/>
      <c r="VFU670" s="65"/>
      <c r="VFV670" s="65"/>
      <c r="VFW670" s="65"/>
      <c r="VFX670" s="65"/>
      <c r="VFY670" s="65"/>
      <c r="VFZ670" s="65"/>
      <c r="VGA670" s="65"/>
      <c r="VGB670" s="65"/>
      <c r="VGC670" s="65"/>
      <c r="VGD670" s="65"/>
      <c r="VGE670" s="65"/>
      <c r="VGF670" s="65"/>
      <c r="VGG670" s="65"/>
      <c r="VGH670" s="65"/>
      <c r="VGI670" s="65"/>
      <c r="VGJ670" s="65"/>
      <c r="VGK670" s="65"/>
      <c r="VGL670" s="65"/>
      <c r="VGM670" s="65"/>
      <c r="VGN670" s="65"/>
      <c r="VGO670" s="65"/>
      <c r="VGP670" s="65"/>
      <c r="VGQ670" s="65"/>
      <c r="VGR670" s="65"/>
      <c r="VGS670" s="65"/>
      <c r="VGT670" s="65"/>
      <c r="VGU670" s="65"/>
      <c r="VGV670" s="65"/>
      <c r="VGW670" s="65"/>
      <c r="VGX670" s="65"/>
      <c r="VGY670" s="65"/>
      <c r="VGZ670" s="65"/>
      <c r="VHA670" s="65"/>
      <c r="VHB670" s="65"/>
      <c r="VHC670" s="65"/>
      <c r="VHD670" s="65"/>
      <c r="VHE670" s="65"/>
      <c r="VHF670" s="65"/>
      <c r="VHG670" s="65"/>
      <c r="VHH670" s="65"/>
      <c r="VHI670" s="65"/>
      <c r="VHJ670" s="65"/>
      <c r="VHK670" s="65"/>
      <c r="VHL670" s="65"/>
      <c r="VHM670" s="65"/>
      <c r="VHN670" s="65"/>
      <c r="VHO670" s="65"/>
      <c r="VHP670" s="65"/>
      <c r="VHQ670" s="65"/>
      <c r="VHR670" s="65"/>
      <c r="VHS670" s="65"/>
      <c r="VHT670" s="65"/>
      <c r="VHU670" s="65"/>
      <c r="VHV670" s="65"/>
      <c r="VHW670" s="65"/>
      <c r="VHX670" s="65"/>
      <c r="VHY670" s="65"/>
      <c r="VHZ670" s="65"/>
      <c r="VIA670" s="65"/>
      <c r="VIB670" s="65"/>
      <c r="VIC670" s="65"/>
      <c r="VID670" s="65"/>
      <c r="VIE670" s="65"/>
      <c r="VIF670" s="65"/>
      <c r="VIG670" s="65"/>
      <c r="VIH670" s="65"/>
      <c r="VII670" s="65"/>
      <c r="VIJ670" s="65"/>
      <c r="VIK670" s="65"/>
      <c r="VIL670" s="65"/>
      <c r="VIM670" s="65"/>
      <c r="VIN670" s="65"/>
      <c r="VIO670" s="65"/>
      <c r="VIP670" s="65"/>
      <c r="VIQ670" s="65"/>
      <c r="VIR670" s="65"/>
      <c r="VIS670" s="65"/>
      <c r="VIT670" s="65"/>
      <c r="VIU670" s="65"/>
      <c r="VIV670" s="65"/>
      <c r="VIW670" s="65"/>
      <c r="VIX670" s="65"/>
      <c r="VIY670" s="65"/>
      <c r="VIZ670" s="65"/>
      <c r="VJA670" s="65"/>
      <c r="VJB670" s="65"/>
      <c r="VJC670" s="65"/>
      <c r="VJD670" s="65"/>
      <c r="VJE670" s="65"/>
      <c r="VJF670" s="65"/>
      <c r="VJG670" s="65"/>
      <c r="VJH670" s="65"/>
      <c r="VJI670" s="65"/>
      <c r="VJJ670" s="65"/>
      <c r="VJK670" s="65"/>
      <c r="VJL670" s="65"/>
      <c r="VJM670" s="65"/>
      <c r="VJN670" s="65"/>
      <c r="VJO670" s="65"/>
      <c r="VJP670" s="65"/>
      <c r="VJQ670" s="65"/>
      <c r="VJR670" s="65"/>
      <c r="VJS670" s="65"/>
      <c r="VJT670" s="65"/>
      <c r="VJU670" s="65"/>
      <c r="VJV670" s="65"/>
      <c r="VJW670" s="65"/>
      <c r="VJX670" s="65"/>
      <c r="VJY670" s="65"/>
      <c r="VJZ670" s="65"/>
      <c r="VKA670" s="65"/>
      <c r="VKB670" s="65"/>
      <c r="VKC670" s="65"/>
      <c r="VKD670" s="65"/>
      <c r="VKE670" s="65"/>
      <c r="VKF670" s="65"/>
      <c r="VKG670" s="65"/>
      <c r="VKH670" s="65"/>
      <c r="VKI670" s="65"/>
      <c r="VKJ670" s="65"/>
      <c r="VKK670" s="65"/>
      <c r="VKL670" s="65"/>
      <c r="VKM670" s="65"/>
      <c r="VKN670" s="65"/>
      <c r="VKO670" s="65"/>
      <c r="VKP670" s="65"/>
      <c r="VKQ670" s="65"/>
      <c r="VKR670" s="65"/>
      <c r="VKS670" s="65"/>
      <c r="VKT670" s="65"/>
      <c r="VKU670" s="65"/>
      <c r="VKV670" s="65"/>
      <c r="VKW670" s="65"/>
      <c r="VKX670" s="65"/>
      <c r="VKY670" s="65"/>
      <c r="VKZ670" s="65"/>
      <c r="VLA670" s="65"/>
      <c r="VLB670" s="65"/>
      <c r="VLC670" s="65"/>
      <c r="VLD670" s="65"/>
      <c r="VLE670" s="65"/>
      <c r="VLF670" s="65"/>
      <c r="VLG670" s="65"/>
      <c r="VLH670" s="65"/>
      <c r="VLI670" s="65"/>
      <c r="VLJ670" s="65"/>
      <c r="VLK670" s="65"/>
      <c r="VLL670" s="65"/>
      <c r="VLM670" s="65"/>
      <c r="VLN670" s="65"/>
      <c r="VLO670" s="65"/>
      <c r="VLP670" s="65"/>
      <c r="VLQ670" s="65"/>
      <c r="VLR670" s="65"/>
      <c r="VLS670" s="65"/>
      <c r="VLT670" s="65"/>
      <c r="VLU670" s="65"/>
      <c r="VLV670" s="65"/>
      <c r="VLW670" s="65"/>
      <c r="VLX670" s="65"/>
      <c r="VLY670" s="65"/>
      <c r="VLZ670" s="65"/>
      <c r="VMA670" s="65"/>
      <c r="VMB670" s="65"/>
      <c r="VMC670" s="65"/>
      <c r="VMD670" s="65"/>
      <c r="VME670" s="65"/>
      <c r="VMF670" s="65"/>
      <c r="VMG670" s="65"/>
      <c r="VMH670" s="65"/>
      <c r="VMI670" s="65"/>
      <c r="VMJ670" s="65"/>
      <c r="VMK670" s="65"/>
      <c r="VML670" s="65"/>
      <c r="VMM670" s="65"/>
      <c r="VMN670" s="65"/>
      <c r="VMO670" s="65"/>
      <c r="VMP670" s="65"/>
      <c r="VMQ670" s="65"/>
      <c r="VMR670" s="65"/>
      <c r="VMS670" s="65"/>
      <c r="VMT670" s="65"/>
      <c r="VMU670" s="65"/>
      <c r="VMV670" s="65"/>
      <c r="VMW670" s="65"/>
      <c r="VMX670" s="65"/>
      <c r="VMY670" s="65"/>
      <c r="VMZ670" s="65"/>
      <c r="VNA670" s="65"/>
      <c r="VNB670" s="65"/>
      <c r="VNC670" s="65"/>
      <c r="VND670" s="65"/>
      <c r="VNE670" s="65"/>
      <c r="VNF670" s="65"/>
      <c r="VNG670" s="65"/>
      <c r="VNH670" s="65"/>
      <c r="VNI670" s="65"/>
      <c r="VNJ670" s="65"/>
      <c r="VNK670" s="65"/>
      <c r="VNL670" s="65"/>
      <c r="VNM670" s="65"/>
      <c r="VNN670" s="65"/>
      <c r="VNO670" s="65"/>
      <c r="VNP670" s="65"/>
      <c r="VNQ670" s="65"/>
      <c r="VNR670" s="65"/>
      <c r="VNS670" s="65"/>
      <c r="VNT670" s="65"/>
      <c r="VNU670" s="65"/>
      <c r="VNV670" s="65"/>
      <c r="VNW670" s="65"/>
      <c r="VNX670" s="65"/>
      <c r="VNY670" s="65"/>
      <c r="VNZ670" s="65"/>
      <c r="VOA670" s="65"/>
      <c r="VOB670" s="65"/>
      <c r="VOC670" s="65"/>
      <c r="VOD670" s="65"/>
      <c r="VOE670" s="65"/>
      <c r="VOF670" s="65"/>
      <c r="VOG670" s="65"/>
      <c r="VOH670" s="65"/>
      <c r="VOI670" s="65"/>
      <c r="VOJ670" s="65"/>
      <c r="VOK670" s="65"/>
      <c r="VOL670" s="65"/>
      <c r="VOM670" s="65"/>
      <c r="VON670" s="65"/>
      <c r="VOO670" s="65"/>
      <c r="VOP670" s="65"/>
      <c r="VOQ670" s="65"/>
      <c r="VOR670" s="65"/>
      <c r="VOS670" s="65"/>
      <c r="VOT670" s="65"/>
      <c r="VOU670" s="65"/>
      <c r="VOV670" s="65"/>
      <c r="VOW670" s="65"/>
      <c r="VOX670" s="65"/>
      <c r="VOY670" s="65"/>
      <c r="VOZ670" s="65"/>
      <c r="VPA670" s="65"/>
      <c r="VPB670" s="65"/>
      <c r="VPC670" s="65"/>
      <c r="VPD670" s="65"/>
      <c r="VPE670" s="65"/>
      <c r="VPF670" s="65"/>
      <c r="VPG670" s="65"/>
      <c r="VPH670" s="65"/>
      <c r="VPI670" s="65"/>
      <c r="VPJ670" s="65"/>
      <c r="VPK670" s="65"/>
      <c r="VPL670" s="65"/>
      <c r="VPM670" s="65"/>
      <c r="VPN670" s="65"/>
      <c r="VPO670" s="65"/>
      <c r="VPP670" s="65"/>
      <c r="VPQ670" s="65"/>
      <c r="VPR670" s="65"/>
      <c r="VPS670" s="65"/>
      <c r="VPT670" s="65"/>
      <c r="VPU670" s="65"/>
      <c r="VPV670" s="65"/>
      <c r="VPW670" s="65"/>
      <c r="VPX670" s="65"/>
      <c r="VPY670" s="65"/>
      <c r="VPZ670" s="65"/>
      <c r="VQA670" s="65"/>
      <c r="VQB670" s="65"/>
      <c r="VQC670" s="65"/>
      <c r="VQD670" s="65"/>
      <c r="VQE670" s="65"/>
      <c r="VQF670" s="65"/>
      <c r="VQG670" s="65"/>
      <c r="VQH670" s="65"/>
      <c r="VQI670" s="65"/>
      <c r="VQJ670" s="65"/>
      <c r="VQK670" s="65"/>
      <c r="VQL670" s="65"/>
      <c r="VQM670" s="65"/>
      <c r="VQN670" s="65"/>
      <c r="VQO670" s="65"/>
      <c r="VQP670" s="65"/>
      <c r="VQQ670" s="65"/>
      <c r="VQR670" s="65"/>
      <c r="VQS670" s="65"/>
      <c r="VQT670" s="65"/>
      <c r="VQU670" s="65"/>
      <c r="VQV670" s="65"/>
      <c r="VQW670" s="65"/>
      <c r="VQX670" s="65"/>
      <c r="VQY670" s="65"/>
      <c r="VQZ670" s="65"/>
      <c r="VRA670" s="65"/>
      <c r="VRB670" s="65"/>
      <c r="VRC670" s="65"/>
      <c r="VRD670" s="65"/>
      <c r="VRE670" s="65"/>
      <c r="VRF670" s="65"/>
      <c r="VRG670" s="65"/>
      <c r="VRH670" s="65"/>
      <c r="VRI670" s="65"/>
      <c r="VRJ670" s="65"/>
      <c r="VRK670" s="65"/>
      <c r="VRL670" s="65"/>
      <c r="VRM670" s="65"/>
      <c r="VRN670" s="65"/>
      <c r="VRO670" s="65"/>
      <c r="VRP670" s="65"/>
      <c r="VRQ670" s="65"/>
      <c r="VRR670" s="65"/>
      <c r="VRS670" s="65"/>
      <c r="VRT670" s="65"/>
      <c r="VRU670" s="65"/>
      <c r="VRV670" s="65"/>
      <c r="VRW670" s="65"/>
      <c r="VRX670" s="65"/>
      <c r="VRY670" s="65"/>
      <c r="VRZ670" s="65"/>
      <c r="VSA670" s="65"/>
      <c r="VSB670" s="65"/>
      <c r="VSC670" s="65"/>
      <c r="VSD670" s="65"/>
      <c r="VSE670" s="65"/>
      <c r="VSF670" s="65"/>
      <c r="VSG670" s="65"/>
      <c r="VSH670" s="65"/>
      <c r="VSI670" s="65"/>
      <c r="VSJ670" s="65"/>
      <c r="VSK670" s="65"/>
      <c r="VSL670" s="65"/>
      <c r="VSM670" s="65"/>
      <c r="VSN670" s="65"/>
      <c r="VSO670" s="65"/>
      <c r="VSP670" s="65"/>
      <c r="VSQ670" s="65"/>
      <c r="VSR670" s="65"/>
      <c r="VSS670" s="65"/>
      <c r="VST670" s="65"/>
      <c r="VSU670" s="65"/>
      <c r="VSV670" s="65"/>
      <c r="VSW670" s="65"/>
      <c r="VSX670" s="65"/>
      <c r="VSY670" s="65"/>
      <c r="VSZ670" s="65"/>
      <c r="VTA670" s="65"/>
      <c r="VTB670" s="65"/>
      <c r="VTC670" s="65"/>
      <c r="VTD670" s="65"/>
      <c r="VTE670" s="65"/>
      <c r="VTF670" s="65"/>
      <c r="VTG670" s="65"/>
      <c r="VTH670" s="65"/>
      <c r="VTI670" s="65"/>
      <c r="VTJ670" s="65"/>
      <c r="VTK670" s="65"/>
      <c r="VTL670" s="65"/>
      <c r="VTM670" s="65"/>
      <c r="VTN670" s="65"/>
      <c r="VTO670" s="65"/>
      <c r="VTP670" s="65"/>
      <c r="VTQ670" s="65"/>
      <c r="VTR670" s="65"/>
      <c r="VTS670" s="65"/>
      <c r="VTT670" s="65"/>
      <c r="VTU670" s="65"/>
      <c r="VTV670" s="65"/>
      <c r="VTW670" s="65"/>
      <c r="VTX670" s="65"/>
      <c r="VTY670" s="65"/>
      <c r="VTZ670" s="65"/>
      <c r="VUA670" s="65"/>
      <c r="VUB670" s="65"/>
      <c r="VUC670" s="65"/>
      <c r="VUD670" s="65"/>
      <c r="VUE670" s="65"/>
      <c r="VUF670" s="65"/>
      <c r="VUG670" s="65"/>
      <c r="VUH670" s="65"/>
      <c r="VUI670" s="65"/>
      <c r="VUJ670" s="65"/>
      <c r="VUK670" s="65"/>
      <c r="VUL670" s="65"/>
      <c r="VUM670" s="65"/>
      <c r="VUN670" s="65"/>
      <c r="VUO670" s="65"/>
      <c r="VUP670" s="65"/>
      <c r="VUQ670" s="65"/>
      <c r="VUR670" s="65"/>
      <c r="VUS670" s="65"/>
      <c r="VUT670" s="65"/>
      <c r="VUU670" s="65"/>
      <c r="VUV670" s="65"/>
      <c r="VUW670" s="65"/>
      <c r="VUX670" s="65"/>
      <c r="VUY670" s="65"/>
      <c r="VUZ670" s="65"/>
      <c r="VVA670" s="65"/>
      <c r="VVB670" s="65"/>
      <c r="VVC670" s="65"/>
      <c r="VVD670" s="65"/>
      <c r="VVE670" s="65"/>
      <c r="VVF670" s="65"/>
      <c r="VVG670" s="65"/>
      <c r="VVH670" s="65"/>
      <c r="VVI670" s="65"/>
      <c r="VVJ670" s="65"/>
      <c r="VVK670" s="65"/>
      <c r="VVL670" s="65"/>
      <c r="VVM670" s="65"/>
      <c r="VVN670" s="65"/>
      <c r="VVO670" s="65"/>
      <c r="VVP670" s="65"/>
      <c r="VVQ670" s="65"/>
      <c r="VVR670" s="65"/>
      <c r="VVS670" s="65"/>
      <c r="VVT670" s="65"/>
      <c r="VVU670" s="65"/>
      <c r="VVV670" s="65"/>
      <c r="VVW670" s="65"/>
      <c r="VVX670" s="65"/>
      <c r="VVY670" s="65"/>
      <c r="VVZ670" s="65"/>
      <c r="VWA670" s="65"/>
      <c r="VWB670" s="65"/>
      <c r="VWC670" s="65"/>
      <c r="VWD670" s="65"/>
      <c r="VWE670" s="65"/>
      <c r="VWF670" s="65"/>
      <c r="VWG670" s="65"/>
      <c r="VWH670" s="65"/>
      <c r="VWI670" s="65"/>
      <c r="VWJ670" s="65"/>
      <c r="VWK670" s="65"/>
      <c r="VWL670" s="65"/>
      <c r="VWM670" s="65"/>
      <c r="VWN670" s="65"/>
      <c r="VWO670" s="65"/>
      <c r="VWP670" s="65"/>
      <c r="VWQ670" s="65"/>
      <c r="VWR670" s="65"/>
      <c r="VWS670" s="65"/>
      <c r="VWT670" s="65"/>
      <c r="VWU670" s="65"/>
      <c r="VWV670" s="65"/>
      <c r="VWW670" s="65"/>
      <c r="VWX670" s="65"/>
      <c r="VWY670" s="65"/>
      <c r="VWZ670" s="65"/>
      <c r="VXA670" s="65"/>
      <c r="VXB670" s="65"/>
      <c r="VXC670" s="65"/>
      <c r="VXD670" s="65"/>
      <c r="VXE670" s="65"/>
      <c r="VXF670" s="65"/>
      <c r="VXG670" s="65"/>
      <c r="VXH670" s="65"/>
      <c r="VXI670" s="65"/>
      <c r="VXJ670" s="65"/>
      <c r="VXK670" s="65"/>
      <c r="VXL670" s="65"/>
      <c r="VXM670" s="65"/>
      <c r="VXN670" s="65"/>
      <c r="VXO670" s="65"/>
      <c r="VXP670" s="65"/>
      <c r="VXQ670" s="65"/>
      <c r="VXR670" s="65"/>
      <c r="VXS670" s="65"/>
      <c r="VXT670" s="65"/>
      <c r="VXU670" s="65"/>
      <c r="VXV670" s="65"/>
      <c r="VXW670" s="65"/>
      <c r="VXX670" s="65"/>
      <c r="VXY670" s="65"/>
      <c r="VXZ670" s="65"/>
      <c r="VYA670" s="65"/>
      <c r="VYB670" s="65"/>
      <c r="VYC670" s="65"/>
      <c r="VYD670" s="65"/>
      <c r="VYE670" s="65"/>
      <c r="VYF670" s="65"/>
      <c r="VYG670" s="65"/>
      <c r="VYH670" s="65"/>
      <c r="VYI670" s="65"/>
      <c r="VYJ670" s="65"/>
      <c r="VYK670" s="65"/>
      <c r="VYL670" s="65"/>
      <c r="VYM670" s="65"/>
      <c r="VYN670" s="65"/>
      <c r="VYO670" s="65"/>
      <c r="VYP670" s="65"/>
      <c r="VYQ670" s="65"/>
      <c r="VYR670" s="65"/>
      <c r="VYS670" s="65"/>
      <c r="VYT670" s="65"/>
      <c r="VYU670" s="65"/>
      <c r="VYV670" s="65"/>
      <c r="VYW670" s="65"/>
      <c r="VYX670" s="65"/>
      <c r="VYY670" s="65"/>
      <c r="VYZ670" s="65"/>
      <c r="VZA670" s="65"/>
      <c r="VZB670" s="65"/>
      <c r="VZC670" s="65"/>
      <c r="VZD670" s="65"/>
      <c r="VZE670" s="65"/>
      <c r="VZF670" s="65"/>
      <c r="VZG670" s="65"/>
      <c r="VZH670" s="65"/>
      <c r="VZI670" s="65"/>
      <c r="VZJ670" s="65"/>
      <c r="VZK670" s="65"/>
      <c r="VZL670" s="65"/>
      <c r="VZM670" s="65"/>
      <c r="VZN670" s="65"/>
      <c r="VZO670" s="65"/>
      <c r="VZP670" s="65"/>
      <c r="VZQ670" s="65"/>
      <c r="VZR670" s="65"/>
      <c r="VZS670" s="65"/>
      <c r="VZT670" s="65"/>
      <c r="VZU670" s="65"/>
      <c r="VZV670" s="65"/>
      <c r="VZW670" s="65"/>
      <c r="VZX670" s="65"/>
      <c r="VZY670" s="65"/>
      <c r="VZZ670" s="65"/>
      <c r="WAA670" s="65"/>
      <c r="WAB670" s="65"/>
      <c r="WAC670" s="65"/>
      <c r="WAD670" s="65"/>
      <c r="WAE670" s="65"/>
      <c r="WAF670" s="65"/>
      <c r="WAG670" s="65"/>
      <c r="WAH670" s="65"/>
      <c r="WAI670" s="65"/>
      <c r="WAJ670" s="65"/>
      <c r="WAK670" s="65"/>
      <c r="WAL670" s="65"/>
      <c r="WAM670" s="65"/>
      <c r="WAN670" s="65"/>
      <c r="WAO670" s="65"/>
      <c r="WAP670" s="65"/>
      <c r="WAQ670" s="65"/>
      <c r="WAR670" s="65"/>
      <c r="WAS670" s="65"/>
      <c r="WAT670" s="65"/>
      <c r="WAU670" s="65"/>
      <c r="WAV670" s="65"/>
      <c r="WAW670" s="65"/>
      <c r="WAX670" s="65"/>
      <c r="WAY670" s="65"/>
      <c r="WAZ670" s="65"/>
      <c r="WBA670" s="65"/>
      <c r="WBB670" s="65"/>
      <c r="WBC670" s="65"/>
      <c r="WBD670" s="65"/>
      <c r="WBE670" s="65"/>
      <c r="WBF670" s="65"/>
      <c r="WBG670" s="65"/>
      <c r="WBH670" s="65"/>
      <c r="WBI670" s="65"/>
      <c r="WBJ670" s="65"/>
      <c r="WBK670" s="65"/>
      <c r="WBL670" s="65"/>
      <c r="WBM670" s="65"/>
      <c r="WBN670" s="65"/>
      <c r="WBO670" s="65"/>
      <c r="WBP670" s="65"/>
      <c r="WBQ670" s="65"/>
      <c r="WBR670" s="65"/>
      <c r="WBS670" s="65"/>
      <c r="WBT670" s="65"/>
      <c r="WBU670" s="65"/>
      <c r="WBV670" s="65"/>
      <c r="WBW670" s="65"/>
      <c r="WBX670" s="65"/>
      <c r="WBY670" s="65"/>
      <c r="WBZ670" s="65"/>
      <c r="WCA670" s="65"/>
      <c r="WCB670" s="65"/>
      <c r="WCC670" s="65"/>
      <c r="WCD670" s="65"/>
      <c r="WCE670" s="65"/>
      <c r="WCF670" s="65"/>
      <c r="WCG670" s="65"/>
      <c r="WCH670" s="65"/>
      <c r="WCI670" s="65"/>
      <c r="WCJ670" s="65"/>
      <c r="WCK670" s="65"/>
      <c r="WCL670" s="65"/>
      <c r="WCM670" s="65"/>
      <c r="WCN670" s="65"/>
      <c r="WCO670" s="65"/>
      <c r="WCP670" s="65"/>
      <c r="WCQ670" s="65"/>
      <c r="WCR670" s="65"/>
      <c r="WCS670" s="65"/>
      <c r="WCT670" s="65"/>
      <c r="WCU670" s="65"/>
      <c r="WCV670" s="65"/>
      <c r="WCW670" s="65"/>
      <c r="WCX670" s="65"/>
      <c r="WCY670" s="65"/>
      <c r="WCZ670" s="65"/>
      <c r="WDA670" s="65"/>
      <c r="WDB670" s="65"/>
      <c r="WDC670" s="65"/>
      <c r="WDD670" s="65"/>
      <c r="WDE670" s="65"/>
      <c r="WDF670" s="65"/>
      <c r="WDG670" s="65"/>
      <c r="WDH670" s="65"/>
      <c r="WDI670" s="65"/>
      <c r="WDJ670" s="65"/>
      <c r="WDK670" s="65"/>
      <c r="WDL670" s="65"/>
      <c r="WDM670" s="65"/>
      <c r="WDN670" s="65"/>
      <c r="WDO670" s="65"/>
      <c r="WDP670" s="65"/>
      <c r="WDQ670" s="65"/>
      <c r="WDR670" s="65"/>
      <c r="WDS670" s="65"/>
      <c r="WDT670" s="65"/>
      <c r="WDU670" s="65"/>
      <c r="WDV670" s="65"/>
      <c r="WDW670" s="65"/>
      <c r="WDX670" s="65"/>
      <c r="WDY670" s="65"/>
      <c r="WDZ670" s="65"/>
      <c r="WEA670" s="65"/>
      <c r="WEB670" s="65"/>
      <c r="WEC670" s="65"/>
      <c r="WED670" s="65"/>
      <c r="WEE670" s="65"/>
      <c r="WEF670" s="65"/>
      <c r="WEG670" s="65"/>
      <c r="WEH670" s="65"/>
      <c r="WEI670" s="65"/>
      <c r="WEJ670" s="65"/>
      <c r="WEK670" s="65"/>
      <c r="WEL670" s="65"/>
      <c r="WEM670" s="65"/>
      <c r="WEN670" s="65"/>
      <c r="WEO670" s="65"/>
      <c r="WEP670" s="65"/>
      <c r="WEQ670" s="65"/>
      <c r="WER670" s="65"/>
      <c r="WES670" s="65"/>
      <c r="WET670" s="65"/>
      <c r="WEU670" s="65"/>
      <c r="WEV670" s="65"/>
      <c r="WEW670" s="65"/>
      <c r="WEX670" s="65"/>
      <c r="WEY670" s="65"/>
      <c r="WEZ670" s="65"/>
      <c r="WFA670" s="65"/>
      <c r="WFB670" s="65"/>
      <c r="WFC670" s="65"/>
      <c r="WFD670" s="65"/>
      <c r="WFE670" s="65"/>
      <c r="WFF670" s="65"/>
      <c r="WFG670" s="65"/>
      <c r="WFH670" s="65"/>
      <c r="WFI670" s="65"/>
      <c r="WFJ670" s="65"/>
      <c r="WFK670" s="65"/>
      <c r="WFL670" s="65"/>
      <c r="WFM670" s="65"/>
      <c r="WFN670" s="65"/>
      <c r="WFO670" s="65"/>
      <c r="WFP670" s="65"/>
      <c r="WFQ670" s="65"/>
      <c r="WFR670" s="65"/>
      <c r="WFS670" s="65"/>
      <c r="WFT670" s="65"/>
      <c r="WFU670" s="65"/>
      <c r="WFV670" s="65"/>
      <c r="WFW670" s="65"/>
      <c r="WFX670" s="65"/>
      <c r="WFY670" s="65"/>
      <c r="WFZ670" s="65"/>
      <c r="WGA670" s="65"/>
      <c r="WGB670" s="65"/>
      <c r="WGC670" s="65"/>
      <c r="WGD670" s="65"/>
      <c r="WGE670" s="65"/>
      <c r="WGF670" s="65"/>
      <c r="WGG670" s="65"/>
      <c r="WGH670" s="65"/>
      <c r="WGI670" s="65"/>
      <c r="WGJ670" s="65"/>
      <c r="WGK670" s="65"/>
      <c r="WGL670" s="65"/>
      <c r="WGM670" s="65"/>
      <c r="WGN670" s="65"/>
      <c r="WGO670" s="65"/>
      <c r="WGP670" s="65"/>
      <c r="WGQ670" s="65"/>
      <c r="WGR670" s="65"/>
      <c r="WGS670" s="65"/>
      <c r="WGT670" s="65"/>
      <c r="WGU670" s="65"/>
      <c r="WGV670" s="65"/>
      <c r="WGW670" s="65"/>
      <c r="WGX670" s="65"/>
      <c r="WGY670" s="65"/>
      <c r="WGZ670" s="65"/>
      <c r="WHA670" s="65"/>
      <c r="WHB670" s="65"/>
      <c r="WHC670" s="65"/>
      <c r="WHD670" s="65"/>
      <c r="WHE670" s="65"/>
      <c r="WHF670" s="65"/>
      <c r="WHG670" s="65"/>
      <c r="WHH670" s="65"/>
      <c r="WHI670" s="65"/>
      <c r="WHJ670" s="65"/>
      <c r="WHK670" s="65"/>
      <c r="WHL670" s="65"/>
      <c r="WHM670" s="65"/>
      <c r="WHN670" s="65"/>
      <c r="WHO670" s="65"/>
      <c r="WHP670" s="65"/>
      <c r="WHQ670" s="65"/>
      <c r="WHR670" s="65"/>
      <c r="WHS670" s="65"/>
      <c r="WHT670" s="65"/>
      <c r="WHU670" s="65"/>
      <c r="WHV670" s="65"/>
      <c r="WHW670" s="65"/>
      <c r="WHX670" s="65"/>
      <c r="WHY670" s="65"/>
      <c r="WHZ670" s="65"/>
      <c r="WIA670" s="65"/>
      <c r="WIB670" s="65"/>
      <c r="WIC670" s="65"/>
      <c r="WID670" s="65"/>
      <c r="WIE670" s="65"/>
      <c r="WIF670" s="65"/>
      <c r="WIG670" s="65"/>
      <c r="WIH670" s="65"/>
      <c r="WII670" s="65"/>
      <c r="WIJ670" s="65"/>
      <c r="WIK670" s="65"/>
      <c r="WIL670" s="65"/>
      <c r="WIM670" s="65"/>
      <c r="WIN670" s="65"/>
      <c r="WIO670" s="65"/>
      <c r="WIP670" s="65"/>
      <c r="WIQ670" s="65"/>
      <c r="WIR670" s="65"/>
      <c r="WIS670" s="65"/>
      <c r="WIT670" s="65"/>
      <c r="WIU670" s="65"/>
      <c r="WIV670" s="65"/>
      <c r="WIW670" s="65"/>
      <c r="WIX670" s="65"/>
      <c r="WIY670" s="65"/>
      <c r="WIZ670" s="65"/>
      <c r="WJA670" s="65"/>
      <c r="WJB670" s="65"/>
      <c r="WJC670" s="65"/>
      <c r="WJD670" s="65"/>
      <c r="WJE670" s="65"/>
      <c r="WJF670" s="65"/>
      <c r="WJG670" s="65"/>
      <c r="WJH670" s="65"/>
      <c r="WJI670" s="65"/>
      <c r="WJJ670" s="65"/>
      <c r="WJK670" s="65"/>
      <c r="WJL670" s="65"/>
      <c r="WJM670" s="65"/>
      <c r="WJN670" s="65"/>
      <c r="WJO670" s="65"/>
      <c r="WJP670" s="65"/>
      <c r="WJQ670" s="65"/>
      <c r="WJR670" s="65"/>
      <c r="WJS670" s="65"/>
      <c r="WJT670" s="65"/>
      <c r="WJU670" s="65"/>
      <c r="WJV670" s="65"/>
      <c r="WJW670" s="65"/>
      <c r="WJX670" s="65"/>
      <c r="WJY670" s="65"/>
      <c r="WJZ670" s="65"/>
      <c r="WKA670" s="65"/>
      <c r="WKB670" s="65"/>
      <c r="WKC670" s="65"/>
      <c r="WKD670" s="65"/>
      <c r="WKE670" s="65"/>
      <c r="WKF670" s="65"/>
      <c r="WKG670" s="65"/>
      <c r="WKH670" s="65"/>
      <c r="WKI670" s="65"/>
      <c r="WKJ670" s="65"/>
      <c r="WKK670" s="65"/>
      <c r="WKL670" s="65"/>
      <c r="WKM670" s="65"/>
      <c r="WKN670" s="65"/>
      <c r="WKO670" s="65"/>
      <c r="WKP670" s="65"/>
      <c r="WKQ670" s="65"/>
      <c r="WKR670" s="65"/>
      <c r="WKS670" s="65"/>
      <c r="WKT670" s="65"/>
      <c r="WKU670" s="65"/>
      <c r="WKV670" s="65"/>
      <c r="WKW670" s="65"/>
      <c r="WKX670" s="65"/>
      <c r="WKY670" s="65"/>
      <c r="WKZ670" s="65"/>
      <c r="WLA670" s="65"/>
      <c r="WLB670" s="65"/>
      <c r="WLC670" s="65"/>
      <c r="WLD670" s="65"/>
      <c r="WLE670" s="65"/>
      <c r="WLF670" s="65"/>
      <c r="WLG670" s="65"/>
      <c r="WLH670" s="65"/>
      <c r="WLI670" s="65"/>
      <c r="WLJ670" s="65"/>
      <c r="WLK670" s="65"/>
      <c r="WLL670" s="65"/>
      <c r="WLM670" s="65"/>
      <c r="WLN670" s="65"/>
      <c r="WLO670" s="65"/>
      <c r="WLP670" s="65"/>
      <c r="WLQ670" s="65"/>
      <c r="WLR670" s="65"/>
      <c r="WLS670" s="65"/>
      <c r="WLT670" s="65"/>
      <c r="WLU670" s="65"/>
      <c r="WLV670" s="65"/>
      <c r="WLW670" s="65"/>
      <c r="WLX670" s="65"/>
      <c r="WLY670" s="65"/>
      <c r="WLZ670" s="65"/>
      <c r="WMA670" s="65"/>
      <c r="WMB670" s="65"/>
      <c r="WMC670" s="65"/>
      <c r="WMD670" s="65"/>
      <c r="WME670" s="65"/>
      <c r="WMF670" s="65"/>
      <c r="WMG670" s="65"/>
      <c r="WMH670" s="65"/>
      <c r="WMI670" s="65"/>
      <c r="WMJ670" s="65"/>
      <c r="WMK670" s="65"/>
      <c r="WML670" s="65"/>
      <c r="WMM670" s="65"/>
      <c r="WMN670" s="65"/>
      <c r="WMO670" s="65"/>
      <c r="WMP670" s="65"/>
      <c r="WMQ670" s="65"/>
      <c r="WMR670" s="65"/>
      <c r="WMS670" s="65"/>
      <c r="WMT670" s="65"/>
      <c r="WMU670" s="65"/>
      <c r="WMV670" s="65"/>
      <c r="WMW670" s="65"/>
      <c r="WMX670" s="65"/>
      <c r="WMY670" s="65"/>
      <c r="WMZ670" s="65"/>
      <c r="WNA670" s="65"/>
      <c r="WNB670" s="65"/>
      <c r="WNC670" s="65"/>
      <c r="WND670" s="65"/>
      <c r="WNE670" s="65"/>
      <c r="WNF670" s="65"/>
      <c r="WNG670" s="65"/>
      <c r="WNH670" s="65"/>
      <c r="WNI670" s="65"/>
      <c r="WNJ670" s="65"/>
      <c r="WNK670" s="65"/>
      <c r="WNL670" s="65"/>
      <c r="WNM670" s="65"/>
      <c r="WNN670" s="65"/>
      <c r="WNO670" s="65"/>
      <c r="WNP670" s="65"/>
      <c r="WNQ670" s="65"/>
      <c r="WNR670" s="65"/>
      <c r="WNS670" s="65"/>
      <c r="WNT670" s="65"/>
      <c r="WNU670" s="65"/>
      <c r="WNV670" s="65"/>
      <c r="WNW670" s="65"/>
      <c r="WNX670" s="65"/>
      <c r="WNY670" s="65"/>
      <c r="WNZ670" s="65"/>
      <c r="WOA670" s="65"/>
      <c r="WOB670" s="65"/>
      <c r="WOC670" s="65"/>
      <c r="WOD670" s="65"/>
      <c r="WOE670" s="65"/>
      <c r="WOF670" s="65"/>
      <c r="WOG670" s="65"/>
      <c r="WOH670" s="65"/>
      <c r="WOI670" s="65"/>
      <c r="WOJ670" s="65"/>
      <c r="WOK670" s="65"/>
      <c r="WOL670" s="65"/>
      <c r="WOM670" s="65"/>
      <c r="WON670" s="65"/>
      <c r="WOO670" s="65"/>
      <c r="WOP670" s="65"/>
      <c r="WOQ670" s="65"/>
      <c r="WOR670" s="65"/>
      <c r="WOS670" s="65"/>
      <c r="WOT670" s="65"/>
      <c r="WOU670" s="65"/>
      <c r="WOV670" s="65"/>
      <c r="WOW670" s="65"/>
      <c r="WOX670" s="65"/>
      <c r="WOY670" s="65"/>
      <c r="WOZ670" s="65"/>
      <c r="WPA670" s="65"/>
      <c r="WPB670" s="65"/>
      <c r="WPC670" s="65"/>
      <c r="WPD670" s="65"/>
      <c r="WPE670" s="65"/>
      <c r="WPF670" s="65"/>
      <c r="WPG670" s="65"/>
      <c r="WPH670" s="65"/>
      <c r="WPI670" s="65"/>
      <c r="WPJ670" s="65"/>
      <c r="WPK670" s="65"/>
      <c r="WPL670" s="65"/>
      <c r="WPM670" s="65"/>
      <c r="WPN670" s="65"/>
      <c r="WPO670" s="65"/>
      <c r="WPP670" s="65"/>
      <c r="WPQ670" s="65"/>
      <c r="WPR670" s="65"/>
      <c r="WPS670" s="65"/>
      <c r="WPT670" s="65"/>
      <c r="WPU670" s="65"/>
      <c r="WPV670" s="65"/>
      <c r="WPW670" s="65"/>
      <c r="WPX670" s="65"/>
      <c r="WPY670" s="65"/>
      <c r="WPZ670" s="65"/>
      <c r="WQA670" s="65"/>
      <c r="WQB670" s="65"/>
      <c r="WQC670" s="65"/>
      <c r="WQD670" s="65"/>
      <c r="WQE670" s="65"/>
      <c r="WQF670" s="65"/>
      <c r="WQG670" s="65"/>
      <c r="WQH670" s="65"/>
      <c r="WQI670" s="65"/>
      <c r="WQJ670" s="65"/>
      <c r="WQK670" s="65"/>
      <c r="WQL670" s="65"/>
      <c r="WQM670" s="65"/>
      <c r="WQN670" s="65"/>
      <c r="WQO670" s="65"/>
      <c r="WQP670" s="65"/>
      <c r="WQQ670" s="65"/>
      <c r="WQR670" s="65"/>
      <c r="WQS670" s="65"/>
      <c r="WQT670" s="65"/>
      <c r="WQU670" s="65"/>
      <c r="WQV670" s="65"/>
      <c r="WQW670" s="65"/>
      <c r="WQX670" s="65"/>
      <c r="WQY670" s="65"/>
      <c r="WQZ670" s="65"/>
      <c r="WRA670" s="65"/>
      <c r="WRB670" s="65"/>
      <c r="WRC670" s="65"/>
      <c r="WRD670" s="65"/>
      <c r="WRE670" s="65"/>
      <c r="WRF670" s="65"/>
      <c r="WRG670" s="65"/>
      <c r="WRH670" s="65"/>
      <c r="WRI670" s="65"/>
      <c r="WRJ670" s="65"/>
      <c r="WRK670" s="65"/>
      <c r="WRL670" s="65"/>
      <c r="WRM670" s="65"/>
      <c r="WRN670" s="65"/>
      <c r="WRO670" s="65"/>
      <c r="WRP670" s="65"/>
      <c r="WRQ670" s="65"/>
      <c r="WRR670" s="65"/>
      <c r="WRS670" s="65"/>
      <c r="WRT670" s="65"/>
      <c r="WRU670" s="65"/>
      <c r="WRV670" s="65"/>
      <c r="WRW670" s="65"/>
      <c r="WRX670" s="65"/>
      <c r="WRY670" s="65"/>
      <c r="WRZ670" s="65"/>
      <c r="WSA670" s="65"/>
      <c r="WSB670" s="65"/>
      <c r="WSC670" s="65"/>
      <c r="WSD670" s="65"/>
      <c r="WSE670" s="65"/>
      <c r="WSF670" s="65"/>
      <c r="WSG670" s="65"/>
      <c r="WSH670" s="65"/>
      <c r="WSI670" s="65"/>
      <c r="WSJ670" s="65"/>
      <c r="WSK670" s="65"/>
      <c r="WSL670" s="65"/>
      <c r="WSM670" s="65"/>
      <c r="WSN670" s="65"/>
      <c r="WSO670" s="65"/>
      <c r="WSP670" s="65"/>
      <c r="WSQ670" s="65"/>
      <c r="WSR670" s="65"/>
      <c r="WSS670" s="65"/>
      <c r="WST670" s="65"/>
      <c r="WSU670" s="65"/>
      <c r="WSV670" s="65"/>
      <c r="WSW670" s="65"/>
      <c r="WSX670" s="65"/>
      <c r="WSY670" s="65"/>
      <c r="WSZ670" s="65"/>
      <c r="WTA670" s="65"/>
      <c r="WTB670" s="65"/>
      <c r="WTC670" s="65"/>
      <c r="WTD670" s="65"/>
      <c r="WTE670" s="65"/>
      <c r="WTF670" s="65"/>
      <c r="WTG670" s="65"/>
      <c r="WTH670" s="65"/>
      <c r="WTI670" s="65"/>
      <c r="WTJ670" s="65"/>
      <c r="WTK670" s="65"/>
      <c r="WTL670" s="65"/>
      <c r="WTM670" s="65"/>
      <c r="WTN670" s="65"/>
      <c r="WTO670" s="65"/>
      <c r="WTP670" s="65"/>
      <c r="WTQ670" s="65"/>
      <c r="WTR670" s="65"/>
      <c r="WTS670" s="65"/>
      <c r="WTT670" s="65"/>
      <c r="WTU670" s="65"/>
      <c r="WTV670" s="65"/>
      <c r="WTW670" s="65"/>
      <c r="WTX670" s="65"/>
      <c r="WTY670" s="65"/>
      <c r="WTZ670" s="65"/>
      <c r="WUA670" s="65"/>
      <c r="WUB670" s="65"/>
      <c r="WUC670" s="65"/>
      <c r="WUD670" s="65"/>
      <c r="WUE670" s="65"/>
      <c r="WUF670" s="65"/>
      <c r="WUG670" s="65"/>
      <c r="WUH670" s="65"/>
      <c r="WUI670" s="65"/>
      <c r="WUJ670" s="65"/>
      <c r="WUK670" s="65"/>
      <c r="WUL670" s="65"/>
      <c r="WUM670" s="65"/>
      <c r="WUN670" s="65"/>
      <c r="WUO670" s="65"/>
      <c r="WUP670" s="65"/>
      <c r="WUQ670" s="65"/>
      <c r="WUR670" s="65"/>
      <c r="WUS670" s="65"/>
      <c r="WUT670" s="65"/>
      <c r="WUU670" s="65"/>
      <c r="WUV670" s="65"/>
      <c r="WUW670" s="65"/>
      <c r="WUX670" s="65"/>
      <c r="WUY670" s="65"/>
      <c r="WUZ670" s="65"/>
      <c r="WVA670" s="65"/>
      <c r="WVB670" s="65"/>
      <c r="WVC670" s="65"/>
      <c r="WVD670" s="65"/>
      <c r="WVE670" s="65"/>
      <c r="WVF670" s="65"/>
      <c r="WVG670" s="65"/>
      <c r="WVH670" s="65"/>
      <c r="WVI670" s="65"/>
      <c r="WVJ670" s="65"/>
      <c r="WVK670" s="65"/>
      <c r="WVL670" s="65"/>
      <c r="WVM670" s="65"/>
      <c r="WVN670" s="65"/>
      <c r="WVO670" s="65"/>
      <c r="WVP670" s="65"/>
      <c r="WVQ670" s="65"/>
      <c r="WVR670" s="65"/>
      <c r="WVS670" s="65"/>
      <c r="WVT670" s="65"/>
      <c r="WVU670" s="65"/>
      <c r="WVV670" s="65"/>
      <c r="WVW670" s="65"/>
      <c r="WVX670" s="65"/>
      <c r="WVY670" s="65"/>
      <c r="WVZ670" s="65"/>
      <c r="WWA670" s="65"/>
      <c r="WWB670" s="65"/>
      <c r="WWC670" s="65"/>
      <c r="WWD670" s="65"/>
      <c r="WWE670" s="65"/>
      <c r="WWF670" s="65"/>
      <c r="WWG670" s="65"/>
      <c r="WWH670" s="65"/>
      <c r="WWI670" s="65"/>
      <c r="WWJ670" s="65"/>
      <c r="WWK670" s="65"/>
      <c r="WWL670" s="65"/>
      <c r="WWM670" s="65"/>
      <c r="WWN670" s="65"/>
      <c r="WWO670" s="65"/>
      <c r="WWP670" s="65"/>
      <c r="WWQ670" s="65"/>
      <c r="WWR670" s="65"/>
      <c r="WWS670" s="65"/>
      <c r="WWT670" s="65"/>
      <c r="WWU670" s="65"/>
      <c r="WWV670" s="65"/>
      <c r="WWW670" s="65"/>
      <c r="WWX670" s="65"/>
      <c r="WWY670" s="65"/>
      <c r="WWZ670" s="65"/>
      <c r="WXA670" s="65"/>
      <c r="WXB670" s="65"/>
      <c r="WXC670" s="65"/>
      <c r="WXD670" s="65"/>
      <c r="WXE670" s="65"/>
      <c r="WXF670" s="65"/>
      <c r="WXG670" s="65"/>
      <c r="WXH670" s="65"/>
      <c r="WXI670" s="65"/>
      <c r="WXJ670" s="65"/>
      <c r="WXK670" s="65"/>
      <c r="WXL670" s="65"/>
      <c r="WXM670" s="65"/>
      <c r="WXN670" s="65"/>
      <c r="WXO670" s="65"/>
      <c r="WXP670" s="65"/>
      <c r="WXQ670" s="65"/>
      <c r="WXR670" s="65"/>
      <c r="WXS670" s="65"/>
      <c r="WXT670" s="65"/>
      <c r="WXU670" s="65"/>
      <c r="WXV670" s="65"/>
      <c r="WXW670" s="65"/>
      <c r="WXX670" s="65"/>
      <c r="WXY670" s="65"/>
      <c r="WXZ670" s="65"/>
      <c r="WYA670" s="65"/>
      <c r="WYB670" s="65"/>
      <c r="WYC670" s="65"/>
      <c r="WYD670" s="65"/>
      <c r="WYE670" s="65"/>
      <c r="WYF670" s="65"/>
      <c r="WYG670" s="65"/>
      <c r="WYH670" s="65"/>
      <c r="WYI670" s="65"/>
      <c r="WYJ670" s="65"/>
      <c r="WYK670" s="65"/>
      <c r="WYL670" s="65"/>
      <c r="WYM670" s="65"/>
      <c r="WYN670" s="65"/>
      <c r="WYO670" s="65"/>
      <c r="WYP670" s="65"/>
      <c r="WYQ670" s="65"/>
      <c r="WYR670" s="65"/>
      <c r="WYS670" s="65"/>
      <c r="WYT670" s="65"/>
      <c r="WYU670" s="65"/>
      <c r="WYV670" s="65"/>
      <c r="WYW670" s="65"/>
      <c r="WYX670" s="65"/>
      <c r="WYY670" s="65"/>
      <c r="WYZ670" s="65"/>
      <c r="WZA670" s="65"/>
      <c r="WZB670" s="65"/>
      <c r="WZC670" s="65"/>
      <c r="WZD670" s="65"/>
      <c r="WZE670" s="65"/>
      <c r="WZF670" s="65"/>
      <c r="WZG670" s="65"/>
      <c r="WZH670" s="65"/>
      <c r="WZI670" s="65"/>
      <c r="WZJ670" s="65"/>
      <c r="WZK670" s="65"/>
      <c r="WZL670" s="65"/>
      <c r="WZM670" s="65"/>
      <c r="WZN670" s="65"/>
      <c r="WZO670" s="65"/>
      <c r="WZP670" s="65"/>
      <c r="WZQ670" s="65"/>
      <c r="WZR670" s="65"/>
      <c r="WZS670" s="65"/>
      <c r="WZT670" s="65"/>
      <c r="WZU670" s="65"/>
      <c r="WZV670" s="65"/>
      <c r="WZW670" s="65"/>
      <c r="WZX670" s="65"/>
      <c r="WZY670" s="65"/>
      <c r="WZZ670" s="65"/>
      <c r="XAA670" s="65"/>
      <c r="XAB670" s="65"/>
      <c r="XAC670" s="65"/>
      <c r="XAD670" s="65"/>
      <c r="XAE670" s="65"/>
      <c r="XAF670" s="65"/>
      <c r="XAG670" s="65"/>
      <c r="XAH670" s="65"/>
      <c r="XAI670" s="65"/>
      <c r="XAJ670" s="65"/>
      <c r="XAK670" s="65"/>
      <c r="XAL670" s="65"/>
      <c r="XAM670" s="65"/>
      <c r="XAN670" s="65"/>
      <c r="XAO670" s="65"/>
      <c r="XAP670" s="65"/>
      <c r="XAQ670" s="65"/>
      <c r="XAR670" s="65"/>
      <c r="XAS670" s="65"/>
      <c r="XAT670" s="65"/>
      <c r="XAU670" s="65"/>
      <c r="XAV670" s="65"/>
      <c r="XAW670" s="65"/>
      <c r="XAX670" s="65"/>
      <c r="XAY670" s="65"/>
      <c r="XAZ670" s="65"/>
      <c r="XBA670" s="65"/>
      <c r="XBB670" s="65"/>
      <c r="XBC670" s="65"/>
      <c r="XBD670" s="65"/>
      <c r="XBE670" s="65"/>
      <c r="XBF670" s="65"/>
      <c r="XBG670" s="65"/>
      <c r="XBH670" s="65"/>
      <c r="XBI670" s="65"/>
      <c r="XBJ670" s="65"/>
      <c r="XBK670" s="65"/>
      <c r="XBL670" s="65"/>
      <c r="XBM670" s="65"/>
      <c r="XBN670" s="65"/>
      <c r="XBO670" s="65"/>
      <c r="XBP670" s="65"/>
      <c r="XBQ670" s="65"/>
      <c r="XBR670" s="65"/>
      <c r="XBS670" s="65"/>
      <c r="XBT670" s="65"/>
      <c r="XBU670" s="65"/>
      <c r="XBV670" s="65"/>
      <c r="XBW670" s="65"/>
      <c r="XBX670" s="65"/>
      <c r="XBY670" s="65"/>
      <c r="XBZ670" s="65"/>
      <c r="XCA670" s="65"/>
      <c r="XCB670" s="65"/>
      <c r="XCC670" s="65"/>
      <c r="XCD670" s="65"/>
      <c r="XCE670" s="65"/>
      <c r="XCF670" s="65"/>
      <c r="XCG670" s="65"/>
      <c r="XCH670" s="65"/>
      <c r="XCI670" s="65"/>
      <c r="XCJ670" s="65"/>
      <c r="XCK670" s="65"/>
      <c r="XCL670" s="65"/>
      <c r="XCM670" s="65"/>
      <c r="XCN670" s="65"/>
      <c r="XCO670" s="65"/>
      <c r="XCP670" s="65"/>
      <c r="XCQ670" s="65"/>
      <c r="XCR670" s="65"/>
      <c r="XCS670" s="65"/>
      <c r="XCT670" s="65"/>
      <c r="XCU670" s="65"/>
      <c r="XCV670" s="65"/>
      <c r="XCW670" s="65"/>
      <c r="XCX670" s="65"/>
      <c r="XCY670" s="65"/>
      <c r="XCZ670" s="65"/>
      <c r="XDA670" s="65"/>
      <c r="XDB670" s="65"/>
      <c r="XDC670" s="65"/>
      <c r="XDD670" s="65"/>
      <c r="XDE670" s="65"/>
      <c r="XDF670" s="65"/>
      <c r="XDG670" s="65"/>
      <c r="XDH670" s="65"/>
      <c r="XDI670" s="65"/>
      <c r="XDJ670" s="65"/>
      <c r="XDK670" s="65"/>
      <c r="XDL670" s="65"/>
      <c r="XDM670" s="65"/>
      <c r="XDN670" s="65"/>
      <c r="XDO670" s="65"/>
      <c r="XDP670" s="65"/>
      <c r="XDQ670" s="65"/>
      <c r="XDR670" s="65"/>
      <c r="XDS670" s="65"/>
      <c r="XDT670" s="65"/>
      <c r="XDU670" s="65"/>
      <c r="XDV670" s="65"/>
      <c r="XDW670" s="65"/>
      <c r="XDX670" s="65"/>
      <c r="XDY670" s="65"/>
      <c r="XDZ670" s="65"/>
      <c r="XEA670" s="65"/>
      <c r="XEB670" s="65"/>
      <c r="XEC670" s="65"/>
      <c r="XED670" s="65"/>
      <c r="XEE670" s="65"/>
      <c r="XEF670" s="65"/>
      <c r="XEG670" s="65"/>
      <c r="XEH670" s="65"/>
      <c r="XEI670" s="65"/>
      <c r="XEJ670" s="65"/>
      <c r="XEK670" s="65"/>
      <c r="XEL670" s="65"/>
      <c r="XEM670" s="65"/>
      <c r="XEN670" s="65"/>
    </row>
    <row r="671" s="7" customFormat="1" ht="27" customHeight="1" spans="1:16368">
      <c r="A671" s="18">
        <v>484</v>
      </c>
      <c r="B671" s="18" t="s">
        <v>1502</v>
      </c>
      <c r="C671" s="18" t="s">
        <v>1506</v>
      </c>
      <c r="D671" s="18" t="s">
        <v>302</v>
      </c>
      <c r="E671" s="18" t="s">
        <v>519</v>
      </c>
      <c r="F671" s="22" t="s">
        <v>265</v>
      </c>
      <c r="G671" s="22" t="s">
        <v>254</v>
      </c>
      <c r="H671" s="22" t="s">
        <v>327</v>
      </c>
      <c r="I671" s="18" t="s">
        <v>267</v>
      </c>
      <c r="J671" s="18" t="s">
        <v>1507</v>
      </c>
      <c r="K671" s="22" t="s">
        <v>258</v>
      </c>
      <c r="L671" s="49" t="s">
        <v>212</v>
      </c>
      <c r="M671" s="22" t="s">
        <v>1505</v>
      </c>
      <c r="N671" s="22">
        <f t="shared" si="67"/>
        <v>332.5516</v>
      </c>
      <c r="O671" s="22">
        <f t="shared" si="68"/>
        <v>0</v>
      </c>
      <c r="P671" s="18"/>
      <c r="Q671" s="18"/>
      <c r="R671" s="18"/>
      <c r="S671" s="18"/>
      <c r="T671" s="22">
        <f t="shared" si="69"/>
        <v>332.5516</v>
      </c>
      <c r="U671" s="18">
        <v>332.5516</v>
      </c>
      <c r="V671" s="18"/>
      <c r="W671" s="18"/>
      <c r="X671" s="18"/>
      <c r="Y671" s="18"/>
      <c r="Z671" s="18"/>
      <c r="AA671" s="18"/>
      <c r="AB671" s="65"/>
      <c r="AC671" s="65"/>
      <c r="AD671" s="65"/>
      <c r="AE671" s="65"/>
      <c r="AF671" s="65"/>
      <c r="AG671" s="65"/>
      <c r="AH671" s="65"/>
      <c r="AI671" s="65"/>
      <c r="AJ671" s="65"/>
      <c r="AK671" s="65"/>
      <c r="AL671" s="65"/>
      <c r="AM671" s="65"/>
      <c r="AN671" s="65"/>
      <c r="AO671" s="65"/>
      <c r="AP671" s="65"/>
      <c r="AQ671" s="65"/>
      <c r="AR671" s="65"/>
      <c r="AS671" s="65"/>
      <c r="AT671" s="65"/>
      <c r="AU671" s="65"/>
      <c r="AV671" s="65"/>
      <c r="AW671" s="65"/>
      <c r="AX671" s="65"/>
      <c r="AY671" s="65"/>
      <c r="AZ671" s="65"/>
      <c r="BA671" s="65"/>
      <c r="BB671" s="65"/>
      <c r="BC671" s="65"/>
      <c r="BD671" s="65"/>
      <c r="BE671" s="65"/>
      <c r="BF671" s="65"/>
      <c r="BG671" s="65"/>
      <c r="BH671" s="65"/>
      <c r="BI671" s="65"/>
      <c r="BJ671" s="65"/>
      <c r="BK671" s="65"/>
      <c r="BL671" s="65"/>
      <c r="BM671" s="65"/>
      <c r="BN671" s="65"/>
      <c r="BO671" s="65"/>
      <c r="BP671" s="65"/>
      <c r="BQ671" s="65"/>
      <c r="BR671" s="65"/>
      <c r="BS671" s="65"/>
      <c r="BT671" s="65"/>
      <c r="BU671" s="65"/>
      <c r="BV671" s="65"/>
      <c r="BW671" s="65"/>
      <c r="BX671" s="65"/>
      <c r="BY671" s="65"/>
      <c r="BZ671" s="65"/>
      <c r="CA671" s="65"/>
      <c r="CB671" s="65"/>
      <c r="CC671" s="65"/>
      <c r="CD671" s="65"/>
      <c r="CE671" s="65"/>
      <c r="CF671" s="65"/>
      <c r="CG671" s="65"/>
      <c r="CH671" s="65"/>
      <c r="CI671" s="65"/>
      <c r="CJ671" s="65"/>
      <c r="CK671" s="65"/>
      <c r="CL671" s="65"/>
      <c r="CM671" s="65"/>
      <c r="CN671" s="65"/>
      <c r="CO671" s="65"/>
      <c r="CP671" s="65"/>
      <c r="CQ671" s="65"/>
      <c r="CR671" s="65"/>
      <c r="CS671" s="65"/>
      <c r="CT671" s="65"/>
      <c r="CU671" s="65"/>
      <c r="CV671" s="65"/>
      <c r="CW671" s="65"/>
      <c r="CX671" s="65"/>
      <c r="CY671" s="65"/>
      <c r="CZ671" s="65"/>
      <c r="DA671" s="65"/>
      <c r="DB671" s="65"/>
      <c r="DC671" s="65"/>
      <c r="DD671" s="65"/>
      <c r="DE671" s="65"/>
      <c r="DF671" s="65"/>
      <c r="DG671" s="65"/>
      <c r="DH671" s="65"/>
      <c r="DI671" s="65"/>
      <c r="DJ671" s="65"/>
      <c r="DK671" s="65"/>
      <c r="DL671" s="65"/>
      <c r="DM671" s="65"/>
      <c r="DN671" s="65"/>
      <c r="DO671" s="65"/>
      <c r="DP671" s="65"/>
      <c r="DQ671" s="65"/>
      <c r="DR671" s="65"/>
      <c r="DS671" s="65"/>
      <c r="DT671" s="65"/>
      <c r="DU671" s="65"/>
      <c r="DV671" s="65"/>
      <c r="DW671" s="65"/>
      <c r="DX671" s="65"/>
      <c r="DY671" s="65"/>
      <c r="DZ671" s="65"/>
      <c r="EA671" s="65"/>
      <c r="EB671" s="65"/>
      <c r="EC671" s="65"/>
      <c r="ED671" s="65"/>
      <c r="EE671" s="65"/>
      <c r="EF671" s="65"/>
      <c r="EG671" s="65"/>
      <c r="EH671" s="65"/>
      <c r="EI671" s="65"/>
      <c r="EJ671" s="65"/>
      <c r="EK671" s="65"/>
      <c r="EL671" s="65"/>
      <c r="EM671" s="65"/>
      <c r="EN671" s="65"/>
      <c r="EO671" s="65"/>
      <c r="EP671" s="65"/>
      <c r="EQ671" s="65"/>
      <c r="ER671" s="65"/>
      <c r="ES671" s="65"/>
      <c r="ET671" s="65"/>
      <c r="EU671" s="65"/>
      <c r="EV671" s="65"/>
      <c r="EW671" s="65"/>
      <c r="EX671" s="65"/>
      <c r="EY671" s="65"/>
      <c r="EZ671" s="65"/>
      <c r="FA671" s="65"/>
      <c r="FB671" s="65"/>
      <c r="FC671" s="65"/>
      <c r="FD671" s="65"/>
      <c r="FE671" s="65"/>
      <c r="FF671" s="65"/>
      <c r="FG671" s="65"/>
      <c r="FH671" s="65"/>
      <c r="FI671" s="65"/>
      <c r="FJ671" s="65"/>
      <c r="FK671" s="65"/>
      <c r="FL671" s="65"/>
      <c r="FM671" s="65"/>
      <c r="FN671" s="65"/>
      <c r="FO671" s="65"/>
      <c r="FP671" s="65"/>
      <c r="FQ671" s="65"/>
      <c r="FR671" s="65"/>
      <c r="FS671" s="65"/>
      <c r="FT671" s="65"/>
      <c r="FU671" s="65"/>
      <c r="FV671" s="65"/>
      <c r="FW671" s="65"/>
      <c r="FX671" s="65"/>
      <c r="FY671" s="65"/>
      <c r="FZ671" s="65"/>
      <c r="GA671" s="65"/>
      <c r="GB671" s="65"/>
      <c r="GC671" s="65"/>
      <c r="GD671" s="65"/>
      <c r="GE671" s="65"/>
      <c r="GF671" s="65"/>
      <c r="GG671" s="65"/>
      <c r="GH671" s="65"/>
      <c r="GI671" s="65"/>
      <c r="GJ671" s="65"/>
      <c r="GK671" s="65"/>
      <c r="GL671" s="65"/>
      <c r="GM671" s="65"/>
      <c r="GN671" s="65"/>
      <c r="GO671" s="65"/>
      <c r="GP671" s="65"/>
      <c r="GQ671" s="65"/>
      <c r="GR671" s="65"/>
      <c r="GS671" s="65"/>
      <c r="GT671" s="65"/>
      <c r="GU671" s="65"/>
      <c r="GV671" s="65"/>
      <c r="GW671" s="65"/>
      <c r="GX671" s="65"/>
      <c r="GY671" s="65"/>
      <c r="GZ671" s="65"/>
      <c r="HA671" s="65"/>
      <c r="HB671" s="65"/>
      <c r="HC671" s="65"/>
      <c r="HD671" s="65"/>
      <c r="HE671" s="65"/>
      <c r="HF671" s="65"/>
      <c r="HG671" s="65"/>
      <c r="HH671" s="65"/>
      <c r="HI671" s="65"/>
      <c r="HJ671" s="65"/>
      <c r="HK671" s="65"/>
      <c r="HL671" s="65"/>
      <c r="HM671" s="65"/>
      <c r="HN671" s="65"/>
      <c r="HO671" s="65"/>
      <c r="HP671" s="65"/>
      <c r="HQ671" s="65"/>
      <c r="HR671" s="65"/>
      <c r="HS671" s="65"/>
      <c r="HT671" s="65"/>
      <c r="HU671" s="65"/>
      <c r="HV671" s="65"/>
      <c r="HW671" s="65"/>
      <c r="HX671" s="65"/>
      <c r="HY671" s="65"/>
      <c r="HZ671" s="65"/>
      <c r="IA671" s="65"/>
      <c r="IB671" s="65"/>
      <c r="IC671" s="65"/>
      <c r="ID671" s="65"/>
      <c r="IE671" s="65"/>
      <c r="IF671" s="65"/>
      <c r="IG671" s="65"/>
      <c r="IH671" s="65"/>
      <c r="II671" s="65"/>
      <c r="IJ671" s="65"/>
      <c r="IK671" s="65"/>
      <c r="IL671" s="65"/>
      <c r="IM671" s="65"/>
      <c r="IN671" s="65"/>
      <c r="IO671" s="65"/>
      <c r="IP671" s="65"/>
      <c r="IQ671" s="65"/>
      <c r="IR671" s="65"/>
      <c r="IS671" s="65"/>
      <c r="IT671" s="65"/>
      <c r="IU671" s="65"/>
      <c r="IV671" s="65"/>
      <c r="IW671" s="65"/>
      <c r="IX671" s="65"/>
      <c r="IY671" s="65"/>
      <c r="IZ671" s="65"/>
      <c r="JA671" s="65"/>
      <c r="JB671" s="65"/>
      <c r="JC671" s="65"/>
      <c r="JD671" s="65"/>
      <c r="JE671" s="65"/>
      <c r="JF671" s="65"/>
      <c r="JG671" s="65"/>
      <c r="JH671" s="65"/>
      <c r="JI671" s="65"/>
      <c r="JJ671" s="65"/>
      <c r="JK671" s="65"/>
      <c r="JL671" s="65"/>
      <c r="JM671" s="65"/>
      <c r="JN671" s="65"/>
      <c r="JO671" s="65"/>
      <c r="JP671" s="65"/>
      <c r="JQ671" s="65"/>
      <c r="JR671" s="65"/>
      <c r="JS671" s="65"/>
      <c r="JT671" s="65"/>
      <c r="JU671" s="65"/>
      <c r="JV671" s="65"/>
      <c r="JW671" s="65"/>
      <c r="JX671" s="65"/>
      <c r="JY671" s="65"/>
      <c r="JZ671" s="65"/>
      <c r="KA671" s="65"/>
      <c r="KB671" s="65"/>
      <c r="KC671" s="65"/>
      <c r="KD671" s="65"/>
      <c r="KE671" s="65"/>
      <c r="KF671" s="65"/>
      <c r="KG671" s="65"/>
      <c r="KH671" s="65"/>
      <c r="KI671" s="65"/>
      <c r="KJ671" s="65"/>
      <c r="KK671" s="65"/>
      <c r="KL671" s="65"/>
      <c r="KM671" s="65"/>
      <c r="KN671" s="65"/>
      <c r="KO671" s="65"/>
      <c r="KP671" s="65"/>
      <c r="KQ671" s="65"/>
      <c r="KR671" s="65"/>
      <c r="KS671" s="65"/>
      <c r="KT671" s="65"/>
      <c r="KU671" s="65"/>
      <c r="KV671" s="65"/>
      <c r="KW671" s="65"/>
      <c r="KX671" s="65"/>
      <c r="KY671" s="65"/>
      <c r="KZ671" s="65"/>
      <c r="LA671" s="65"/>
      <c r="LB671" s="65"/>
      <c r="LC671" s="65"/>
      <c r="LD671" s="65"/>
      <c r="LE671" s="65"/>
      <c r="LF671" s="65"/>
      <c r="LG671" s="65"/>
      <c r="LH671" s="65"/>
      <c r="LI671" s="65"/>
      <c r="LJ671" s="65"/>
      <c r="LK671" s="65"/>
      <c r="LL671" s="65"/>
      <c r="LM671" s="65"/>
      <c r="LN671" s="65"/>
      <c r="LO671" s="65"/>
      <c r="LP671" s="65"/>
      <c r="LQ671" s="65"/>
      <c r="LR671" s="65"/>
      <c r="LS671" s="65"/>
      <c r="LT671" s="65"/>
      <c r="LU671" s="65"/>
      <c r="LV671" s="65"/>
      <c r="LW671" s="65"/>
      <c r="LX671" s="65"/>
      <c r="LY671" s="65"/>
      <c r="LZ671" s="65"/>
      <c r="MA671" s="65"/>
      <c r="MB671" s="65"/>
      <c r="MC671" s="65"/>
      <c r="MD671" s="65"/>
      <c r="ME671" s="65"/>
      <c r="MF671" s="65"/>
      <c r="MG671" s="65"/>
      <c r="MH671" s="65"/>
      <c r="MI671" s="65"/>
      <c r="MJ671" s="65"/>
      <c r="MK671" s="65"/>
      <c r="ML671" s="65"/>
      <c r="MM671" s="65"/>
      <c r="MN671" s="65"/>
      <c r="MO671" s="65"/>
      <c r="MP671" s="65"/>
      <c r="MQ671" s="65"/>
      <c r="MR671" s="65"/>
      <c r="MS671" s="65"/>
      <c r="MT671" s="65"/>
      <c r="MU671" s="65"/>
      <c r="MV671" s="65"/>
      <c r="MW671" s="65"/>
      <c r="MX671" s="65"/>
      <c r="MY671" s="65"/>
      <c r="MZ671" s="65"/>
      <c r="NA671" s="65"/>
      <c r="NB671" s="65"/>
      <c r="NC671" s="65"/>
      <c r="ND671" s="65"/>
      <c r="NE671" s="65"/>
      <c r="NF671" s="65"/>
      <c r="NG671" s="65"/>
      <c r="NH671" s="65"/>
      <c r="NI671" s="65"/>
      <c r="NJ671" s="65"/>
      <c r="NK671" s="65"/>
      <c r="NL671" s="65"/>
      <c r="NM671" s="65"/>
      <c r="NN671" s="65"/>
      <c r="NO671" s="65"/>
      <c r="NP671" s="65"/>
      <c r="NQ671" s="65"/>
      <c r="NR671" s="65"/>
      <c r="NS671" s="65"/>
      <c r="NT671" s="65"/>
      <c r="NU671" s="65"/>
      <c r="NV671" s="65"/>
      <c r="NW671" s="65"/>
      <c r="NX671" s="65"/>
      <c r="NY671" s="65"/>
      <c r="NZ671" s="65"/>
      <c r="OA671" s="65"/>
      <c r="OB671" s="65"/>
      <c r="OC671" s="65"/>
      <c r="OD671" s="65"/>
      <c r="OE671" s="65"/>
      <c r="OF671" s="65"/>
      <c r="OG671" s="65"/>
      <c r="OH671" s="65"/>
      <c r="OI671" s="65"/>
      <c r="OJ671" s="65"/>
      <c r="OK671" s="65"/>
      <c r="OL671" s="65"/>
      <c r="OM671" s="65"/>
      <c r="ON671" s="65"/>
      <c r="OO671" s="65"/>
      <c r="OP671" s="65"/>
      <c r="OQ671" s="65"/>
      <c r="OR671" s="65"/>
      <c r="OS671" s="65"/>
      <c r="OT671" s="65"/>
      <c r="OU671" s="65"/>
      <c r="OV671" s="65"/>
      <c r="OW671" s="65"/>
      <c r="OX671" s="65"/>
      <c r="OY671" s="65"/>
      <c r="OZ671" s="65"/>
      <c r="PA671" s="65"/>
      <c r="PB671" s="65"/>
      <c r="PC671" s="65"/>
      <c r="PD671" s="65"/>
      <c r="PE671" s="65"/>
      <c r="PF671" s="65"/>
      <c r="PG671" s="65"/>
      <c r="PH671" s="65"/>
      <c r="PI671" s="65"/>
      <c r="PJ671" s="65"/>
      <c r="PK671" s="65"/>
      <c r="PL671" s="65"/>
      <c r="PM671" s="65"/>
      <c r="PN671" s="65"/>
      <c r="PO671" s="65"/>
      <c r="PP671" s="65"/>
      <c r="PQ671" s="65"/>
      <c r="PR671" s="65"/>
      <c r="PS671" s="65"/>
      <c r="PT671" s="65"/>
      <c r="PU671" s="65"/>
      <c r="PV671" s="65"/>
      <c r="PW671" s="65"/>
      <c r="PX671" s="65"/>
      <c r="PY671" s="65"/>
      <c r="PZ671" s="65"/>
      <c r="QA671" s="65"/>
      <c r="QB671" s="65"/>
      <c r="QC671" s="65"/>
      <c r="QD671" s="65"/>
      <c r="QE671" s="65"/>
      <c r="QF671" s="65"/>
      <c r="QG671" s="65"/>
      <c r="QH671" s="65"/>
      <c r="QI671" s="65"/>
      <c r="QJ671" s="65"/>
      <c r="QK671" s="65"/>
      <c r="QL671" s="65"/>
      <c r="QM671" s="65"/>
      <c r="QN671" s="65"/>
      <c r="QO671" s="65"/>
      <c r="QP671" s="65"/>
      <c r="QQ671" s="65"/>
      <c r="QR671" s="65"/>
      <c r="QS671" s="65"/>
      <c r="QT671" s="65"/>
      <c r="QU671" s="65"/>
      <c r="QV671" s="65"/>
      <c r="QW671" s="65"/>
      <c r="QX671" s="65"/>
      <c r="QY671" s="65"/>
      <c r="QZ671" s="65"/>
      <c r="RA671" s="65"/>
      <c r="RB671" s="65"/>
      <c r="RC671" s="65"/>
      <c r="RD671" s="65"/>
      <c r="RE671" s="65"/>
      <c r="RF671" s="65"/>
      <c r="RG671" s="65"/>
      <c r="RH671" s="65"/>
      <c r="RI671" s="65"/>
      <c r="RJ671" s="65"/>
      <c r="RK671" s="65"/>
      <c r="RL671" s="65"/>
      <c r="RM671" s="65"/>
      <c r="RN671" s="65"/>
      <c r="RO671" s="65"/>
      <c r="RP671" s="65"/>
      <c r="RQ671" s="65"/>
      <c r="RR671" s="65"/>
      <c r="RS671" s="65"/>
      <c r="RT671" s="65"/>
      <c r="RU671" s="65"/>
      <c r="RV671" s="65"/>
      <c r="RW671" s="65"/>
      <c r="RX671" s="65"/>
      <c r="RY671" s="65"/>
      <c r="RZ671" s="65"/>
      <c r="SA671" s="65"/>
      <c r="SB671" s="65"/>
      <c r="SC671" s="65"/>
      <c r="SD671" s="65"/>
      <c r="SE671" s="65"/>
      <c r="SF671" s="65"/>
      <c r="SG671" s="65"/>
      <c r="SH671" s="65"/>
      <c r="SI671" s="65"/>
      <c r="SJ671" s="65"/>
      <c r="SK671" s="65"/>
      <c r="SL671" s="65"/>
      <c r="SM671" s="65"/>
      <c r="SN671" s="65"/>
      <c r="SO671" s="65"/>
      <c r="SP671" s="65"/>
      <c r="SQ671" s="65"/>
      <c r="SR671" s="65"/>
      <c r="SS671" s="65"/>
      <c r="ST671" s="65"/>
      <c r="SU671" s="65"/>
      <c r="SV671" s="65"/>
      <c r="SW671" s="65"/>
      <c r="SX671" s="65"/>
      <c r="SY671" s="65"/>
      <c r="SZ671" s="65"/>
      <c r="TA671" s="65"/>
      <c r="TB671" s="65"/>
      <c r="TC671" s="65"/>
      <c r="TD671" s="65"/>
      <c r="TE671" s="65"/>
      <c r="TF671" s="65"/>
      <c r="TG671" s="65"/>
      <c r="TH671" s="65"/>
      <c r="TI671" s="65"/>
      <c r="TJ671" s="65"/>
      <c r="TK671" s="65"/>
      <c r="TL671" s="65"/>
      <c r="TM671" s="65"/>
      <c r="TN671" s="65"/>
      <c r="TO671" s="65"/>
      <c r="TP671" s="65"/>
      <c r="TQ671" s="65"/>
      <c r="TR671" s="65"/>
      <c r="TS671" s="65"/>
      <c r="TT671" s="65"/>
      <c r="TU671" s="65"/>
      <c r="TV671" s="65"/>
      <c r="TW671" s="65"/>
      <c r="TX671" s="65"/>
      <c r="TY671" s="65"/>
      <c r="TZ671" s="65"/>
      <c r="UA671" s="65"/>
      <c r="UB671" s="65"/>
      <c r="UC671" s="65"/>
      <c r="UD671" s="65"/>
      <c r="UE671" s="65"/>
      <c r="UF671" s="65"/>
      <c r="UG671" s="65"/>
      <c r="UH671" s="65"/>
      <c r="UI671" s="65"/>
      <c r="UJ671" s="65"/>
      <c r="UK671" s="65"/>
      <c r="UL671" s="65"/>
      <c r="UM671" s="65"/>
      <c r="UN671" s="65"/>
      <c r="UO671" s="65"/>
      <c r="UP671" s="65"/>
      <c r="UQ671" s="65"/>
      <c r="UR671" s="65"/>
      <c r="US671" s="65"/>
      <c r="UT671" s="65"/>
      <c r="UU671" s="65"/>
      <c r="UV671" s="65"/>
      <c r="UW671" s="65"/>
      <c r="UX671" s="65"/>
      <c r="UY671" s="65"/>
      <c r="UZ671" s="65"/>
      <c r="VA671" s="65"/>
      <c r="VB671" s="65"/>
      <c r="VC671" s="65"/>
      <c r="VD671" s="65"/>
      <c r="VE671" s="65"/>
      <c r="VF671" s="65"/>
      <c r="VG671" s="65"/>
      <c r="VH671" s="65"/>
      <c r="VI671" s="65"/>
      <c r="VJ671" s="65"/>
      <c r="VK671" s="65"/>
      <c r="VL671" s="65"/>
      <c r="VM671" s="65"/>
      <c r="VN671" s="65"/>
      <c r="VO671" s="65"/>
      <c r="VP671" s="65"/>
      <c r="VQ671" s="65"/>
      <c r="VR671" s="65"/>
      <c r="VS671" s="65"/>
      <c r="VT671" s="65"/>
      <c r="VU671" s="65"/>
      <c r="VV671" s="65"/>
      <c r="VW671" s="65"/>
      <c r="VX671" s="65"/>
      <c r="VY671" s="65"/>
      <c r="VZ671" s="65"/>
      <c r="WA671" s="65"/>
      <c r="WB671" s="65"/>
      <c r="WC671" s="65"/>
      <c r="WD671" s="65"/>
      <c r="WE671" s="65"/>
      <c r="WF671" s="65"/>
      <c r="WG671" s="65"/>
      <c r="WH671" s="65"/>
      <c r="WI671" s="65"/>
      <c r="WJ671" s="65"/>
      <c r="WK671" s="65"/>
      <c r="WL671" s="65"/>
      <c r="WM671" s="65"/>
      <c r="WN671" s="65"/>
      <c r="WO671" s="65"/>
      <c r="WP671" s="65"/>
      <c r="WQ671" s="65"/>
      <c r="WR671" s="65"/>
      <c r="WS671" s="65"/>
      <c r="WT671" s="65"/>
      <c r="WU671" s="65"/>
      <c r="WV671" s="65"/>
      <c r="WW671" s="65"/>
      <c r="WX671" s="65"/>
      <c r="WY671" s="65"/>
      <c r="WZ671" s="65"/>
      <c r="XA671" s="65"/>
      <c r="XB671" s="65"/>
      <c r="XC671" s="65"/>
      <c r="XD671" s="65"/>
      <c r="XE671" s="65"/>
      <c r="XF671" s="65"/>
      <c r="XG671" s="65"/>
      <c r="XH671" s="65"/>
      <c r="XI671" s="65"/>
      <c r="XJ671" s="65"/>
      <c r="XK671" s="65"/>
      <c r="XL671" s="65"/>
      <c r="XM671" s="65"/>
      <c r="XN671" s="65"/>
      <c r="XO671" s="65"/>
      <c r="XP671" s="65"/>
      <c r="XQ671" s="65"/>
      <c r="XR671" s="65"/>
      <c r="XS671" s="65"/>
      <c r="XT671" s="65"/>
      <c r="XU671" s="65"/>
      <c r="XV671" s="65"/>
      <c r="XW671" s="65"/>
      <c r="XX671" s="65"/>
      <c r="XY671" s="65"/>
      <c r="XZ671" s="65"/>
      <c r="YA671" s="65"/>
      <c r="YB671" s="65"/>
      <c r="YC671" s="65"/>
      <c r="YD671" s="65"/>
      <c r="YE671" s="65"/>
      <c r="YF671" s="65"/>
      <c r="YG671" s="65"/>
      <c r="YH671" s="65"/>
      <c r="YI671" s="65"/>
      <c r="YJ671" s="65"/>
      <c r="YK671" s="65"/>
      <c r="YL671" s="65"/>
      <c r="YM671" s="65"/>
      <c r="YN671" s="65"/>
      <c r="YO671" s="65"/>
      <c r="YP671" s="65"/>
      <c r="YQ671" s="65"/>
      <c r="YR671" s="65"/>
      <c r="YS671" s="65"/>
      <c r="YT671" s="65"/>
      <c r="YU671" s="65"/>
      <c r="YV671" s="65"/>
      <c r="YW671" s="65"/>
      <c r="YX671" s="65"/>
      <c r="YY671" s="65"/>
      <c r="YZ671" s="65"/>
      <c r="ZA671" s="65"/>
      <c r="ZB671" s="65"/>
      <c r="ZC671" s="65"/>
      <c r="ZD671" s="65"/>
      <c r="ZE671" s="65"/>
      <c r="ZF671" s="65"/>
      <c r="ZG671" s="65"/>
      <c r="ZH671" s="65"/>
      <c r="ZI671" s="65"/>
      <c r="ZJ671" s="65"/>
      <c r="ZK671" s="65"/>
      <c r="ZL671" s="65"/>
      <c r="ZM671" s="65"/>
      <c r="ZN671" s="65"/>
      <c r="ZO671" s="65"/>
      <c r="ZP671" s="65"/>
      <c r="ZQ671" s="65"/>
      <c r="ZR671" s="65"/>
      <c r="ZS671" s="65"/>
      <c r="ZT671" s="65"/>
      <c r="ZU671" s="65"/>
      <c r="ZV671" s="65"/>
      <c r="ZW671" s="65"/>
      <c r="ZX671" s="65"/>
      <c r="ZY671" s="65"/>
      <c r="ZZ671" s="65"/>
      <c r="AAA671" s="65"/>
      <c r="AAB671" s="65"/>
      <c r="AAC671" s="65"/>
      <c r="AAD671" s="65"/>
      <c r="AAE671" s="65"/>
      <c r="AAF671" s="65"/>
      <c r="AAG671" s="65"/>
      <c r="AAH671" s="65"/>
      <c r="AAI671" s="65"/>
      <c r="AAJ671" s="65"/>
      <c r="AAK671" s="65"/>
      <c r="AAL671" s="65"/>
      <c r="AAM671" s="65"/>
      <c r="AAN671" s="65"/>
      <c r="AAO671" s="65"/>
      <c r="AAP671" s="65"/>
      <c r="AAQ671" s="65"/>
      <c r="AAR671" s="65"/>
      <c r="AAS671" s="65"/>
      <c r="AAT671" s="65"/>
      <c r="AAU671" s="65"/>
      <c r="AAV671" s="65"/>
      <c r="AAW671" s="65"/>
      <c r="AAX671" s="65"/>
      <c r="AAY671" s="65"/>
      <c r="AAZ671" s="65"/>
      <c r="ABA671" s="65"/>
      <c r="ABB671" s="65"/>
      <c r="ABC671" s="65"/>
      <c r="ABD671" s="65"/>
      <c r="ABE671" s="65"/>
      <c r="ABF671" s="65"/>
      <c r="ABG671" s="65"/>
      <c r="ABH671" s="65"/>
      <c r="ABI671" s="65"/>
      <c r="ABJ671" s="65"/>
      <c r="ABK671" s="65"/>
      <c r="ABL671" s="65"/>
      <c r="ABM671" s="65"/>
      <c r="ABN671" s="65"/>
      <c r="ABO671" s="65"/>
      <c r="ABP671" s="65"/>
      <c r="ABQ671" s="65"/>
      <c r="ABR671" s="65"/>
      <c r="ABS671" s="65"/>
      <c r="ABT671" s="65"/>
      <c r="ABU671" s="65"/>
      <c r="ABV671" s="65"/>
      <c r="ABW671" s="65"/>
      <c r="ABX671" s="65"/>
      <c r="ABY671" s="65"/>
      <c r="ABZ671" s="65"/>
      <c r="ACA671" s="65"/>
      <c r="ACB671" s="65"/>
      <c r="ACC671" s="65"/>
      <c r="ACD671" s="65"/>
      <c r="ACE671" s="65"/>
      <c r="ACF671" s="65"/>
      <c r="ACG671" s="65"/>
      <c r="ACH671" s="65"/>
      <c r="ACI671" s="65"/>
      <c r="ACJ671" s="65"/>
      <c r="ACK671" s="65"/>
      <c r="ACL671" s="65"/>
      <c r="ACM671" s="65"/>
      <c r="ACN671" s="65"/>
      <c r="ACO671" s="65"/>
      <c r="ACP671" s="65"/>
      <c r="ACQ671" s="65"/>
      <c r="ACR671" s="65"/>
      <c r="ACS671" s="65"/>
      <c r="ACT671" s="65"/>
      <c r="ACU671" s="65"/>
      <c r="ACV671" s="65"/>
      <c r="ACW671" s="65"/>
      <c r="ACX671" s="65"/>
      <c r="ACY671" s="65"/>
      <c r="ACZ671" s="65"/>
      <c r="ADA671" s="65"/>
      <c r="ADB671" s="65"/>
      <c r="ADC671" s="65"/>
      <c r="ADD671" s="65"/>
      <c r="ADE671" s="65"/>
      <c r="ADF671" s="65"/>
      <c r="ADG671" s="65"/>
      <c r="ADH671" s="65"/>
      <c r="ADI671" s="65"/>
      <c r="ADJ671" s="65"/>
      <c r="ADK671" s="65"/>
      <c r="ADL671" s="65"/>
      <c r="ADM671" s="65"/>
      <c r="ADN671" s="65"/>
      <c r="ADO671" s="65"/>
      <c r="ADP671" s="65"/>
      <c r="ADQ671" s="65"/>
      <c r="ADR671" s="65"/>
      <c r="ADS671" s="65"/>
      <c r="ADT671" s="65"/>
      <c r="ADU671" s="65"/>
      <c r="ADV671" s="65"/>
      <c r="ADW671" s="65"/>
      <c r="ADX671" s="65"/>
      <c r="ADY671" s="65"/>
      <c r="ADZ671" s="65"/>
      <c r="AEA671" s="65"/>
      <c r="AEB671" s="65"/>
      <c r="AEC671" s="65"/>
      <c r="AED671" s="65"/>
      <c r="AEE671" s="65"/>
      <c r="AEF671" s="65"/>
      <c r="AEG671" s="65"/>
      <c r="AEH671" s="65"/>
      <c r="AEI671" s="65"/>
      <c r="AEJ671" s="65"/>
      <c r="AEK671" s="65"/>
      <c r="AEL671" s="65"/>
      <c r="AEM671" s="65"/>
      <c r="AEN671" s="65"/>
      <c r="AEO671" s="65"/>
      <c r="AEP671" s="65"/>
      <c r="AEQ671" s="65"/>
      <c r="AER671" s="65"/>
      <c r="AES671" s="65"/>
      <c r="AET671" s="65"/>
      <c r="AEU671" s="65"/>
      <c r="AEV671" s="65"/>
      <c r="AEW671" s="65"/>
      <c r="AEX671" s="65"/>
      <c r="AEY671" s="65"/>
      <c r="AEZ671" s="65"/>
      <c r="AFA671" s="65"/>
      <c r="AFB671" s="65"/>
      <c r="AFC671" s="65"/>
      <c r="AFD671" s="65"/>
      <c r="AFE671" s="65"/>
      <c r="AFF671" s="65"/>
      <c r="AFG671" s="65"/>
      <c r="AFH671" s="65"/>
      <c r="AFI671" s="65"/>
      <c r="AFJ671" s="65"/>
      <c r="AFK671" s="65"/>
      <c r="AFL671" s="65"/>
      <c r="AFM671" s="65"/>
      <c r="AFN671" s="65"/>
      <c r="AFO671" s="65"/>
      <c r="AFP671" s="65"/>
      <c r="AFQ671" s="65"/>
      <c r="AFR671" s="65"/>
      <c r="AFS671" s="65"/>
      <c r="AFT671" s="65"/>
      <c r="AFU671" s="65"/>
      <c r="AFV671" s="65"/>
      <c r="AFW671" s="65"/>
      <c r="AFX671" s="65"/>
      <c r="AFY671" s="65"/>
      <c r="AFZ671" s="65"/>
      <c r="AGA671" s="65"/>
      <c r="AGB671" s="65"/>
      <c r="AGC671" s="65"/>
      <c r="AGD671" s="65"/>
      <c r="AGE671" s="65"/>
      <c r="AGF671" s="65"/>
      <c r="AGG671" s="65"/>
      <c r="AGH671" s="65"/>
      <c r="AGI671" s="65"/>
      <c r="AGJ671" s="65"/>
      <c r="AGK671" s="65"/>
      <c r="AGL671" s="65"/>
      <c r="AGM671" s="65"/>
      <c r="AGN671" s="65"/>
      <c r="AGO671" s="65"/>
      <c r="AGP671" s="65"/>
      <c r="AGQ671" s="65"/>
      <c r="AGR671" s="65"/>
      <c r="AGS671" s="65"/>
      <c r="AGT671" s="65"/>
      <c r="AGU671" s="65"/>
      <c r="AGV671" s="65"/>
      <c r="AGW671" s="65"/>
      <c r="AGX671" s="65"/>
      <c r="AGY671" s="65"/>
      <c r="AGZ671" s="65"/>
      <c r="AHA671" s="65"/>
      <c r="AHB671" s="65"/>
      <c r="AHC671" s="65"/>
      <c r="AHD671" s="65"/>
      <c r="AHE671" s="65"/>
      <c r="AHF671" s="65"/>
      <c r="AHG671" s="65"/>
      <c r="AHH671" s="65"/>
      <c r="AHI671" s="65"/>
      <c r="AHJ671" s="65"/>
      <c r="AHK671" s="65"/>
      <c r="AHL671" s="65"/>
      <c r="AHM671" s="65"/>
      <c r="AHN671" s="65"/>
      <c r="AHO671" s="65"/>
      <c r="AHP671" s="65"/>
      <c r="AHQ671" s="65"/>
      <c r="AHR671" s="65"/>
      <c r="AHS671" s="65"/>
      <c r="AHT671" s="65"/>
      <c r="AHU671" s="65"/>
      <c r="AHV671" s="65"/>
      <c r="AHW671" s="65"/>
      <c r="AHX671" s="65"/>
      <c r="AHY671" s="65"/>
      <c r="AHZ671" s="65"/>
      <c r="AIA671" s="65"/>
      <c r="AIB671" s="65"/>
      <c r="AIC671" s="65"/>
      <c r="AID671" s="65"/>
      <c r="AIE671" s="65"/>
      <c r="AIF671" s="65"/>
      <c r="AIG671" s="65"/>
      <c r="AIH671" s="65"/>
      <c r="AII671" s="65"/>
      <c r="AIJ671" s="65"/>
      <c r="AIK671" s="65"/>
      <c r="AIL671" s="65"/>
      <c r="AIM671" s="65"/>
      <c r="AIN671" s="65"/>
      <c r="AIO671" s="65"/>
      <c r="AIP671" s="65"/>
      <c r="AIQ671" s="65"/>
      <c r="AIR671" s="65"/>
      <c r="AIS671" s="65"/>
      <c r="AIT671" s="65"/>
      <c r="AIU671" s="65"/>
      <c r="AIV671" s="65"/>
      <c r="AIW671" s="65"/>
      <c r="AIX671" s="65"/>
      <c r="AIY671" s="65"/>
      <c r="AIZ671" s="65"/>
      <c r="AJA671" s="65"/>
      <c r="AJB671" s="65"/>
      <c r="AJC671" s="65"/>
      <c r="AJD671" s="65"/>
      <c r="AJE671" s="65"/>
      <c r="AJF671" s="65"/>
      <c r="AJG671" s="65"/>
      <c r="AJH671" s="65"/>
      <c r="AJI671" s="65"/>
      <c r="AJJ671" s="65"/>
      <c r="AJK671" s="65"/>
      <c r="AJL671" s="65"/>
      <c r="AJM671" s="65"/>
      <c r="AJN671" s="65"/>
      <c r="AJO671" s="65"/>
      <c r="AJP671" s="65"/>
      <c r="AJQ671" s="65"/>
      <c r="AJR671" s="65"/>
      <c r="AJS671" s="65"/>
      <c r="AJT671" s="65"/>
      <c r="AJU671" s="65"/>
      <c r="AJV671" s="65"/>
      <c r="AJW671" s="65"/>
      <c r="AJX671" s="65"/>
      <c r="AJY671" s="65"/>
      <c r="AJZ671" s="65"/>
      <c r="AKA671" s="65"/>
      <c r="AKB671" s="65"/>
      <c r="AKC671" s="65"/>
      <c r="AKD671" s="65"/>
      <c r="AKE671" s="65"/>
      <c r="AKF671" s="65"/>
      <c r="AKG671" s="65"/>
      <c r="AKH671" s="65"/>
      <c r="AKI671" s="65"/>
      <c r="AKJ671" s="65"/>
      <c r="AKK671" s="65"/>
      <c r="AKL671" s="65"/>
      <c r="AKM671" s="65"/>
      <c r="AKN671" s="65"/>
      <c r="AKO671" s="65"/>
      <c r="AKP671" s="65"/>
      <c r="AKQ671" s="65"/>
      <c r="AKR671" s="65"/>
      <c r="AKS671" s="65"/>
      <c r="AKT671" s="65"/>
      <c r="AKU671" s="65"/>
      <c r="AKV671" s="65"/>
      <c r="AKW671" s="65"/>
      <c r="AKX671" s="65"/>
      <c r="AKY671" s="65"/>
      <c r="AKZ671" s="65"/>
      <c r="ALA671" s="65"/>
      <c r="ALB671" s="65"/>
      <c r="ALC671" s="65"/>
      <c r="ALD671" s="65"/>
      <c r="ALE671" s="65"/>
      <c r="ALF671" s="65"/>
      <c r="ALG671" s="65"/>
      <c r="ALH671" s="65"/>
      <c r="ALI671" s="65"/>
      <c r="ALJ671" s="65"/>
      <c r="ALK671" s="65"/>
      <c r="ALL671" s="65"/>
      <c r="ALM671" s="65"/>
      <c r="ALN671" s="65"/>
      <c r="ALO671" s="65"/>
      <c r="ALP671" s="65"/>
      <c r="ALQ671" s="65"/>
      <c r="ALR671" s="65"/>
      <c r="ALS671" s="65"/>
      <c r="ALT671" s="65"/>
      <c r="ALU671" s="65"/>
      <c r="ALV671" s="65"/>
      <c r="ALW671" s="65"/>
      <c r="ALX671" s="65"/>
      <c r="ALY671" s="65"/>
      <c r="ALZ671" s="65"/>
      <c r="AMA671" s="65"/>
      <c r="AMB671" s="65"/>
      <c r="AMC671" s="65"/>
      <c r="AMD671" s="65"/>
      <c r="AME671" s="65"/>
      <c r="AMF671" s="65"/>
      <c r="AMG671" s="65"/>
      <c r="AMH671" s="65"/>
      <c r="AMI671" s="65"/>
      <c r="AMJ671" s="65"/>
      <c r="AMK671" s="65"/>
      <c r="AML671" s="65"/>
      <c r="AMM671" s="65"/>
      <c r="AMN671" s="65"/>
      <c r="AMO671" s="65"/>
      <c r="AMP671" s="65"/>
      <c r="AMQ671" s="65"/>
      <c r="AMR671" s="65"/>
      <c r="AMS671" s="65"/>
      <c r="AMT671" s="65"/>
      <c r="AMU671" s="65"/>
      <c r="AMV671" s="65"/>
      <c r="AMW671" s="65"/>
      <c r="AMX671" s="65"/>
      <c r="AMY671" s="65"/>
      <c r="AMZ671" s="65"/>
      <c r="ANA671" s="65"/>
      <c r="ANB671" s="65"/>
      <c r="ANC671" s="65"/>
      <c r="AND671" s="65"/>
      <c r="ANE671" s="65"/>
      <c r="ANF671" s="65"/>
      <c r="ANG671" s="65"/>
      <c r="ANH671" s="65"/>
      <c r="ANI671" s="65"/>
      <c r="ANJ671" s="65"/>
      <c r="ANK671" s="65"/>
      <c r="ANL671" s="65"/>
      <c r="ANM671" s="65"/>
      <c r="ANN671" s="65"/>
      <c r="ANO671" s="65"/>
      <c r="ANP671" s="65"/>
      <c r="ANQ671" s="65"/>
      <c r="ANR671" s="65"/>
      <c r="ANS671" s="65"/>
      <c r="ANT671" s="65"/>
      <c r="ANU671" s="65"/>
      <c r="ANV671" s="65"/>
      <c r="ANW671" s="65"/>
      <c r="ANX671" s="65"/>
      <c r="ANY671" s="65"/>
      <c r="ANZ671" s="65"/>
      <c r="AOA671" s="65"/>
      <c r="AOB671" s="65"/>
      <c r="AOC671" s="65"/>
      <c r="AOD671" s="65"/>
      <c r="AOE671" s="65"/>
      <c r="AOF671" s="65"/>
      <c r="AOG671" s="65"/>
      <c r="AOH671" s="65"/>
      <c r="AOI671" s="65"/>
      <c r="AOJ671" s="65"/>
      <c r="AOK671" s="65"/>
      <c r="AOL671" s="65"/>
      <c r="AOM671" s="65"/>
      <c r="AON671" s="65"/>
      <c r="AOO671" s="65"/>
      <c r="AOP671" s="65"/>
      <c r="AOQ671" s="65"/>
      <c r="AOR671" s="65"/>
      <c r="AOS671" s="65"/>
      <c r="AOT671" s="65"/>
      <c r="AOU671" s="65"/>
      <c r="AOV671" s="65"/>
      <c r="AOW671" s="65"/>
      <c r="AOX671" s="65"/>
      <c r="AOY671" s="65"/>
      <c r="AOZ671" s="65"/>
      <c r="APA671" s="65"/>
      <c r="APB671" s="65"/>
      <c r="APC671" s="65"/>
      <c r="APD671" s="65"/>
      <c r="APE671" s="65"/>
      <c r="APF671" s="65"/>
      <c r="APG671" s="65"/>
      <c r="APH671" s="65"/>
      <c r="API671" s="65"/>
      <c r="APJ671" s="65"/>
      <c r="APK671" s="65"/>
      <c r="APL671" s="65"/>
      <c r="APM671" s="65"/>
      <c r="APN671" s="65"/>
      <c r="APO671" s="65"/>
      <c r="APP671" s="65"/>
      <c r="APQ671" s="65"/>
      <c r="APR671" s="65"/>
      <c r="APS671" s="65"/>
      <c r="APT671" s="65"/>
      <c r="APU671" s="65"/>
      <c r="APV671" s="65"/>
      <c r="APW671" s="65"/>
      <c r="APX671" s="65"/>
      <c r="APY671" s="65"/>
      <c r="APZ671" s="65"/>
      <c r="AQA671" s="65"/>
      <c r="AQB671" s="65"/>
      <c r="AQC671" s="65"/>
      <c r="AQD671" s="65"/>
      <c r="AQE671" s="65"/>
      <c r="AQF671" s="65"/>
      <c r="AQG671" s="65"/>
      <c r="AQH671" s="65"/>
      <c r="AQI671" s="65"/>
      <c r="AQJ671" s="65"/>
      <c r="AQK671" s="65"/>
      <c r="AQL671" s="65"/>
      <c r="AQM671" s="65"/>
      <c r="AQN671" s="65"/>
      <c r="AQO671" s="65"/>
      <c r="AQP671" s="65"/>
      <c r="AQQ671" s="65"/>
      <c r="AQR671" s="65"/>
      <c r="AQS671" s="65"/>
      <c r="AQT671" s="65"/>
      <c r="AQU671" s="65"/>
      <c r="AQV671" s="65"/>
      <c r="AQW671" s="65"/>
      <c r="AQX671" s="65"/>
      <c r="AQY671" s="65"/>
      <c r="AQZ671" s="65"/>
      <c r="ARA671" s="65"/>
      <c r="ARB671" s="65"/>
      <c r="ARC671" s="65"/>
      <c r="ARD671" s="65"/>
      <c r="ARE671" s="65"/>
      <c r="ARF671" s="65"/>
      <c r="ARG671" s="65"/>
      <c r="ARH671" s="65"/>
      <c r="ARI671" s="65"/>
      <c r="ARJ671" s="65"/>
      <c r="ARK671" s="65"/>
      <c r="ARL671" s="65"/>
      <c r="ARM671" s="65"/>
      <c r="ARN671" s="65"/>
      <c r="ARO671" s="65"/>
      <c r="ARP671" s="65"/>
      <c r="ARQ671" s="65"/>
      <c r="ARR671" s="65"/>
      <c r="ARS671" s="65"/>
      <c r="ART671" s="65"/>
      <c r="ARU671" s="65"/>
      <c r="ARV671" s="65"/>
      <c r="ARW671" s="65"/>
      <c r="ARX671" s="65"/>
      <c r="ARY671" s="65"/>
      <c r="ARZ671" s="65"/>
      <c r="ASA671" s="65"/>
      <c r="ASB671" s="65"/>
      <c r="ASC671" s="65"/>
      <c r="ASD671" s="65"/>
      <c r="ASE671" s="65"/>
      <c r="ASF671" s="65"/>
      <c r="ASG671" s="65"/>
      <c r="ASH671" s="65"/>
      <c r="ASI671" s="65"/>
      <c r="ASJ671" s="65"/>
      <c r="ASK671" s="65"/>
      <c r="ASL671" s="65"/>
      <c r="ASM671" s="65"/>
      <c r="ASN671" s="65"/>
      <c r="ASO671" s="65"/>
      <c r="ASP671" s="65"/>
      <c r="ASQ671" s="65"/>
      <c r="ASR671" s="65"/>
      <c r="ASS671" s="65"/>
      <c r="AST671" s="65"/>
      <c r="ASU671" s="65"/>
      <c r="ASV671" s="65"/>
      <c r="ASW671" s="65"/>
      <c r="ASX671" s="65"/>
      <c r="ASY671" s="65"/>
      <c r="ASZ671" s="65"/>
      <c r="ATA671" s="65"/>
      <c r="ATB671" s="65"/>
      <c r="ATC671" s="65"/>
      <c r="ATD671" s="65"/>
      <c r="ATE671" s="65"/>
      <c r="ATF671" s="65"/>
      <c r="ATG671" s="65"/>
      <c r="ATH671" s="65"/>
      <c r="ATI671" s="65"/>
      <c r="ATJ671" s="65"/>
      <c r="ATK671" s="65"/>
      <c r="ATL671" s="65"/>
      <c r="ATM671" s="65"/>
      <c r="ATN671" s="65"/>
      <c r="ATO671" s="65"/>
      <c r="ATP671" s="65"/>
      <c r="ATQ671" s="65"/>
      <c r="ATR671" s="65"/>
      <c r="ATS671" s="65"/>
      <c r="ATT671" s="65"/>
      <c r="ATU671" s="65"/>
      <c r="ATV671" s="65"/>
      <c r="ATW671" s="65"/>
      <c r="ATX671" s="65"/>
      <c r="ATY671" s="65"/>
      <c r="ATZ671" s="65"/>
      <c r="AUA671" s="65"/>
      <c r="AUB671" s="65"/>
      <c r="AUC671" s="65"/>
      <c r="AUD671" s="65"/>
      <c r="AUE671" s="65"/>
      <c r="AUF671" s="65"/>
      <c r="AUG671" s="65"/>
      <c r="AUH671" s="65"/>
      <c r="AUI671" s="65"/>
      <c r="AUJ671" s="65"/>
      <c r="AUK671" s="65"/>
      <c r="AUL671" s="65"/>
      <c r="AUM671" s="65"/>
      <c r="AUN671" s="65"/>
      <c r="AUO671" s="65"/>
      <c r="AUP671" s="65"/>
      <c r="AUQ671" s="65"/>
      <c r="AUR671" s="65"/>
      <c r="AUS671" s="65"/>
      <c r="AUT671" s="65"/>
      <c r="AUU671" s="65"/>
      <c r="AUV671" s="65"/>
      <c r="AUW671" s="65"/>
      <c r="AUX671" s="65"/>
      <c r="AUY671" s="65"/>
      <c r="AUZ671" s="65"/>
      <c r="AVA671" s="65"/>
      <c r="AVB671" s="65"/>
      <c r="AVC671" s="65"/>
      <c r="AVD671" s="65"/>
      <c r="AVE671" s="65"/>
      <c r="AVF671" s="65"/>
      <c r="AVG671" s="65"/>
      <c r="AVH671" s="65"/>
      <c r="AVI671" s="65"/>
      <c r="AVJ671" s="65"/>
      <c r="AVK671" s="65"/>
      <c r="AVL671" s="65"/>
      <c r="AVM671" s="65"/>
      <c r="AVN671" s="65"/>
      <c r="AVO671" s="65"/>
      <c r="AVP671" s="65"/>
      <c r="AVQ671" s="65"/>
      <c r="AVR671" s="65"/>
      <c r="AVS671" s="65"/>
      <c r="AVT671" s="65"/>
      <c r="AVU671" s="65"/>
      <c r="AVV671" s="65"/>
      <c r="AVW671" s="65"/>
      <c r="AVX671" s="65"/>
      <c r="AVY671" s="65"/>
      <c r="AVZ671" s="65"/>
      <c r="AWA671" s="65"/>
      <c r="AWB671" s="65"/>
      <c r="AWC671" s="65"/>
      <c r="AWD671" s="65"/>
      <c r="AWE671" s="65"/>
      <c r="AWF671" s="65"/>
      <c r="AWG671" s="65"/>
      <c r="AWH671" s="65"/>
      <c r="AWI671" s="65"/>
      <c r="AWJ671" s="65"/>
      <c r="AWK671" s="65"/>
      <c r="AWL671" s="65"/>
      <c r="AWM671" s="65"/>
      <c r="AWN671" s="65"/>
      <c r="AWO671" s="65"/>
      <c r="AWP671" s="65"/>
      <c r="AWQ671" s="65"/>
      <c r="AWR671" s="65"/>
      <c r="AWS671" s="65"/>
      <c r="AWT671" s="65"/>
      <c r="AWU671" s="65"/>
      <c r="AWV671" s="65"/>
      <c r="AWW671" s="65"/>
      <c r="AWX671" s="65"/>
      <c r="AWY671" s="65"/>
      <c r="AWZ671" s="65"/>
      <c r="AXA671" s="65"/>
      <c r="AXB671" s="65"/>
      <c r="AXC671" s="65"/>
      <c r="AXD671" s="65"/>
      <c r="AXE671" s="65"/>
      <c r="AXF671" s="65"/>
      <c r="AXG671" s="65"/>
      <c r="AXH671" s="65"/>
      <c r="AXI671" s="65"/>
      <c r="AXJ671" s="65"/>
      <c r="AXK671" s="65"/>
      <c r="AXL671" s="65"/>
      <c r="AXM671" s="65"/>
      <c r="AXN671" s="65"/>
      <c r="AXO671" s="65"/>
      <c r="AXP671" s="65"/>
      <c r="AXQ671" s="65"/>
      <c r="AXR671" s="65"/>
      <c r="AXS671" s="65"/>
      <c r="AXT671" s="65"/>
      <c r="AXU671" s="65"/>
      <c r="AXV671" s="65"/>
      <c r="AXW671" s="65"/>
      <c r="AXX671" s="65"/>
      <c r="AXY671" s="65"/>
      <c r="AXZ671" s="65"/>
      <c r="AYA671" s="65"/>
      <c r="AYB671" s="65"/>
      <c r="AYC671" s="65"/>
      <c r="AYD671" s="65"/>
      <c r="AYE671" s="65"/>
      <c r="AYF671" s="65"/>
      <c r="AYG671" s="65"/>
      <c r="AYH671" s="65"/>
      <c r="AYI671" s="65"/>
      <c r="AYJ671" s="65"/>
      <c r="AYK671" s="65"/>
      <c r="AYL671" s="65"/>
      <c r="AYM671" s="65"/>
      <c r="AYN671" s="65"/>
      <c r="AYO671" s="65"/>
      <c r="AYP671" s="65"/>
      <c r="AYQ671" s="65"/>
      <c r="AYR671" s="65"/>
      <c r="AYS671" s="65"/>
      <c r="AYT671" s="65"/>
      <c r="AYU671" s="65"/>
      <c r="AYV671" s="65"/>
      <c r="AYW671" s="65"/>
      <c r="AYX671" s="65"/>
      <c r="AYY671" s="65"/>
      <c r="AYZ671" s="65"/>
      <c r="AZA671" s="65"/>
      <c r="AZB671" s="65"/>
      <c r="AZC671" s="65"/>
      <c r="AZD671" s="65"/>
      <c r="AZE671" s="65"/>
      <c r="AZF671" s="65"/>
      <c r="AZG671" s="65"/>
      <c r="AZH671" s="65"/>
      <c r="AZI671" s="65"/>
      <c r="AZJ671" s="65"/>
      <c r="AZK671" s="65"/>
      <c r="AZL671" s="65"/>
      <c r="AZM671" s="65"/>
      <c r="AZN671" s="65"/>
      <c r="AZO671" s="65"/>
      <c r="AZP671" s="65"/>
      <c r="AZQ671" s="65"/>
      <c r="AZR671" s="65"/>
      <c r="AZS671" s="65"/>
      <c r="AZT671" s="65"/>
      <c r="AZU671" s="65"/>
      <c r="AZV671" s="65"/>
      <c r="AZW671" s="65"/>
      <c r="AZX671" s="65"/>
      <c r="AZY671" s="65"/>
      <c r="AZZ671" s="65"/>
      <c r="BAA671" s="65"/>
      <c r="BAB671" s="65"/>
      <c r="BAC671" s="65"/>
      <c r="BAD671" s="65"/>
      <c r="BAE671" s="65"/>
      <c r="BAF671" s="65"/>
      <c r="BAG671" s="65"/>
      <c r="BAH671" s="65"/>
      <c r="BAI671" s="65"/>
      <c r="BAJ671" s="65"/>
      <c r="BAK671" s="65"/>
      <c r="BAL671" s="65"/>
      <c r="BAM671" s="65"/>
      <c r="BAN671" s="65"/>
      <c r="BAO671" s="65"/>
      <c r="BAP671" s="65"/>
      <c r="BAQ671" s="65"/>
      <c r="BAR671" s="65"/>
      <c r="BAS671" s="65"/>
      <c r="BAT671" s="65"/>
      <c r="BAU671" s="65"/>
      <c r="BAV671" s="65"/>
      <c r="BAW671" s="65"/>
      <c r="BAX671" s="65"/>
      <c r="BAY671" s="65"/>
      <c r="BAZ671" s="65"/>
      <c r="BBA671" s="65"/>
      <c r="BBB671" s="65"/>
      <c r="BBC671" s="65"/>
      <c r="BBD671" s="65"/>
      <c r="BBE671" s="65"/>
      <c r="BBF671" s="65"/>
      <c r="BBG671" s="65"/>
      <c r="BBH671" s="65"/>
      <c r="BBI671" s="65"/>
      <c r="BBJ671" s="65"/>
      <c r="BBK671" s="65"/>
      <c r="BBL671" s="65"/>
      <c r="BBM671" s="65"/>
      <c r="BBN671" s="65"/>
      <c r="BBO671" s="65"/>
      <c r="BBP671" s="65"/>
      <c r="BBQ671" s="65"/>
      <c r="BBR671" s="65"/>
      <c r="BBS671" s="65"/>
      <c r="BBT671" s="65"/>
      <c r="BBU671" s="65"/>
      <c r="BBV671" s="65"/>
      <c r="BBW671" s="65"/>
      <c r="BBX671" s="65"/>
      <c r="BBY671" s="65"/>
      <c r="BBZ671" s="65"/>
      <c r="BCA671" s="65"/>
      <c r="BCB671" s="65"/>
      <c r="BCC671" s="65"/>
      <c r="BCD671" s="65"/>
      <c r="BCE671" s="65"/>
      <c r="BCF671" s="65"/>
      <c r="BCG671" s="65"/>
      <c r="BCH671" s="65"/>
      <c r="BCI671" s="65"/>
      <c r="BCJ671" s="65"/>
      <c r="BCK671" s="65"/>
      <c r="BCL671" s="65"/>
      <c r="BCM671" s="65"/>
      <c r="BCN671" s="65"/>
      <c r="BCO671" s="65"/>
      <c r="BCP671" s="65"/>
      <c r="BCQ671" s="65"/>
      <c r="BCR671" s="65"/>
      <c r="BCS671" s="65"/>
      <c r="BCT671" s="65"/>
      <c r="BCU671" s="65"/>
      <c r="BCV671" s="65"/>
      <c r="BCW671" s="65"/>
      <c r="BCX671" s="65"/>
      <c r="BCY671" s="65"/>
      <c r="BCZ671" s="65"/>
      <c r="BDA671" s="65"/>
      <c r="BDB671" s="65"/>
      <c r="BDC671" s="65"/>
      <c r="BDD671" s="65"/>
      <c r="BDE671" s="65"/>
      <c r="BDF671" s="65"/>
      <c r="BDG671" s="65"/>
      <c r="BDH671" s="65"/>
      <c r="BDI671" s="65"/>
      <c r="BDJ671" s="65"/>
      <c r="BDK671" s="65"/>
      <c r="BDL671" s="65"/>
      <c r="BDM671" s="65"/>
      <c r="BDN671" s="65"/>
      <c r="BDO671" s="65"/>
      <c r="BDP671" s="65"/>
      <c r="BDQ671" s="65"/>
      <c r="BDR671" s="65"/>
      <c r="BDS671" s="65"/>
      <c r="BDT671" s="65"/>
      <c r="BDU671" s="65"/>
      <c r="BDV671" s="65"/>
      <c r="BDW671" s="65"/>
      <c r="BDX671" s="65"/>
      <c r="BDY671" s="65"/>
      <c r="BDZ671" s="65"/>
      <c r="BEA671" s="65"/>
      <c r="BEB671" s="65"/>
      <c r="BEC671" s="65"/>
      <c r="BED671" s="65"/>
      <c r="BEE671" s="65"/>
      <c r="BEF671" s="65"/>
      <c r="BEG671" s="65"/>
      <c r="BEH671" s="65"/>
      <c r="BEI671" s="65"/>
      <c r="BEJ671" s="65"/>
      <c r="BEK671" s="65"/>
      <c r="BEL671" s="65"/>
      <c r="BEM671" s="65"/>
      <c r="BEN671" s="65"/>
      <c r="BEO671" s="65"/>
      <c r="BEP671" s="65"/>
      <c r="BEQ671" s="65"/>
      <c r="BER671" s="65"/>
      <c r="BES671" s="65"/>
      <c r="BET671" s="65"/>
      <c r="BEU671" s="65"/>
      <c r="BEV671" s="65"/>
      <c r="BEW671" s="65"/>
      <c r="BEX671" s="65"/>
      <c r="BEY671" s="65"/>
      <c r="BEZ671" s="65"/>
      <c r="BFA671" s="65"/>
      <c r="BFB671" s="65"/>
      <c r="BFC671" s="65"/>
      <c r="BFD671" s="65"/>
      <c r="BFE671" s="65"/>
      <c r="BFF671" s="65"/>
      <c r="BFG671" s="65"/>
      <c r="BFH671" s="65"/>
      <c r="BFI671" s="65"/>
      <c r="BFJ671" s="65"/>
      <c r="BFK671" s="65"/>
      <c r="BFL671" s="65"/>
      <c r="BFM671" s="65"/>
      <c r="BFN671" s="65"/>
      <c r="BFO671" s="65"/>
      <c r="BFP671" s="65"/>
      <c r="BFQ671" s="65"/>
      <c r="BFR671" s="65"/>
      <c r="BFS671" s="65"/>
      <c r="BFT671" s="65"/>
      <c r="BFU671" s="65"/>
      <c r="BFV671" s="65"/>
      <c r="BFW671" s="65"/>
      <c r="BFX671" s="65"/>
      <c r="BFY671" s="65"/>
      <c r="BFZ671" s="65"/>
      <c r="BGA671" s="65"/>
      <c r="BGB671" s="65"/>
      <c r="BGC671" s="65"/>
      <c r="BGD671" s="65"/>
      <c r="BGE671" s="65"/>
      <c r="BGF671" s="65"/>
      <c r="BGG671" s="65"/>
      <c r="BGH671" s="65"/>
      <c r="BGI671" s="65"/>
      <c r="BGJ671" s="65"/>
      <c r="BGK671" s="65"/>
      <c r="BGL671" s="65"/>
      <c r="BGM671" s="65"/>
      <c r="BGN671" s="65"/>
      <c r="BGO671" s="65"/>
      <c r="BGP671" s="65"/>
      <c r="BGQ671" s="65"/>
      <c r="BGR671" s="65"/>
      <c r="BGS671" s="65"/>
      <c r="BGT671" s="65"/>
      <c r="BGU671" s="65"/>
      <c r="BGV671" s="65"/>
      <c r="BGW671" s="65"/>
      <c r="BGX671" s="65"/>
      <c r="BGY671" s="65"/>
      <c r="BGZ671" s="65"/>
      <c r="BHA671" s="65"/>
      <c r="BHB671" s="65"/>
      <c r="BHC671" s="65"/>
      <c r="BHD671" s="65"/>
      <c r="BHE671" s="65"/>
      <c r="BHF671" s="65"/>
      <c r="BHG671" s="65"/>
      <c r="BHH671" s="65"/>
      <c r="BHI671" s="65"/>
      <c r="BHJ671" s="65"/>
      <c r="BHK671" s="65"/>
      <c r="BHL671" s="65"/>
      <c r="BHM671" s="65"/>
      <c r="BHN671" s="65"/>
      <c r="BHO671" s="65"/>
      <c r="BHP671" s="65"/>
      <c r="BHQ671" s="65"/>
      <c r="BHR671" s="65"/>
      <c r="BHS671" s="65"/>
      <c r="BHT671" s="65"/>
      <c r="BHU671" s="65"/>
      <c r="BHV671" s="65"/>
      <c r="BHW671" s="65"/>
      <c r="BHX671" s="65"/>
      <c r="BHY671" s="65"/>
      <c r="BHZ671" s="65"/>
      <c r="BIA671" s="65"/>
      <c r="BIB671" s="65"/>
      <c r="BIC671" s="65"/>
      <c r="BID671" s="65"/>
      <c r="BIE671" s="65"/>
      <c r="BIF671" s="65"/>
      <c r="BIG671" s="65"/>
      <c r="BIH671" s="65"/>
      <c r="BII671" s="65"/>
      <c r="BIJ671" s="65"/>
      <c r="BIK671" s="65"/>
      <c r="BIL671" s="65"/>
      <c r="BIM671" s="65"/>
      <c r="BIN671" s="65"/>
      <c r="BIO671" s="65"/>
      <c r="BIP671" s="65"/>
      <c r="BIQ671" s="65"/>
      <c r="BIR671" s="65"/>
      <c r="BIS671" s="65"/>
      <c r="BIT671" s="65"/>
      <c r="BIU671" s="65"/>
      <c r="BIV671" s="65"/>
      <c r="BIW671" s="65"/>
      <c r="BIX671" s="65"/>
      <c r="BIY671" s="65"/>
      <c r="BIZ671" s="65"/>
      <c r="BJA671" s="65"/>
      <c r="BJB671" s="65"/>
      <c r="BJC671" s="65"/>
      <c r="BJD671" s="65"/>
      <c r="BJE671" s="65"/>
      <c r="BJF671" s="65"/>
      <c r="BJG671" s="65"/>
      <c r="BJH671" s="65"/>
      <c r="BJI671" s="65"/>
      <c r="BJJ671" s="65"/>
      <c r="BJK671" s="65"/>
      <c r="BJL671" s="65"/>
      <c r="BJM671" s="65"/>
      <c r="BJN671" s="65"/>
      <c r="BJO671" s="65"/>
      <c r="BJP671" s="65"/>
      <c r="BJQ671" s="65"/>
      <c r="BJR671" s="65"/>
      <c r="BJS671" s="65"/>
      <c r="BJT671" s="65"/>
      <c r="BJU671" s="65"/>
      <c r="BJV671" s="65"/>
      <c r="BJW671" s="65"/>
      <c r="BJX671" s="65"/>
      <c r="BJY671" s="65"/>
      <c r="BJZ671" s="65"/>
      <c r="BKA671" s="65"/>
      <c r="BKB671" s="65"/>
      <c r="BKC671" s="65"/>
      <c r="BKD671" s="65"/>
      <c r="BKE671" s="65"/>
      <c r="BKF671" s="65"/>
      <c r="BKG671" s="65"/>
      <c r="BKH671" s="65"/>
      <c r="BKI671" s="65"/>
      <c r="BKJ671" s="65"/>
      <c r="BKK671" s="65"/>
      <c r="BKL671" s="65"/>
      <c r="BKM671" s="65"/>
      <c r="BKN671" s="65"/>
      <c r="BKO671" s="65"/>
      <c r="BKP671" s="65"/>
      <c r="BKQ671" s="65"/>
      <c r="BKR671" s="65"/>
      <c r="BKS671" s="65"/>
      <c r="BKT671" s="65"/>
      <c r="BKU671" s="65"/>
      <c r="BKV671" s="65"/>
      <c r="BKW671" s="65"/>
      <c r="BKX671" s="65"/>
      <c r="BKY671" s="65"/>
      <c r="BKZ671" s="65"/>
      <c r="BLA671" s="65"/>
      <c r="BLB671" s="65"/>
      <c r="BLC671" s="65"/>
      <c r="BLD671" s="65"/>
      <c r="BLE671" s="65"/>
      <c r="BLF671" s="65"/>
      <c r="BLG671" s="65"/>
      <c r="BLH671" s="65"/>
      <c r="BLI671" s="65"/>
      <c r="BLJ671" s="65"/>
      <c r="BLK671" s="65"/>
      <c r="BLL671" s="65"/>
      <c r="BLM671" s="65"/>
      <c r="BLN671" s="65"/>
      <c r="BLO671" s="65"/>
      <c r="BLP671" s="65"/>
      <c r="BLQ671" s="65"/>
      <c r="BLR671" s="65"/>
      <c r="BLS671" s="65"/>
      <c r="BLT671" s="65"/>
      <c r="BLU671" s="65"/>
      <c r="BLV671" s="65"/>
      <c r="BLW671" s="65"/>
      <c r="BLX671" s="65"/>
      <c r="BLY671" s="65"/>
      <c r="BLZ671" s="65"/>
      <c r="BMA671" s="65"/>
      <c r="BMB671" s="65"/>
      <c r="BMC671" s="65"/>
      <c r="BMD671" s="65"/>
      <c r="BME671" s="65"/>
      <c r="BMF671" s="65"/>
      <c r="BMG671" s="65"/>
      <c r="BMH671" s="65"/>
      <c r="BMI671" s="65"/>
      <c r="BMJ671" s="65"/>
      <c r="BMK671" s="65"/>
      <c r="BML671" s="65"/>
      <c r="BMM671" s="65"/>
      <c r="BMN671" s="65"/>
      <c r="BMO671" s="65"/>
      <c r="BMP671" s="65"/>
      <c r="BMQ671" s="65"/>
      <c r="BMR671" s="65"/>
      <c r="BMS671" s="65"/>
      <c r="BMT671" s="65"/>
      <c r="BMU671" s="65"/>
      <c r="BMV671" s="65"/>
      <c r="BMW671" s="65"/>
      <c r="BMX671" s="65"/>
      <c r="BMY671" s="65"/>
      <c r="BMZ671" s="65"/>
      <c r="BNA671" s="65"/>
      <c r="BNB671" s="65"/>
      <c r="BNC671" s="65"/>
      <c r="BND671" s="65"/>
      <c r="BNE671" s="65"/>
      <c r="BNF671" s="65"/>
      <c r="BNG671" s="65"/>
      <c r="BNH671" s="65"/>
      <c r="BNI671" s="65"/>
      <c r="BNJ671" s="65"/>
      <c r="BNK671" s="65"/>
      <c r="BNL671" s="65"/>
      <c r="BNM671" s="65"/>
      <c r="BNN671" s="65"/>
      <c r="BNO671" s="65"/>
      <c r="BNP671" s="65"/>
      <c r="BNQ671" s="65"/>
      <c r="BNR671" s="65"/>
      <c r="BNS671" s="65"/>
      <c r="BNT671" s="65"/>
      <c r="BNU671" s="65"/>
      <c r="BNV671" s="65"/>
      <c r="BNW671" s="65"/>
      <c r="BNX671" s="65"/>
      <c r="BNY671" s="65"/>
      <c r="BNZ671" s="65"/>
      <c r="BOA671" s="65"/>
      <c r="BOB671" s="65"/>
      <c r="BOC671" s="65"/>
      <c r="BOD671" s="65"/>
      <c r="BOE671" s="65"/>
      <c r="BOF671" s="65"/>
      <c r="BOG671" s="65"/>
      <c r="BOH671" s="65"/>
      <c r="BOI671" s="65"/>
      <c r="BOJ671" s="65"/>
      <c r="BOK671" s="65"/>
      <c r="BOL671" s="65"/>
      <c r="BOM671" s="65"/>
      <c r="BON671" s="65"/>
      <c r="BOO671" s="65"/>
      <c r="BOP671" s="65"/>
      <c r="BOQ671" s="65"/>
      <c r="BOR671" s="65"/>
      <c r="BOS671" s="65"/>
      <c r="BOT671" s="65"/>
      <c r="BOU671" s="65"/>
      <c r="BOV671" s="65"/>
      <c r="BOW671" s="65"/>
      <c r="BOX671" s="65"/>
      <c r="BOY671" s="65"/>
      <c r="BOZ671" s="65"/>
      <c r="BPA671" s="65"/>
      <c r="BPB671" s="65"/>
      <c r="BPC671" s="65"/>
      <c r="BPD671" s="65"/>
      <c r="BPE671" s="65"/>
      <c r="BPF671" s="65"/>
      <c r="BPG671" s="65"/>
      <c r="BPH671" s="65"/>
      <c r="BPI671" s="65"/>
      <c r="BPJ671" s="65"/>
      <c r="BPK671" s="65"/>
      <c r="BPL671" s="65"/>
      <c r="BPM671" s="65"/>
      <c r="BPN671" s="65"/>
      <c r="BPO671" s="65"/>
      <c r="BPP671" s="65"/>
      <c r="BPQ671" s="65"/>
      <c r="BPR671" s="65"/>
      <c r="BPS671" s="65"/>
      <c r="BPT671" s="65"/>
      <c r="BPU671" s="65"/>
      <c r="BPV671" s="65"/>
      <c r="BPW671" s="65"/>
      <c r="BPX671" s="65"/>
      <c r="BPY671" s="65"/>
      <c r="BPZ671" s="65"/>
      <c r="BQA671" s="65"/>
      <c r="BQB671" s="65"/>
      <c r="BQC671" s="65"/>
      <c r="BQD671" s="65"/>
      <c r="BQE671" s="65"/>
      <c r="BQF671" s="65"/>
      <c r="BQG671" s="65"/>
      <c r="BQH671" s="65"/>
      <c r="BQI671" s="65"/>
      <c r="BQJ671" s="65"/>
      <c r="BQK671" s="65"/>
      <c r="BQL671" s="65"/>
      <c r="BQM671" s="65"/>
      <c r="BQN671" s="65"/>
      <c r="BQO671" s="65"/>
      <c r="BQP671" s="65"/>
      <c r="BQQ671" s="65"/>
      <c r="BQR671" s="65"/>
      <c r="BQS671" s="65"/>
      <c r="BQT671" s="65"/>
      <c r="BQU671" s="65"/>
      <c r="BQV671" s="65"/>
      <c r="BQW671" s="65"/>
      <c r="BQX671" s="65"/>
      <c r="BQY671" s="65"/>
      <c r="BQZ671" s="65"/>
      <c r="BRA671" s="65"/>
      <c r="BRB671" s="65"/>
      <c r="BRC671" s="65"/>
      <c r="BRD671" s="65"/>
      <c r="BRE671" s="65"/>
      <c r="BRF671" s="65"/>
      <c r="BRG671" s="65"/>
      <c r="BRH671" s="65"/>
      <c r="BRI671" s="65"/>
      <c r="BRJ671" s="65"/>
      <c r="BRK671" s="65"/>
      <c r="BRL671" s="65"/>
      <c r="BRM671" s="65"/>
      <c r="BRN671" s="65"/>
      <c r="BRO671" s="65"/>
      <c r="BRP671" s="65"/>
      <c r="BRQ671" s="65"/>
      <c r="BRR671" s="65"/>
      <c r="BRS671" s="65"/>
      <c r="BRT671" s="65"/>
      <c r="BRU671" s="65"/>
      <c r="BRV671" s="65"/>
      <c r="BRW671" s="65"/>
      <c r="BRX671" s="65"/>
      <c r="BRY671" s="65"/>
      <c r="BRZ671" s="65"/>
      <c r="BSA671" s="65"/>
      <c r="BSB671" s="65"/>
      <c r="BSC671" s="65"/>
      <c r="BSD671" s="65"/>
      <c r="BSE671" s="65"/>
      <c r="BSF671" s="65"/>
      <c r="BSG671" s="65"/>
      <c r="BSH671" s="65"/>
      <c r="BSI671" s="65"/>
      <c r="BSJ671" s="65"/>
      <c r="BSK671" s="65"/>
      <c r="BSL671" s="65"/>
      <c r="BSM671" s="65"/>
      <c r="BSN671" s="65"/>
      <c r="BSO671" s="65"/>
      <c r="BSP671" s="65"/>
      <c r="BSQ671" s="65"/>
      <c r="BSR671" s="65"/>
      <c r="BSS671" s="65"/>
      <c r="BST671" s="65"/>
      <c r="BSU671" s="65"/>
      <c r="BSV671" s="65"/>
      <c r="BSW671" s="65"/>
      <c r="BSX671" s="65"/>
      <c r="BSY671" s="65"/>
      <c r="BSZ671" s="65"/>
      <c r="BTA671" s="65"/>
      <c r="BTB671" s="65"/>
      <c r="BTC671" s="65"/>
      <c r="BTD671" s="65"/>
      <c r="BTE671" s="65"/>
      <c r="BTF671" s="65"/>
      <c r="BTG671" s="65"/>
      <c r="BTH671" s="65"/>
      <c r="BTI671" s="65"/>
      <c r="BTJ671" s="65"/>
      <c r="BTK671" s="65"/>
      <c r="BTL671" s="65"/>
      <c r="BTM671" s="65"/>
      <c r="BTN671" s="65"/>
      <c r="BTO671" s="65"/>
      <c r="BTP671" s="65"/>
      <c r="BTQ671" s="65"/>
      <c r="BTR671" s="65"/>
      <c r="BTS671" s="65"/>
      <c r="BTT671" s="65"/>
      <c r="BTU671" s="65"/>
      <c r="BTV671" s="65"/>
      <c r="BTW671" s="65"/>
      <c r="BTX671" s="65"/>
      <c r="BTY671" s="65"/>
      <c r="BTZ671" s="65"/>
      <c r="BUA671" s="65"/>
      <c r="BUB671" s="65"/>
      <c r="BUC671" s="65"/>
      <c r="BUD671" s="65"/>
      <c r="BUE671" s="65"/>
      <c r="BUF671" s="65"/>
      <c r="BUG671" s="65"/>
      <c r="BUH671" s="65"/>
      <c r="BUI671" s="65"/>
      <c r="BUJ671" s="65"/>
      <c r="BUK671" s="65"/>
      <c r="BUL671" s="65"/>
      <c r="BUM671" s="65"/>
      <c r="BUN671" s="65"/>
      <c r="BUO671" s="65"/>
      <c r="BUP671" s="65"/>
      <c r="BUQ671" s="65"/>
      <c r="BUR671" s="65"/>
      <c r="BUS671" s="65"/>
      <c r="BUT671" s="65"/>
      <c r="BUU671" s="65"/>
      <c r="BUV671" s="65"/>
      <c r="BUW671" s="65"/>
      <c r="BUX671" s="65"/>
      <c r="BUY671" s="65"/>
      <c r="BUZ671" s="65"/>
      <c r="BVA671" s="65"/>
      <c r="BVB671" s="65"/>
      <c r="BVC671" s="65"/>
      <c r="BVD671" s="65"/>
      <c r="BVE671" s="65"/>
      <c r="BVF671" s="65"/>
      <c r="BVG671" s="65"/>
      <c r="BVH671" s="65"/>
      <c r="BVI671" s="65"/>
      <c r="BVJ671" s="65"/>
      <c r="BVK671" s="65"/>
      <c r="BVL671" s="65"/>
      <c r="BVM671" s="65"/>
      <c r="BVN671" s="65"/>
      <c r="BVO671" s="65"/>
      <c r="BVP671" s="65"/>
      <c r="BVQ671" s="65"/>
      <c r="BVR671" s="65"/>
      <c r="BVS671" s="65"/>
      <c r="BVT671" s="65"/>
      <c r="BVU671" s="65"/>
      <c r="BVV671" s="65"/>
      <c r="BVW671" s="65"/>
      <c r="BVX671" s="65"/>
      <c r="BVY671" s="65"/>
      <c r="BVZ671" s="65"/>
      <c r="BWA671" s="65"/>
      <c r="BWB671" s="65"/>
      <c r="BWC671" s="65"/>
      <c r="BWD671" s="65"/>
      <c r="BWE671" s="65"/>
      <c r="BWF671" s="65"/>
      <c r="BWG671" s="65"/>
      <c r="BWH671" s="65"/>
      <c r="BWI671" s="65"/>
      <c r="BWJ671" s="65"/>
      <c r="BWK671" s="65"/>
      <c r="BWL671" s="65"/>
      <c r="BWM671" s="65"/>
      <c r="BWN671" s="65"/>
      <c r="BWO671" s="65"/>
      <c r="BWP671" s="65"/>
      <c r="BWQ671" s="65"/>
      <c r="BWR671" s="65"/>
      <c r="BWS671" s="65"/>
      <c r="BWT671" s="65"/>
      <c r="BWU671" s="65"/>
      <c r="BWV671" s="65"/>
      <c r="BWW671" s="65"/>
      <c r="BWX671" s="65"/>
      <c r="BWY671" s="65"/>
      <c r="BWZ671" s="65"/>
      <c r="BXA671" s="65"/>
      <c r="BXB671" s="65"/>
      <c r="BXC671" s="65"/>
      <c r="BXD671" s="65"/>
      <c r="BXE671" s="65"/>
      <c r="BXF671" s="65"/>
      <c r="BXG671" s="65"/>
      <c r="BXH671" s="65"/>
      <c r="BXI671" s="65"/>
      <c r="BXJ671" s="65"/>
      <c r="BXK671" s="65"/>
      <c r="BXL671" s="65"/>
      <c r="BXM671" s="65"/>
      <c r="BXN671" s="65"/>
      <c r="BXO671" s="65"/>
      <c r="BXP671" s="65"/>
      <c r="BXQ671" s="65"/>
      <c r="BXR671" s="65"/>
      <c r="BXS671" s="65"/>
      <c r="BXT671" s="65"/>
      <c r="BXU671" s="65"/>
      <c r="BXV671" s="65"/>
      <c r="BXW671" s="65"/>
      <c r="BXX671" s="65"/>
      <c r="BXY671" s="65"/>
      <c r="BXZ671" s="65"/>
      <c r="BYA671" s="65"/>
      <c r="BYB671" s="65"/>
      <c r="BYC671" s="65"/>
      <c r="BYD671" s="65"/>
      <c r="BYE671" s="65"/>
      <c r="BYF671" s="65"/>
      <c r="BYG671" s="65"/>
      <c r="BYH671" s="65"/>
      <c r="BYI671" s="65"/>
      <c r="BYJ671" s="65"/>
      <c r="BYK671" s="65"/>
      <c r="BYL671" s="65"/>
      <c r="BYM671" s="65"/>
      <c r="BYN671" s="65"/>
      <c r="BYO671" s="65"/>
      <c r="BYP671" s="65"/>
      <c r="BYQ671" s="65"/>
      <c r="BYR671" s="65"/>
      <c r="BYS671" s="65"/>
      <c r="BYT671" s="65"/>
      <c r="BYU671" s="65"/>
      <c r="BYV671" s="65"/>
      <c r="BYW671" s="65"/>
      <c r="BYX671" s="65"/>
      <c r="BYY671" s="65"/>
      <c r="BYZ671" s="65"/>
      <c r="BZA671" s="65"/>
      <c r="BZB671" s="65"/>
      <c r="BZC671" s="65"/>
      <c r="BZD671" s="65"/>
      <c r="BZE671" s="65"/>
      <c r="BZF671" s="65"/>
      <c r="BZG671" s="65"/>
      <c r="BZH671" s="65"/>
      <c r="BZI671" s="65"/>
      <c r="BZJ671" s="65"/>
      <c r="BZK671" s="65"/>
      <c r="BZL671" s="65"/>
      <c r="BZM671" s="65"/>
      <c r="BZN671" s="65"/>
      <c r="BZO671" s="65"/>
      <c r="BZP671" s="65"/>
      <c r="BZQ671" s="65"/>
      <c r="BZR671" s="65"/>
      <c r="BZS671" s="65"/>
      <c r="BZT671" s="65"/>
      <c r="BZU671" s="65"/>
      <c r="BZV671" s="65"/>
      <c r="BZW671" s="65"/>
      <c r="BZX671" s="65"/>
      <c r="BZY671" s="65"/>
      <c r="BZZ671" s="65"/>
      <c r="CAA671" s="65"/>
      <c r="CAB671" s="65"/>
      <c r="CAC671" s="65"/>
      <c r="CAD671" s="65"/>
      <c r="CAE671" s="65"/>
      <c r="CAF671" s="65"/>
      <c r="CAG671" s="65"/>
      <c r="CAH671" s="65"/>
      <c r="CAI671" s="65"/>
      <c r="CAJ671" s="65"/>
      <c r="CAK671" s="65"/>
      <c r="CAL671" s="65"/>
      <c r="CAM671" s="65"/>
      <c r="CAN671" s="65"/>
      <c r="CAO671" s="65"/>
      <c r="CAP671" s="65"/>
      <c r="CAQ671" s="65"/>
      <c r="CAR671" s="65"/>
      <c r="CAS671" s="65"/>
      <c r="CAT671" s="65"/>
      <c r="CAU671" s="65"/>
      <c r="CAV671" s="65"/>
      <c r="CAW671" s="65"/>
      <c r="CAX671" s="65"/>
      <c r="CAY671" s="65"/>
      <c r="CAZ671" s="65"/>
      <c r="CBA671" s="65"/>
      <c r="CBB671" s="65"/>
      <c r="CBC671" s="65"/>
      <c r="CBD671" s="65"/>
      <c r="CBE671" s="65"/>
      <c r="CBF671" s="65"/>
      <c r="CBG671" s="65"/>
      <c r="CBH671" s="65"/>
      <c r="CBI671" s="65"/>
      <c r="CBJ671" s="65"/>
      <c r="CBK671" s="65"/>
      <c r="CBL671" s="65"/>
      <c r="CBM671" s="65"/>
      <c r="CBN671" s="65"/>
      <c r="CBO671" s="65"/>
      <c r="CBP671" s="65"/>
      <c r="CBQ671" s="65"/>
      <c r="CBR671" s="65"/>
      <c r="CBS671" s="65"/>
      <c r="CBT671" s="65"/>
      <c r="CBU671" s="65"/>
      <c r="CBV671" s="65"/>
      <c r="CBW671" s="65"/>
      <c r="CBX671" s="65"/>
      <c r="CBY671" s="65"/>
      <c r="CBZ671" s="65"/>
      <c r="CCA671" s="65"/>
      <c r="CCB671" s="65"/>
      <c r="CCC671" s="65"/>
      <c r="CCD671" s="65"/>
      <c r="CCE671" s="65"/>
      <c r="CCF671" s="65"/>
      <c r="CCG671" s="65"/>
      <c r="CCH671" s="65"/>
      <c r="CCI671" s="65"/>
      <c r="CCJ671" s="65"/>
      <c r="CCK671" s="65"/>
      <c r="CCL671" s="65"/>
      <c r="CCM671" s="65"/>
      <c r="CCN671" s="65"/>
      <c r="CCO671" s="65"/>
      <c r="CCP671" s="65"/>
      <c r="CCQ671" s="65"/>
      <c r="CCR671" s="65"/>
      <c r="CCS671" s="65"/>
      <c r="CCT671" s="65"/>
      <c r="CCU671" s="65"/>
      <c r="CCV671" s="65"/>
      <c r="CCW671" s="65"/>
      <c r="CCX671" s="65"/>
      <c r="CCY671" s="65"/>
      <c r="CCZ671" s="65"/>
      <c r="CDA671" s="65"/>
      <c r="CDB671" s="65"/>
      <c r="CDC671" s="65"/>
      <c r="CDD671" s="65"/>
      <c r="CDE671" s="65"/>
      <c r="CDF671" s="65"/>
      <c r="CDG671" s="65"/>
      <c r="CDH671" s="65"/>
      <c r="CDI671" s="65"/>
      <c r="CDJ671" s="65"/>
      <c r="CDK671" s="65"/>
      <c r="CDL671" s="65"/>
      <c r="CDM671" s="65"/>
      <c r="CDN671" s="65"/>
      <c r="CDO671" s="65"/>
      <c r="CDP671" s="65"/>
      <c r="CDQ671" s="65"/>
      <c r="CDR671" s="65"/>
      <c r="CDS671" s="65"/>
      <c r="CDT671" s="65"/>
      <c r="CDU671" s="65"/>
      <c r="CDV671" s="65"/>
      <c r="CDW671" s="65"/>
      <c r="CDX671" s="65"/>
      <c r="CDY671" s="65"/>
      <c r="CDZ671" s="65"/>
      <c r="CEA671" s="65"/>
      <c r="CEB671" s="65"/>
      <c r="CEC671" s="65"/>
      <c r="CED671" s="65"/>
      <c r="CEE671" s="65"/>
      <c r="CEF671" s="65"/>
      <c r="CEG671" s="65"/>
      <c r="CEH671" s="65"/>
      <c r="CEI671" s="65"/>
      <c r="CEJ671" s="65"/>
      <c r="CEK671" s="65"/>
      <c r="CEL671" s="65"/>
      <c r="CEM671" s="65"/>
      <c r="CEN671" s="65"/>
      <c r="CEO671" s="65"/>
      <c r="CEP671" s="65"/>
      <c r="CEQ671" s="65"/>
      <c r="CER671" s="65"/>
      <c r="CES671" s="65"/>
      <c r="CET671" s="65"/>
      <c r="CEU671" s="65"/>
      <c r="CEV671" s="65"/>
      <c r="CEW671" s="65"/>
      <c r="CEX671" s="65"/>
      <c r="CEY671" s="65"/>
      <c r="CEZ671" s="65"/>
      <c r="CFA671" s="65"/>
      <c r="CFB671" s="65"/>
      <c r="CFC671" s="65"/>
      <c r="CFD671" s="65"/>
      <c r="CFE671" s="65"/>
      <c r="CFF671" s="65"/>
      <c r="CFG671" s="65"/>
      <c r="CFH671" s="65"/>
      <c r="CFI671" s="65"/>
      <c r="CFJ671" s="65"/>
      <c r="CFK671" s="65"/>
      <c r="CFL671" s="65"/>
      <c r="CFM671" s="65"/>
      <c r="CFN671" s="65"/>
      <c r="CFO671" s="65"/>
      <c r="CFP671" s="65"/>
      <c r="CFQ671" s="65"/>
      <c r="CFR671" s="65"/>
      <c r="CFS671" s="65"/>
      <c r="CFT671" s="65"/>
      <c r="CFU671" s="65"/>
      <c r="CFV671" s="65"/>
      <c r="CFW671" s="65"/>
      <c r="CFX671" s="65"/>
      <c r="CFY671" s="65"/>
      <c r="CFZ671" s="65"/>
      <c r="CGA671" s="65"/>
      <c r="CGB671" s="65"/>
      <c r="CGC671" s="65"/>
      <c r="CGD671" s="65"/>
      <c r="CGE671" s="65"/>
      <c r="CGF671" s="65"/>
      <c r="CGG671" s="65"/>
      <c r="CGH671" s="65"/>
      <c r="CGI671" s="65"/>
      <c r="CGJ671" s="65"/>
      <c r="CGK671" s="65"/>
      <c r="CGL671" s="65"/>
      <c r="CGM671" s="65"/>
      <c r="CGN671" s="65"/>
      <c r="CGO671" s="65"/>
      <c r="CGP671" s="65"/>
      <c r="CGQ671" s="65"/>
      <c r="CGR671" s="65"/>
      <c r="CGS671" s="65"/>
      <c r="CGT671" s="65"/>
      <c r="CGU671" s="65"/>
      <c r="CGV671" s="65"/>
      <c r="CGW671" s="65"/>
      <c r="CGX671" s="65"/>
      <c r="CGY671" s="65"/>
      <c r="CGZ671" s="65"/>
      <c r="CHA671" s="65"/>
      <c r="CHB671" s="65"/>
      <c r="CHC671" s="65"/>
      <c r="CHD671" s="65"/>
      <c r="CHE671" s="65"/>
      <c r="CHF671" s="65"/>
      <c r="CHG671" s="65"/>
      <c r="CHH671" s="65"/>
      <c r="CHI671" s="65"/>
      <c r="CHJ671" s="65"/>
      <c r="CHK671" s="65"/>
      <c r="CHL671" s="65"/>
      <c r="CHM671" s="65"/>
      <c r="CHN671" s="65"/>
      <c r="CHO671" s="65"/>
      <c r="CHP671" s="65"/>
      <c r="CHQ671" s="65"/>
      <c r="CHR671" s="65"/>
      <c r="CHS671" s="65"/>
      <c r="CHT671" s="65"/>
      <c r="CHU671" s="65"/>
      <c r="CHV671" s="65"/>
      <c r="CHW671" s="65"/>
      <c r="CHX671" s="65"/>
      <c r="CHY671" s="65"/>
      <c r="CHZ671" s="65"/>
      <c r="CIA671" s="65"/>
      <c r="CIB671" s="65"/>
      <c r="CIC671" s="65"/>
      <c r="CID671" s="65"/>
      <c r="CIE671" s="65"/>
      <c r="CIF671" s="65"/>
      <c r="CIG671" s="65"/>
      <c r="CIH671" s="65"/>
      <c r="CII671" s="65"/>
      <c r="CIJ671" s="65"/>
      <c r="CIK671" s="65"/>
      <c r="CIL671" s="65"/>
      <c r="CIM671" s="65"/>
      <c r="CIN671" s="65"/>
      <c r="CIO671" s="65"/>
      <c r="CIP671" s="65"/>
      <c r="CIQ671" s="65"/>
      <c r="CIR671" s="65"/>
      <c r="CIS671" s="65"/>
      <c r="CIT671" s="65"/>
      <c r="CIU671" s="65"/>
      <c r="CIV671" s="65"/>
      <c r="CIW671" s="65"/>
      <c r="CIX671" s="65"/>
      <c r="CIY671" s="65"/>
      <c r="CIZ671" s="65"/>
      <c r="CJA671" s="65"/>
      <c r="CJB671" s="65"/>
      <c r="CJC671" s="65"/>
      <c r="CJD671" s="65"/>
      <c r="CJE671" s="65"/>
      <c r="CJF671" s="65"/>
      <c r="CJG671" s="65"/>
      <c r="CJH671" s="65"/>
      <c r="CJI671" s="65"/>
      <c r="CJJ671" s="65"/>
      <c r="CJK671" s="65"/>
      <c r="CJL671" s="65"/>
      <c r="CJM671" s="65"/>
      <c r="CJN671" s="65"/>
      <c r="CJO671" s="65"/>
      <c r="CJP671" s="65"/>
      <c r="CJQ671" s="65"/>
      <c r="CJR671" s="65"/>
      <c r="CJS671" s="65"/>
      <c r="CJT671" s="65"/>
      <c r="CJU671" s="65"/>
      <c r="CJV671" s="65"/>
      <c r="CJW671" s="65"/>
      <c r="CJX671" s="65"/>
      <c r="CJY671" s="65"/>
      <c r="CJZ671" s="65"/>
      <c r="CKA671" s="65"/>
      <c r="CKB671" s="65"/>
      <c r="CKC671" s="65"/>
      <c r="CKD671" s="65"/>
      <c r="CKE671" s="65"/>
      <c r="CKF671" s="65"/>
      <c r="CKG671" s="65"/>
      <c r="CKH671" s="65"/>
      <c r="CKI671" s="65"/>
      <c r="CKJ671" s="65"/>
      <c r="CKK671" s="65"/>
      <c r="CKL671" s="65"/>
      <c r="CKM671" s="65"/>
      <c r="CKN671" s="65"/>
      <c r="CKO671" s="65"/>
      <c r="CKP671" s="65"/>
      <c r="CKQ671" s="65"/>
      <c r="CKR671" s="65"/>
      <c r="CKS671" s="65"/>
      <c r="CKT671" s="65"/>
      <c r="CKU671" s="65"/>
      <c r="CKV671" s="65"/>
      <c r="CKW671" s="65"/>
      <c r="CKX671" s="65"/>
      <c r="CKY671" s="65"/>
      <c r="CKZ671" s="65"/>
      <c r="CLA671" s="65"/>
      <c r="CLB671" s="65"/>
      <c r="CLC671" s="65"/>
      <c r="CLD671" s="65"/>
      <c r="CLE671" s="65"/>
      <c r="CLF671" s="65"/>
      <c r="CLG671" s="65"/>
      <c r="CLH671" s="65"/>
      <c r="CLI671" s="65"/>
      <c r="CLJ671" s="65"/>
      <c r="CLK671" s="65"/>
      <c r="CLL671" s="65"/>
      <c r="CLM671" s="65"/>
      <c r="CLN671" s="65"/>
      <c r="CLO671" s="65"/>
      <c r="CLP671" s="65"/>
      <c r="CLQ671" s="65"/>
      <c r="CLR671" s="65"/>
      <c r="CLS671" s="65"/>
      <c r="CLT671" s="65"/>
      <c r="CLU671" s="65"/>
      <c r="CLV671" s="65"/>
      <c r="CLW671" s="65"/>
      <c r="CLX671" s="65"/>
      <c r="CLY671" s="65"/>
      <c r="CLZ671" s="65"/>
      <c r="CMA671" s="65"/>
      <c r="CMB671" s="65"/>
      <c r="CMC671" s="65"/>
      <c r="CMD671" s="65"/>
      <c r="CME671" s="65"/>
      <c r="CMF671" s="65"/>
      <c r="CMG671" s="65"/>
      <c r="CMH671" s="65"/>
      <c r="CMI671" s="65"/>
      <c r="CMJ671" s="65"/>
      <c r="CMK671" s="65"/>
      <c r="CML671" s="65"/>
      <c r="CMM671" s="65"/>
      <c r="CMN671" s="65"/>
      <c r="CMO671" s="65"/>
      <c r="CMP671" s="65"/>
      <c r="CMQ671" s="65"/>
      <c r="CMR671" s="65"/>
      <c r="CMS671" s="65"/>
      <c r="CMT671" s="65"/>
      <c r="CMU671" s="65"/>
      <c r="CMV671" s="65"/>
      <c r="CMW671" s="65"/>
      <c r="CMX671" s="65"/>
      <c r="CMY671" s="65"/>
      <c r="CMZ671" s="65"/>
      <c r="CNA671" s="65"/>
      <c r="CNB671" s="65"/>
      <c r="CNC671" s="65"/>
      <c r="CND671" s="65"/>
      <c r="CNE671" s="65"/>
      <c r="CNF671" s="65"/>
      <c r="CNG671" s="65"/>
      <c r="CNH671" s="65"/>
      <c r="CNI671" s="65"/>
      <c r="CNJ671" s="65"/>
      <c r="CNK671" s="65"/>
      <c r="CNL671" s="65"/>
      <c r="CNM671" s="65"/>
      <c r="CNN671" s="65"/>
      <c r="CNO671" s="65"/>
      <c r="CNP671" s="65"/>
      <c r="CNQ671" s="65"/>
      <c r="CNR671" s="65"/>
      <c r="CNS671" s="65"/>
      <c r="CNT671" s="65"/>
      <c r="CNU671" s="65"/>
      <c r="CNV671" s="65"/>
      <c r="CNW671" s="65"/>
      <c r="CNX671" s="65"/>
      <c r="CNY671" s="65"/>
      <c r="CNZ671" s="65"/>
      <c r="COA671" s="65"/>
      <c r="COB671" s="65"/>
      <c r="COC671" s="65"/>
      <c r="COD671" s="65"/>
      <c r="COE671" s="65"/>
      <c r="COF671" s="65"/>
      <c r="COG671" s="65"/>
      <c r="COH671" s="65"/>
      <c r="COI671" s="65"/>
      <c r="COJ671" s="65"/>
      <c r="COK671" s="65"/>
      <c r="COL671" s="65"/>
      <c r="COM671" s="65"/>
      <c r="CON671" s="65"/>
      <c r="COO671" s="65"/>
      <c r="COP671" s="65"/>
      <c r="COQ671" s="65"/>
      <c r="COR671" s="65"/>
      <c r="COS671" s="65"/>
      <c r="COT671" s="65"/>
      <c r="COU671" s="65"/>
      <c r="COV671" s="65"/>
      <c r="COW671" s="65"/>
      <c r="COX671" s="65"/>
      <c r="COY671" s="65"/>
      <c r="COZ671" s="65"/>
      <c r="CPA671" s="65"/>
      <c r="CPB671" s="65"/>
      <c r="CPC671" s="65"/>
      <c r="CPD671" s="65"/>
      <c r="CPE671" s="65"/>
      <c r="CPF671" s="65"/>
      <c r="CPG671" s="65"/>
      <c r="CPH671" s="65"/>
      <c r="CPI671" s="65"/>
      <c r="CPJ671" s="65"/>
      <c r="CPK671" s="65"/>
      <c r="CPL671" s="65"/>
      <c r="CPM671" s="65"/>
      <c r="CPN671" s="65"/>
      <c r="CPO671" s="65"/>
      <c r="CPP671" s="65"/>
      <c r="CPQ671" s="65"/>
      <c r="CPR671" s="65"/>
      <c r="CPS671" s="65"/>
      <c r="CPT671" s="65"/>
      <c r="CPU671" s="65"/>
      <c r="CPV671" s="65"/>
      <c r="CPW671" s="65"/>
      <c r="CPX671" s="65"/>
      <c r="CPY671" s="65"/>
      <c r="CPZ671" s="65"/>
      <c r="CQA671" s="65"/>
      <c r="CQB671" s="65"/>
      <c r="CQC671" s="65"/>
      <c r="CQD671" s="65"/>
      <c r="CQE671" s="65"/>
      <c r="CQF671" s="65"/>
      <c r="CQG671" s="65"/>
      <c r="CQH671" s="65"/>
      <c r="CQI671" s="65"/>
      <c r="CQJ671" s="65"/>
      <c r="CQK671" s="65"/>
      <c r="CQL671" s="65"/>
      <c r="CQM671" s="65"/>
      <c r="CQN671" s="65"/>
      <c r="CQO671" s="65"/>
      <c r="CQP671" s="65"/>
      <c r="CQQ671" s="65"/>
      <c r="CQR671" s="65"/>
      <c r="CQS671" s="65"/>
      <c r="CQT671" s="65"/>
      <c r="CQU671" s="65"/>
      <c r="CQV671" s="65"/>
      <c r="CQW671" s="65"/>
      <c r="CQX671" s="65"/>
      <c r="CQY671" s="65"/>
      <c r="CQZ671" s="65"/>
      <c r="CRA671" s="65"/>
      <c r="CRB671" s="65"/>
      <c r="CRC671" s="65"/>
      <c r="CRD671" s="65"/>
      <c r="CRE671" s="65"/>
      <c r="CRF671" s="65"/>
      <c r="CRG671" s="65"/>
      <c r="CRH671" s="65"/>
      <c r="CRI671" s="65"/>
      <c r="CRJ671" s="65"/>
      <c r="CRK671" s="65"/>
      <c r="CRL671" s="65"/>
      <c r="CRM671" s="65"/>
      <c r="CRN671" s="65"/>
      <c r="CRO671" s="65"/>
      <c r="CRP671" s="65"/>
      <c r="CRQ671" s="65"/>
      <c r="CRR671" s="65"/>
      <c r="CRS671" s="65"/>
      <c r="CRT671" s="65"/>
      <c r="CRU671" s="65"/>
      <c r="CRV671" s="65"/>
      <c r="CRW671" s="65"/>
      <c r="CRX671" s="65"/>
      <c r="CRY671" s="65"/>
      <c r="CRZ671" s="65"/>
      <c r="CSA671" s="65"/>
      <c r="CSB671" s="65"/>
      <c r="CSC671" s="65"/>
      <c r="CSD671" s="65"/>
      <c r="CSE671" s="65"/>
      <c r="CSF671" s="65"/>
      <c r="CSG671" s="65"/>
      <c r="CSH671" s="65"/>
      <c r="CSI671" s="65"/>
      <c r="CSJ671" s="65"/>
      <c r="CSK671" s="65"/>
      <c r="CSL671" s="65"/>
      <c r="CSM671" s="65"/>
      <c r="CSN671" s="65"/>
      <c r="CSO671" s="65"/>
      <c r="CSP671" s="65"/>
      <c r="CSQ671" s="65"/>
      <c r="CSR671" s="65"/>
      <c r="CSS671" s="65"/>
      <c r="CST671" s="65"/>
      <c r="CSU671" s="65"/>
      <c r="CSV671" s="65"/>
      <c r="CSW671" s="65"/>
      <c r="CSX671" s="65"/>
      <c r="CSY671" s="65"/>
      <c r="CSZ671" s="65"/>
      <c r="CTA671" s="65"/>
      <c r="CTB671" s="65"/>
      <c r="CTC671" s="65"/>
      <c r="CTD671" s="65"/>
      <c r="CTE671" s="65"/>
      <c r="CTF671" s="65"/>
      <c r="CTG671" s="65"/>
      <c r="CTH671" s="65"/>
      <c r="CTI671" s="65"/>
      <c r="CTJ671" s="65"/>
      <c r="CTK671" s="65"/>
      <c r="CTL671" s="65"/>
      <c r="CTM671" s="65"/>
      <c r="CTN671" s="65"/>
      <c r="CTO671" s="65"/>
      <c r="CTP671" s="65"/>
      <c r="CTQ671" s="65"/>
      <c r="CTR671" s="65"/>
      <c r="CTS671" s="65"/>
      <c r="CTT671" s="65"/>
      <c r="CTU671" s="65"/>
      <c r="CTV671" s="65"/>
      <c r="CTW671" s="65"/>
      <c r="CTX671" s="65"/>
      <c r="CTY671" s="65"/>
      <c r="CTZ671" s="65"/>
      <c r="CUA671" s="65"/>
      <c r="CUB671" s="65"/>
      <c r="CUC671" s="65"/>
      <c r="CUD671" s="65"/>
      <c r="CUE671" s="65"/>
      <c r="CUF671" s="65"/>
      <c r="CUG671" s="65"/>
      <c r="CUH671" s="65"/>
      <c r="CUI671" s="65"/>
      <c r="CUJ671" s="65"/>
      <c r="CUK671" s="65"/>
      <c r="CUL671" s="65"/>
      <c r="CUM671" s="65"/>
      <c r="CUN671" s="65"/>
      <c r="CUO671" s="65"/>
      <c r="CUP671" s="65"/>
      <c r="CUQ671" s="65"/>
      <c r="CUR671" s="65"/>
      <c r="CUS671" s="65"/>
      <c r="CUT671" s="65"/>
      <c r="CUU671" s="65"/>
      <c r="CUV671" s="65"/>
      <c r="CUW671" s="65"/>
      <c r="CUX671" s="65"/>
      <c r="CUY671" s="65"/>
      <c r="CUZ671" s="65"/>
      <c r="CVA671" s="65"/>
      <c r="CVB671" s="65"/>
      <c r="CVC671" s="65"/>
      <c r="CVD671" s="65"/>
      <c r="CVE671" s="65"/>
      <c r="CVF671" s="65"/>
      <c r="CVG671" s="65"/>
      <c r="CVH671" s="65"/>
      <c r="CVI671" s="65"/>
      <c r="CVJ671" s="65"/>
      <c r="CVK671" s="65"/>
      <c r="CVL671" s="65"/>
      <c r="CVM671" s="65"/>
      <c r="CVN671" s="65"/>
      <c r="CVO671" s="65"/>
      <c r="CVP671" s="65"/>
      <c r="CVQ671" s="65"/>
      <c r="CVR671" s="65"/>
      <c r="CVS671" s="65"/>
      <c r="CVT671" s="65"/>
      <c r="CVU671" s="65"/>
      <c r="CVV671" s="65"/>
      <c r="CVW671" s="65"/>
      <c r="CVX671" s="65"/>
      <c r="CVY671" s="65"/>
      <c r="CVZ671" s="65"/>
      <c r="CWA671" s="65"/>
      <c r="CWB671" s="65"/>
      <c r="CWC671" s="65"/>
      <c r="CWD671" s="65"/>
      <c r="CWE671" s="65"/>
      <c r="CWF671" s="65"/>
      <c r="CWG671" s="65"/>
      <c r="CWH671" s="65"/>
      <c r="CWI671" s="65"/>
      <c r="CWJ671" s="65"/>
      <c r="CWK671" s="65"/>
      <c r="CWL671" s="65"/>
      <c r="CWM671" s="65"/>
      <c r="CWN671" s="65"/>
      <c r="CWO671" s="65"/>
      <c r="CWP671" s="65"/>
      <c r="CWQ671" s="65"/>
      <c r="CWR671" s="65"/>
      <c r="CWS671" s="65"/>
      <c r="CWT671" s="65"/>
      <c r="CWU671" s="65"/>
      <c r="CWV671" s="65"/>
      <c r="CWW671" s="65"/>
      <c r="CWX671" s="65"/>
      <c r="CWY671" s="65"/>
      <c r="CWZ671" s="65"/>
      <c r="CXA671" s="65"/>
      <c r="CXB671" s="65"/>
      <c r="CXC671" s="65"/>
      <c r="CXD671" s="65"/>
      <c r="CXE671" s="65"/>
      <c r="CXF671" s="65"/>
      <c r="CXG671" s="65"/>
      <c r="CXH671" s="65"/>
      <c r="CXI671" s="65"/>
      <c r="CXJ671" s="65"/>
      <c r="CXK671" s="65"/>
      <c r="CXL671" s="65"/>
      <c r="CXM671" s="65"/>
      <c r="CXN671" s="65"/>
      <c r="CXO671" s="65"/>
      <c r="CXP671" s="65"/>
      <c r="CXQ671" s="65"/>
      <c r="CXR671" s="65"/>
      <c r="CXS671" s="65"/>
      <c r="CXT671" s="65"/>
      <c r="CXU671" s="65"/>
      <c r="CXV671" s="65"/>
      <c r="CXW671" s="65"/>
      <c r="CXX671" s="65"/>
      <c r="CXY671" s="65"/>
      <c r="CXZ671" s="65"/>
      <c r="CYA671" s="65"/>
      <c r="CYB671" s="65"/>
      <c r="CYC671" s="65"/>
      <c r="CYD671" s="65"/>
      <c r="CYE671" s="65"/>
      <c r="CYF671" s="65"/>
      <c r="CYG671" s="65"/>
      <c r="CYH671" s="65"/>
      <c r="CYI671" s="65"/>
      <c r="CYJ671" s="65"/>
      <c r="CYK671" s="65"/>
      <c r="CYL671" s="65"/>
      <c r="CYM671" s="65"/>
      <c r="CYN671" s="65"/>
      <c r="CYO671" s="65"/>
      <c r="CYP671" s="65"/>
      <c r="CYQ671" s="65"/>
      <c r="CYR671" s="65"/>
      <c r="CYS671" s="65"/>
      <c r="CYT671" s="65"/>
      <c r="CYU671" s="65"/>
      <c r="CYV671" s="65"/>
      <c r="CYW671" s="65"/>
      <c r="CYX671" s="65"/>
      <c r="CYY671" s="65"/>
      <c r="CYZ671" s="65"/>
      <c r="CZA671" s="65"/>
      <c r="CZB671" s="65"/>
      <c r="CZC671" s="65"/>
      <c r="CZD671" s="65"/>
      <c r="CZE671" s="65"/>
      <c r="CZF671" s="65"/>
      <c r="CZG671" s="65"/>
      <c r="CZH671" s="65"/>
      <c r="CZI671" s="65"/>
      <c r="CZJ671" s="65"/>
      <c r="CZK671" s="65"/>
      <c r="CZL671" s="65"/>
      <c r="CZM671" s="65"/>
      <c r="CZN671" s="65"/>
      <c r="CZO671" s="65"/>
      <c r="CZP671" s="65"/>
      <c r="CZQ671" s="65"/>
      <c r="CZR671" s="65"/>
      <c r="CZS671" s="65"/>
      <c r="CZT671" s="65"/>
      <c r="CZU671" s="65"/>
      <c r="CZV671" s="65"/>
      <c r="CZW671" s="65"/>
      <c r="CZX671" s="65"/>
      <c r="CZY671" s="65"/>
      <c r="CZZ671" s="65"/>
      <c r="DAA671" s="65"/>
      <c r="DAB671" s="65"/>
      <c r="DAC671" s="65"/>
      <c r="DAD671" s="65"/>
      <c r="DAE671" s="65"/>
      <c r="DAF671" s="65"/>
      <c r="DAG671" s="65"/>
      <c r="DAH671" s="65"/>
      <c r="DAI671" s="65"/>
      <c r="DAJ671" s="65"/>
      <c r="DAK671" s="65"/>
      <c r="DAL671" s="65"/>
      <c r="DAM671" s="65"/>
      <c r="DAN671" s="65"/>
      <c r="DAO671" s="65"/>
      <c r="DAP671" s="65"/>
      <c r="DAQ671" s="65"/>
      <c r="DAR671" s="65"/>
      <c r="DAS671" s="65"/>
      <c r="DAT671" s="65"/>
      <c r="DAU671" s="65"/>
      <c r="DAV671" s="65"/>
      <c r="DAW671" s="65"/>
      <c r="DAX671" s="65"/>
      <c r="DAY671" s="65"/>
      <c r="DAZ671" s="65"/>
      <c r="DBA671" s="65"/>
      <c r="DBB671" s="65"/>
      <c r="DBC671" s="65"/>
      <c r="DBD671" s="65"/>
      <c r="DBE671" s="65"/>
      <c r="DBF671" s="65"/>
      <c r="DBG671" s="65"/>
      <c r="DBH671" s="65"/>
      <c r="DBI671" s="65"/>
      <c r="DBJ671" s="65"/>
      <c r="DBK671" s="65"/>
      <c r="DBL671" s="65"/>
      <c r="DBM671" s="65"/>
      <c r="DBN671" s="65"/>
      <c r="DBO671" s="65"/>
      <c r="DBP671" s="65"/>
      <c r="DBQ671" s="65"/>
      <c r="DBR671" s="65"/>
      <c r="DBS671" s="65"/>
      <c r="DBT671" s="65"/>
      <c r="DBU671" s="65"/>
      <c r="DBV671" s="65"/>
      <c r="DBW671" s="65"/>
      <c r="DBX671" s="65"/>
      <c r="DBY671" s="65"/>
      <c r="DBZ671" s="65"/>
      <c r="DCA671" s="65"/>
      <c r="DCB671" s="65"/>
      <c r="DCC671" s="65"/>
      <c r="DCD671" s="65"/>
      <c r="DCE671" s="65"/>
      <c r="DCF671" s="65"/>
      <c r="DCG671" s="65"/>
      <c r="DCH671" s="65"/>
      <c r="DCI671" s="65"/>
      <c r="DCJ671" s="65"/>
      <c r="DCK671" s="65"/>
      <c r="DCL671" s="65"/>
      <c r="DCM671" s="65"/>
      <c r="DCN671" s="65"/>
      <c r="DCO671" s="65"/>
      <c r="DCP671" s="65"/>
      <c r="DCQ671" s="65"/>
      <c r="DCR671" s="65"/>
      <c r="DCS671" s="65"/>
      <c r="DCT671" s="65"/>
      <c r="DCU671" s="65"/>
      <c r="DCV671" s="65"/>
      <c r="DCW671" s="65"/>
      <c r="DCX671" s="65"/>
      <c r="DCY671" s="65"/>
      <c r="DCZ671" s="65"/>
      <c r="DDA671" s="65"/>
      <c r="DDB671" s="65"/>
      <c r="DDC671" s="65"/>
      <c r="DDD671" s="65"/>
      <c r="DDE671" s="65"/>
      <c r="DDF671" s="65"/>
      <c r="DDG671" s="65"/>
      <c r="DDH671" s="65"/>
      <c r="DDI671" s="65"/>
      <c r="DDJ671" s="65"/>
      <c r="DDK671" s="65"/>
      <c r="DDL671" s="65"/>
      <c r="DDM671" s="65"/>
      <c r="DDN671" s="65"/>
      <c r="DDO671" s="65"/>
      <c r="DDP671" s="65"/>
      <c r="DDQ671" s="65"/>
      <c r="DDR671" s="65"/>
      <c r="DDS671" s="65"/>
      <c r="DDT671" s="65"/>
      <c r="DDU671" s="65"/>
      <c r="DDV671" s="65"/>
      <c r="DDW671" s="65"/>
      <c r="DDX671" s="65"/>
      <c r="DDY671" s="65"/>
      <c r="DDZ671" s="65"/>
      <c r="DEA671" s="65"/>
      <c r="DEB671" s="65"/>
      <c r="DEC671" s="65"/>
      <c r="DED671" s="65"/>
      <c r="DEE671" s="65"/>
      <c r="DEF671" s="65"/>
      <c r="DEG671" s="65"/>
      <c r="DEH671" s="65"/>
      <c r="DEI671" s="65"/>
      <c r="DEJ671" s="65"/>
      <c r="DEK671" s="65"/>
      <c r="DEL671" s="65"/>
      <c r="DEM671" s="65"/>
      <c r="DEN671" s="65"/>
      <c r="DEO671" s="65"/>
      <c r="DEP671" s="65"/>
      <c r="DEQ671" s="65"/>
      <c r="DER671" s="65"/>
      <c r="DES671" s="65"/>
      <c r="DET671" s="65"/>
      <c r="DEU671" s="65"/>
      <c r="DEV671" s="65"/>
      <c r="DEW671" s="65"/>
      <c r="DEX671" s="65"/>
      <c r="DEY671" s="65"/>
      <c r="DEZ671" s="65"/>
      <c r="DFA671" s="65"/>
      <c r="DFB671" s="65"/>
      <c r="DFC671" s="65"/>
      <c r="DFD671" s="65"/>
      <c r="DFE671" s="65"/>
      <c r="DFF671" s="65"/>
      <c r="DFG671" s="65"/>
      <c r="DFH671" s="65"/>
      <c r="DFI671" s="65"/>
      <c r="DFJ671" s="65"/>
      <c r="DFK671" s="65"/>
      <c r="DFL671" s="65"/>
      <c r="DFM671" s="65"/>
      <c r="DFN671" s="65"/>
      <c r="DFO671" s="65"/>
      <c r="DFP671" s="65"/>
      <c r="DFQ671" s="65"/>
      <c r="DFR671" s="65"/>
      <c r="DFS671" s="65"/>
      <c r="DFT671" s="65"/>
      <c r="DFU671" s="65"/>
      <c r="DFV671" s="65"/>
      <c r="DFW671" s="65"/>
      <c r="DFX671" s="65"/>
      <c r="DFY671" s="65"/>
      <c r="DFZ671" s="65"/>
      <c r="DGA671" s="65"/>
      <c r="DGB671" s="65"/>
      <c r="DGC671" s="65"/>
      <c r="DGD671" s="65"/>
      <c r="DGE671" s="65"/>
      <c r="DGF671" s="65"/>
      <c r="DGG671" s="65"/>
      <c r="DGH671" s="65"/>
      <c r="DGI671" s="65"/>
      <c r="DGJ671" s="65"/>
      <c r="DGK671" s="65"/>
      <c r="DGL671" s="65"/>
      <c r="DGM671" s="65"/>
      <c r="DGN671" s="65"/>
      <c r="DGO671" s="65"/>
      <c r="DGP671" s="65"/>
      <c r="DGQ671" s="65"/>
      <c r="DGR671" s="65"/>
      <c r="DGS671" s="65"/>
      <c r="DGT671" s="65"/>
      <c r="DGU671" s="65"/>
      <c r="DGV671" s="65"/>
      <c r="DGW671" s="65"/>
      <c r="DGX671" s="65"/>
      <c r="DGY671" s="65"/>
      <c r="DGZ671" s="65"/>
      <c r="DHA671" s="65"/>
      <c r="DHB671" s="65"/>
      <c r="DHC671" s="65"/>
      <c r="DHD671" s="65"/>
      <c r="DHE671" s="65"/>
      <c r="DHF671" s="65"/>
      <c r="DHG671" s="65"/>
      <c r="DHH671" s="65"/>
      <c r="DHI671" s="65"/>
      <c r="DHJ671" s="65"/>
      <c r="DHK671" s="65"/>
      <c r="DHL671" s="65"/>
      <c r="DHM671" s="65"/>
      <c r="DHN671" s="65"/>
      <c r="DHO671" s="65"/>
      <c r="DHP671" s="65"/>
      <c r="DHQ671" s="65"/>
      <c r="DHR671" s="65"/>
      <c r="DHS671" s="65"/>
      <c r="DHT671" s="65"/>
      <c r="DHU671" s="65"/>
      <c r="DHV671" s="65"/>
      <c r="DHW671" s="65"/>
      <c r="DHX671" s="65"/>
      <c r="DHY671" s="65"/>
      <c r="DHZ671" s="65"/>
      <c r="DIA671" s="65"/>
      <c r="DIB671" s="65"/>
      <c r="DIC671" s="65"/>
      <c r="DID671" s="65"/>
      <c r="DIE671" s="65"/>
      <c r="DIF671" s="65"/>
      <c r="DIG671" s="65"/>
      <c r="DIH671" s="65"/>
      <c r="DII671" s="65"/>
      <c r="DIJ671" s="65"/>
      <c r="DIK671" s="65"/>
      <c r="DIL671" s="65"/>
      <c r="DIM671" s="65"/>
      <c r="DIN671" s="65"/>
      <c r="DIO671" s="65"/>
      <c r="DIP671" s="65"/>
      <c r="DIQ671" s="65"/>
      <c r="DIR671" s="65"/>
      <c r="DIS671" s="65"/>
      <c r="DIT671" s="65"/>
      <c r="DIU671" s="65"/>
      <c r="DIV671" s="65"/>
      <c r="DIW671" s="65"/>
      <c r="DIX671" s="65"/>
      <c r="DIY671" s="65"/>
      <c r="DIZ671" s="65"/>
      <c r="DJA671" s="65"/>
      <c r="DJB671" s="65"/>
      <c r="DJC671" s="65"/>
      <c r="DJD671" s="65"/>
      <c r="DJE671" s="65"/>
      <c r="DJF671" s="65"/>
      <c r="DJG671" s="65"/>
      <c r="DJH671" s="65"/>
      <c r="DJI671" s="65"/>
      <c r="DJJ671" s="65"/>
      <c r="DJK671" s="65"/>
      <c r="DJL671" s="65"/>
      <c r="DJM671" s="65"/>
      <c r="DJN671" s="65"/>
      <c r="DJO671" s="65"/>
      <c r="DJP671" s="65"/>
      <c r="DJQ671" s="65"/>
      <c r="DJR671" s="65"/>
      <c r="DJS671" s="65"/>
      <c r="DJT671" s="65"/>
      <c r="DJU671" s="65"/>
      <c r="DJV671" s="65"/>
      <c r="DJW671" s="65"/>
      <c r="DJX671" s="65"/>
      <c r="DJY671" s="65"/>
      <c r="DJZ671" s="65"/>
      <c r="DKA671" s="65"/>
      <c r="DKB671" s="65"/>
      <c r="DKC671" s="65"/>
      <c r="DKD671" s="65"/>
      <c r="DKE671" s="65"/>
      <c r="DKF671" s="65"/>
      <c r="DKG671" s="65"/>
      <c r="DKH671" s="65"/>
      <c r="DKI671" s="65"/>
      <c r="DKJ671" s="65"/>
      <c r="DKK671" s="65"/>
      <c r="DKL671" s="65"/>
      <c r="DKM671" s="65"/>
      <c r="DKN671" s="65"/>
      <c r="DKO671" s="65"/>
      <c r="DKP671" s="65"/>
      <c r="DKQ671" s="65"/>
      <c r="DKR671" s="65"/>
      <c r="DKS671" s="65"/>
      <c r="DKT671" s="65"/>
      <c r="DKU671" s="65"/>
      <c r="DKV671" s="65"/>
      <c r="DKW671" s="65"/>
      <c r="DKX671" s="65"/>
      <c r="DKY671" s="65"/>
      <c r="DKZ671" s="65"/>
      <c r="DLA671" s="65"/>
      <c r="DLB671" s="65"/>
      <c r="DLC671" s="65"/>
      <c r="DLD671" s="65"/>
      <c r="DLE671" s="65"/>
      <c r="DLF671" s="65"/>
      <c r="DLG671" s="65"/>
      <c r="DLH671" s="65"/>
      <c r="DLI671" s="65"/>
      <c r="DLJ671" s="65"/>
      <c r="DLK671" s="65"/>
      <c r="DLL671" s="65"/>
      <c r="DLM671" s="65"/>
      <c r="DLN671" s="65"/>
      <c r="DLO671" s="65"/>
      <c r="DLP671" s="65"/>
      <c r="DLQ671" s="65"/>
      <c r="DLR671" s="65"/>
      <c r="DLS671" s="65"/>
      <c r="DLT671" s="65"/>
      <c r="DLU671" s="65"/>
      <c r="DLV671" s="65"/>
      <c r="DLW671" s="65"/>
      <c r="DLX671" s="65"/>
      <c r="DLY671" s="65"/>
      <c r="DLZ671" s="65"/>
      <c r="DMA671" s="65"/>
      <c r="DMB671" s="65"/>
      <c r="DMC671" s="65"/>
      <c r="DMD671" s="65"/>
      <c r="DME671" s="65"/>
      <c r="DMF671" s="65"/>
      <c r="DMG671" s="65"/>
      <c r="DMH671" s="65"/>
      <c r="DMI671" s="65"/>
      <c r="DMJ671" s="65"/>
      <c r="DMK671" s="65"/>
      <c r="DML671" s="65"/>
      <c r="DMM671" s="65"/>
      <c r="DMN671" s="65"/>
      <c r="DMO671" s="65"/>
      <c r="DMP671" s="65"/>
      <c r="DMQ671" s="65"/>
      <c r="DMR671" s="65"/>
      <c r="DMS671" s="65"/>
      <c r="DMT671" s="65"/>
      <c r="DMU671" s="65"/>
      <c r="DMV671" s="65"/>
      <c r="DMW671" s="65"/>
      <c r="DMX671" s="65"/>
      <c r="DMY671" s="65"/>
      <c r="DMZ671" s="65"/>
      <c r="DNA671" s="65"/>
      <c r="DNB671" s="65"/>
      <c r="DNC671" s="65"/>
      <c r="DND671" s="65"/>
      <c r="DNE671" s="65"/>
      <c r="DNF671" s="65"/>
      <c r="DNG671" s="65"/>
      <c r="DNH671" s="65"/>
      <c r="DNI671" s="65"/>
      <c r="DNJ671" s="65"/>
      <c r="DNK671" s="65"/>
      <c r="DNL671" s="65"/>
      <c r="DNM671" s="65"/>
      <c r="DNN671" s="65"/>
      <c r="DNO671" s="65"/>
      <c r="DNP671" s="65"/>
      <c r="DNQ671" s="65"/>
      <c r="DNR671" s="65"/>
      <c r="DNS671" s="65"/>
      <c r="DNT671" s="65"/>
      <c r="DNU671" s="65"/>
      <c r="DNV671" s="65"/>
      <c r="DNW671" s="65"/>
      <c r="DNX671" s="65"/>
      <c r="DNY671" s="65"/>
      <c r="DNZ671" s="65"/>
      <c r="DOA671" s="65"/>
      <c r="DOB671" s="65"/>
      <c r="DOC671" s="65"/>
      <c r="DOD671" s="65"/>
      <c r="DOE671" s="65"/>
      <c r="DOF671" s="65"/>
      <c r="DOG671" s="65"/>
      <c r="DOH671" s="65"/>
      <c r="DOI671" s="65"/>
      <c r="DOJ671" s="65"/>
      <c r="DOK671" s="65"/>
      <c r="DOL671" s="65"/>
      <c r="DOM671" s="65"/>
      <c r="DON671" s="65"/>
      <c r="DOO671" s="65"/>
      <c r="DOP671" s="65"/>
      <c r="DOQ671" s="65"/>
      <c r="DOR671" s="65"/>
      <c r="DOS671" s="65"/>
      <c r="DOT671" s="65"/>
      <c r="DOU671" s="65"/>
      <c r="DOV671" s="65"/>
      <c r="DOW671" s="65"/>
      <c r="DOX671" s="65"/>
      <c r="DOY671" s="65"/>
      <c r="DOZ671" s="65"/>
      <c r="DPA671" s="65"/>
      <c r="DPB671" s="65"/>
      <c r="DPC671" s="65"/>
      <c r="DPD671" s="65"/>
      <c r="DPE671" s="65"/>
      <c r="DPF671" s="65"/>
      <c r="DPG671" s="65"/>
      <c r="DPH671" s="65"/>
      <c r="DPI671" s="65"/>
      <c r="DPJ671" s="65"/>
      <c r="DPK671" s="65"/>
      <c r="DPL671" s="65"/>
      <c r="DPM671" s="65"/>
      <c r="DPN671" s="65"/>
      <c r="DPO671" s="65"/>
      <c r="DPP671" s="65"/>
      <c r="DPQ671" s="65"/>
      <c r="DPR671" s="65"/>
      <c r="DPS671" s="65"/>
      <c r="DPT671" s="65"/>
      <c r="DPU671" s="65"/>
      <c r="DPV671" s="65"/>
      <c r="DPW671" s="65"/>
      <c r="DPX671" s="65"/>
      <c r="DPY671" s="65"/>
      <c r="DPZ671" s="65"/>
      <c r="DQA671" s="65"/>
      <c r="DQB671" s="65"/>
      <c r="DQC671" s="65"/>
      <c r="DQD671" s="65"/>
      <c r="DQE671" s="65"/>
      <c r="DQF671" s="65"/>
      <c r="DQG671" s="65"/>
      <c r="DQH671" s="65"/>
      <c r="DQI671" s="65"/>
      <c r="DQJ671" s="65"/>
      <c r="DQK671" s="65"/>
      <c r="DQL671" s="65"/>
      <c r="DQM671" s="65"/>
      <c r="DQN671" s="65"/>
      <c r="DQO671" s="65"/>
      <c r="DQP671" s="65"/>
      <c r="DQQ671" s="65"/>
      <c r="DQR671" s="65"/>
      <c r="DQS671" s="65"/>
      <c r="DQT671" s="65"/>
      <c r="DQU671" s="65"/>
      <c r="DQV671" s="65"/>
      <c r="DQW671" s="65"/>
      <c r="DQX671" s="65"/>
      <c r="DQY671" s="65"/>
      <c r="DQZ671" s="65"/>
      <c r="DRA671" s="65"/>
      <c r="DRB671" s="65"/>
      <c r="DRC671" s="65"/>
      <c r="DRD671" s="65"/>
      <c r="DRE671" s="65"/>
      <c r="DRF671" s="65"/>
      <c r="DRG671" s="65"/>
      <c r="DRH671" s="65"/>
      <c r="DRI671" s="65"/>
      <c r="DRJ671" s="65"/>
      <c r="DRK671" s="65"/>
      <c r="DRL671" s="65"/>
      <c r="DRM671" s="65"/>
      <c r="DRN671" s="65"/>
      <c r="DRO671" s="65"/>
      <c r="DRP671" s="65"/>
      <c r="DRQ671" s="65"/>
      <c r="DRR671" s="65"/>
      <c r="DRS671" s="65"/>
      <c r="DRT671" s="65"/>
      <c r="DRU671" s="65"/>
      <c r="DRV671" s="65"/>
      <c r="DRW671" s="65"/>
      <c r="DRX671" s="65"/>
      <c r="DRY671" s="65"/>
      <c r="DRZ671" s="65"/>
      <c r="DSA671" s="65"/>
      <c r="DSB671" s="65"/>
      <c r="DSC671" s="65"/>
      <c r="DSD671" s="65"/>
      <c r="DSE671" s="65"/>
      <c r="DSF671" s="65"/>
      <c r="DSG671" s="65"/>
      <c r="DSH671" s="65"/>
      <c r="DSI671" s="65"/>
      <c r="DSJ671" s="65"/>
      <c r="DSK671" s="65"/>
      <c r="DSL671" s="65"/>
      <c r="DSM671" s="65"/>
      <c r="DSN671" s="65"/>
      <c r="DSO671" s="65"/>
      <c r="DSP671" s="65"/>
      <c r="DSQ671" s="65"/>
      <c r="DSR671" s="65"/>
      <c r="DSS671" s="65"/>
      <c r="DST671" s="65"/>
      <c r="DSU671" s="65"/>
      <c r="DSV671" s="65"/>
      <c r="DSW671" s="65"/>
      <c r="DSX671" s="65"/>
      <c r="DSY671" s="65"/>
      <c r="DSZ671" s="65"/>
      <c r="DTA671" s="65"/>
      <c r="DTB671" s="65"/>
      <c r="DTC671" s="65"/>
      <c r="DTD671" s="65"/>
      <c r="DTE671" s="65"/>
      <c r="DTF671" s="65"/>
      <c r="DTG671" s="65"/>
      <c r="DTH671" s="65"/>
      <c r="DTI671" s="65"/>
      <c r="DTJ671" s="65"/>
      <c r="DTK671" s="65"/>
      <c r="DTL671" s="65"/>
      <c r="DTM671" s="65"/>
      <c r="DTN671" s="65"/>
      <c r="DTO671" s="65"/>
      <c r="DTP671" s="65"/>
      <c r="DTQ671" s="65"/>
      <c r="DTR671" s="65"/>
      <c r="DTS671" s="65"/>
      <c r="DTT671" s="65"/>
      <c r="DTU671" s="65"/>
      <c r="DTV671" s="65"/>
      <c r="DTW671" s="65"/>
      <c r="DTX671" s="65"/>
      <c r="DTY671" s="65"/>
      <c r="DTZ671" s="65"/>
      <c r="DUA671" s="65"/>
      <c r="DUB671" s="65"/>
      <c r="DUC671" s="65"/>
      <c r="DUD671" s="65"/>
      <c r="DUE671" s="65"/>
      <c r="DUF671" s="65"/>
      <c r="DUG671" s="65"/>
      <c r="DUH671" s="65"/>
      <c r="DUI671" s="65"/>
      <c r="DUJ671" s="65"/>
      <c r="DUK671" s="65"/>
      <c r="DUL671" s="65"/>
      <c r="DUM671" s="65"/>
      <c r="DUN671" s="65"/>
      <c r="DUO671" s="65"/>
      <c r="DUP671" s="65"/>
      <c r="DUQ671" s="65"/>
      <c r="DUR671" s="65"/>
      <c r="DUS671" s="65"/>
      <c r="DUT671" s="65"/>
      <c r="DUU671" s="65"/>
      <c r="DUV671" s="65"/>
      <c r="DUW671" s="65"/>
      <c r="DUX671" s="65"/>
      <c r="DUY671" s="65"/>
      <c r="DUZ671" s="65"/>
      <c r="DVA671" s="65"/>
      <c r="DVB671" s="65"/>
      <c r="DVC671" s="65"/>
      <c r="DVD671" s="65"/>
      <c r="DVE671" s="65"/>
      <c r="DVF671" s="65"/>
      <c r="DVG671" s="65"/>
      <c r="DVH671" s="65"/>
      <c r="DVI671" s="65"/>
      <c r="DVJ671" s="65"/>
      <c r="DVK671" s="65"/>
      <c r="DVL671" s="65"/>
      <c r="DVM671" s="65"/>
      <c r="DVN671" s="65"/>
      <c r="DVO671" s="65"/>
      <c r="DVP671" s="65"/>
      <c r="DVQ671" s="65"/>
      <c r="DVR671" s="65"/>
      <c r="DVS671" s="65"/>
      <c r="DVT671" s="65"/>
      <c r="DVU671" s="65"/>
      <c r="DVV671" s="65"/>
      <c r="DVW671" s="65"/>
      <c r="DVX671" s="65"/>
      <c r="DVY671" s="65"/>
      <c r="DVZ671" s="65"/>
      <c r="DWA671" s="65"/>
      <c r="DWB671" s="65"/>
      <c r="DWC671" s="65"/>
      <c r="DWD671" s="65"/>
      <c r="DWE671" s="65"/>
      <c r="DWF671" s="65"/>
      <c r="DWG671" s="65"/>
      <c r="DWH671" s="65"/>
      <c r="DWI671" s="65"/>
      <c r="DWJ671" s="65"/>
      <c r="DWK671" s="65"/>
      <c r="DWL671" s="65"/>
      <c r="DWM671" s="65"/>
      <c r="DWN671" s="65"/>
      <c r="DWO671" s="65"/>
      <c r="DWP671" s="65"/>
      <c r="DWQ671" s="65"/>
      <c r="DWR671" s="65"/>
      <c r="DWS671" s="65"/>
      <c r="DWT671" s="65"/>
      <c r="DWU671" s="65"/>
      <c r="DWV671" s="65"/>
      <c r="DWW671" s="65"/>
      <c r="DWX671" s="65"/>
      <c r="DWY671" s="65"/>
      <c r="DWZ671" s="65"/>
      <c r="DXA671" s="65"/>
      <c r="DXB671" s="65"/>
      <c r="DXC671" s="65"/>
      <c r="DXD671" s="65"/>
      <c r="DXE671" s="65"/>
      <c r="DXF671" s="65"/>
      <c r="DXG671" s="65"/>
      <c r="DXH671" s="65"/>
      <c r="DXI671" s="65"/>
      <c r="DXJ671" s="65"/>
      <c r="DXK671" s="65"/>
      <c r="DXL671" s="65"/>
      <c r="DXM671" s="65"/>
      <c r="DXN671" s="65"/>
      <c r="DXO671" s="65"/>
      <c r="DXP671" s="65"/>
      <c r="DXQ671" s="65"/>
      <c r="DXR671" s="65"/>
      <c r="DXS671" s="65"/>
      <c r="DXT671" s="65"/>
      <c r="DXU671" s="65"/>
      <c r="DXV671" s="65"/>
      <c r="DXW671" s="65"/>
      <c r="DXX671" s="65"/>
      <c r="DXY671" s="65"/>
      <c r="DXZ671" s="65"/>
      <c r="DYA671" s="65"/>
      <c r="DYB671" s="65"/>
      <c r="DYC671" s="65"/>
      <c r="DYD671" s="65"/>
      <c r="DYE671" s="65"/>
      <c r="DYF671" s="65"/>
      <c r="DYG671" s="65"/>
      <c r="DYH671" s="65"/>
      <c r="DYI671" s="65"/>
      <c r="DYJ671" s="65"/>
      <c r="DYK671" s="65"/>
      <c r="DYL671" s="65"/>
      <c r="DYM671" s="65"/>
      <c r="DYN671" s="65"/>
      <c r="DYO671" s="65"/>
      <c r="DYP671" s="65"/>
      <c r="DYQ671" s="65"/>
      <c r="DYR671" s="65"/>
      <c r="DYS671" s="65"/>
      <c r="DYT671" s="65"/>
      <c r="DYU671" s="65"/>
      <c r="DYV671" s="65"/>
      <c r="DYW671" s="65"/>
      <c r="DYX671" s="65"/>
      <c r="DYY671" s="65"/>
      <c r="DYZ671" s="65"/>
      <c r="DZA671" s="65"/>
      <c r="DZB671" s="65"/>
      <c r="DZC671" s="65"/>
      <c r="DZD671" s="65"/>
      <c r="DZE671" s="65"/>
      <c r="DZF671" s="65"/>
      <c r="DZG671" s="65"/>
      <c r="DZH671" s="65"/>
      <c r="DZI671" s="65"/>
      <c r="DZJ671" s="65"/>
      <c r="DZK671" s="65"/>
      <c r="DZL671" s="65"/>
      <c r="DZM671" s="65"/>
      <c r="DZN671" s="65"/>
      <c r="DZO671" s="65"/>
      <c r="DZP671" s="65"/>
      <c r="DZQ671" s="65"/>
      <c r="DZR671" s="65"/>
      <c r="DZS671" s="65"/>
      <c r="DZT671" s="65"/>
      <c r="DZU671" s="65"/>
      <c r="DZV671" s="65"/>
      <c r="DZW671" s="65"/>
      <c r="DZX671" s="65"/>
      <c r="DZY671" s="65"/>
      <c r="DZZ671" s="65"/>
      <c r="EAA671" s="65"/>
      <c r="EAB671" s="65"/>
      <c r="EAC671" s="65"/>
      <c r="EAD671" s="65"/>
      <c r="EAE671" s="65"/>
      <c r="EAF671" s="65"/>
      <c r="EAG671" s="65"/>
      <c r="EAH671" s="65"/>
      <c r="EAI671" s="65"/>
      <c r="EAJ671" s="65"/>
      <c r="EAK671" s="65"/>
      <c r="EAL671" s="65"/>
      <c r="EAM671" s="65"/>
      <c r="EAN671" s="65"/>
      <c r="EAO671" s="65"/>
      <c r="EAP671" s="65"/>
      <c r="EAQ671" s="65"/>
      <c r="EAR671" s="65"/>
      <c r="EAS671" s="65"/>
      <c r="EAT671" s="65"/>
      <c r="EAU671" s="65"/>
      <c r="EAV671" s="65"/>
      <c r="EAW671" s="65"/>
      <c r="EAX671" s="65"/>
      <c r="EAY671" s="65"/>
      <c r="EAZ671" s="65"/>
      <c r="EBA671" s="65"/>
      <c r="EBB671" s="65"/>
      <c r="EBC671" s="65"/>
      <c r="EBD671" s="65"/>
      <c r="EBE671" s="65"/>
      <c r="EBF671" s="65"/>
      <c r="EBG671" s="65"/>
      <c r="EBH671" s="65"/>
      <c r="EBI671" s="65"/>
      <c r="EBJ671" s="65"/>
      <c r="EBK671" s="65"/>
      <c r="EBL671" s="65"/>
      <c r="EBM671" s="65"/>
      <c r="EBN671" s="65"/>
      <c r="EBO671" s="65"/>
      <c r="EBP671" s="65"/>
      <c r="EBQ671" s="65"/>
      <c r="EBR671" s="65"/>
      <c r="EBS671" s="65"/>
      <c r="EBT671" s="65"/>
      <c r="EBU671" s="65"/>
      <c r="EBV671" s="65"/>
      <c r="EBW671" s="65"/>
      <c r="EBX671" s="65"/>
      <c r="EBY671" s="65"/>
      <c r="EBZ671" s="65"/>
      <c r="ECA671" s="65"/>
      <c r="ECB671" s="65"/>
      <c r="ECC671" s="65"/>
      <c r="ECD671" s="65"/>
      <c r="ECE671" s="65"/>
      <c r="ECF671" s="65"/>
      <c r="ECG671" s="65"/>
      <c r="ECH671" s="65"/>
      <c r="ECI671" s="65"/>
      <c r="ECJ671" s="65"/>
      <c r="ECK671" s="65"/>
      <c r="ECL671" s="65"/>
      <c r="ECM671" s="65"/>
      <c r="ECN671" s="65"/>
      <c r="ECO671" s="65"/>
      <c r="ECP671" s="65"/>
      <c r="ECQ671" s="65"/>
      <c r="ECR671" s="65"/>
      <c r="ECS671" s="65"/>
      <c r="ECT671" s="65"/>
      <c r="ECU671" s="65"/>
      <c r="ECV671" s="65"/>
      <c r="ECW671" s="65"/>
      <c r="ECX671" s="65"/>
      <c r="ECY671" s="65"/>
      <c r="ECZ671" s="65"/>
      <c r="EDA671" s="65"/>
      <c r="EDB671" s="65"/>
      <c r="EDC671" s="65"/>
      <c r="EDD671" s="65"/>
      <c r="EDE671" s="65"/>
      <c r="EDF671" s="65"/>
      <c r="EDG671" s="65"/>
      <c r="EDH671" s="65"/>
      <c r="EDI671" s="65"/>
      <c r="EDJ671" s="65"/>
      <c r="EDK671" s="65"/>
      <c r="EDL671" s="65"/>
      <c r="EDM671" s="65"/>
      <c r="EDN671" s="65"/>
      <c r="EDO671" s="65"/>
      <c r="EDP671" s="65"/>
      <c r="EDQ671" s="65"/>
      <c r="EDR671" s="65"/>
      <c r="EDS671" s="65"/>
      <c r="EDT671" s="65"/>
      <c r="EDU671" s="65"/>
      <c r="EDV671" s="65"/>
      <c r="EDW671" s="65"/>
      <c r="EDX671" s="65"/>
      <c r="EDY671" s="65"/>
      <c r="EDZ671" s="65"/>
      <c r="EEA671" s="65"/>
      <c r="EEB671" s="65"/>
      <c r="EEC671" s="65"/>
      <c r="EED671" s="65"/>
      <c r="EEE671" s="65"/>
      <c r="EEF671" s="65"/>
      <c r="EEG671" s="65"/>
      <c r="EEH671" s="65"/>
      <c r="EEI671" s="65"/>
      <c r="EEJ671" s="65"/>
      <c r="EEK671" s="65"/>
      <c r="EEL671" s="65"/>
      <c r="EEM671" s="65"/>
      <c r="EEN671" s="65"/>
      <c r="EEO671" s="65"/>
      <c r="EEP671" s="65"/>
      <c r="EEQ671" s="65"/>
      <c r="EER671" s="65"/>
      <c r="EES671" s="65"/>
      <c r="EET671" s="65"/>
      <c r="EEU671" s="65"/>
      <c r="EEV671" s="65"/>
      <c r="EEW671" s="65"/>
      <c r="EEX671" s="65"/>
      <c r="EEY671" s="65"/>
      <c r="EEZ671" s="65"/>
      <c r="EFA671" s="65"/>
      <c r="EFB671" s="65"/>
      <c r="EFC671" s="65"/>
      <c r="EFD671" s="65"/>
      <c r="EFE671" s="65"/>
      <c r="EFF671" s="65"/>
      <c r="EFG671" s="65"/>
      <c r="EFH671" s="65"/>
      <c r="EFI671" s="65"/>
      <c r="EFJ671" s="65"/>
      <c r="EFK671" s="65"/>
      <c r="EFL671" s="65"/>
      <c r="EFM671" s="65"/>
      <c r="EFN671" s="65"/>
      <c r="EFO671" s="65"/>
      <c r="EFP671" s="65"/>
      <c r="EFQ671" s="65"/>
      <c r="EFR671" s="65"/>
      <c r="EFS671" s="65"/>
      <c r="EFT671" s="65"/>
      <c r="EFU671" s="65"/>
      <c r="EFV671" s="65"/>
      <c r="EFW671" s="65"/>
      <c r="EFX671" s="65"/>
      <c r="EFY671" s="65"/>
      <c r="EFZ671" s="65"/>
      <c r="EGA671" s="65"/>
      <c r="EGB671" s="65"/>
      <c r="EGC671" s="65"/>
      <c r="EGD671" s="65"/>
      <c r="EGE671" s="65"/>
      <c r="EGF671" s="65"/>
      <c r="EGG671" s="65"/>
      <c r="EGH671" s="65"/>
      <c r="EGI671" s="65"/>
      <c r="EGJ671" s="65"/>
      <c r="EGK671" s="65"/>
      <c r="EGL671" s="65"/>
      <c r="EGM671" s="65"/>
      <c r="EGN671" s="65"/>
      <c r="EGO671" s="65"/>
      <c r="EGP671" s="65"/>
      <c r="EGQ671" s="65"/>
      <c r="EGR671" s="65"/>
      <c r="EGS671" s="65"/>
      <c r="EGT671" s="65"/>
      <c r="EGU671" s="65"/>
      <c r="EGV671" s="65"/>
      <c r="EGW671" s="65"/>
      <c r="EGX671" s="65"/>
      <c r="EGY671" s="65"/>
      <c r="EGZ671" s="65"/>
      <c r="EHA671" s="65"/>
      <c r="EHB671" s="65"/>
      <c r="EHC671" s="65"/>
      <c r="EHD671" s="65"/>
      <c r="EHE671" s="65"/>
      <c r="EHF671" s="65"/>
      <c r="EHG671" s="65"/>
      <c r="EHH671" s="65"/>
      <c r="EHI671" s="65"/>
      <c r="EHJ671" s="65"/>
      <c r="EHK671" s="65"/>
      <c r="EHL671" s="65"/>
      <c r="EHM671" s="65"/>
      <c r="EHN671" s="65"/>
      <c r="EHO671" s="65"/>
      <c r="EHP671" s="65"/>
      <c r="EHQ671" s="65"/>
      <c r="EHR671" s="65"/>
      <c r="EHS671" s="65"/>
      <c r="EHT671" s="65"/>
      <c r="EHU671" s="65"/>
      <c r="EHV671" s="65"/>
      <c r="EHW671" s="65"/>
      <c r="EHX671" s="65"/>
      <c r="EHY671" s="65"/>
      <c r="EHZ671" s="65"/>
      <c r="EIA671" s="65"/>
      <c r="EIB671" s="65"/>
      <c r="EIC671" s="65"/>
      <c r="EID671" s="65"/>
      <c r="EIE671" s="65"/>
      <c r="EIF671" s="65"/>
      <c r="EIG671" s="65"/>
      <c r="EIH671" s="65"/>
      <c r="EII671" s="65"/>
      <c r="EIJ671" s="65"/>
      <c r="EIK671" s="65"/>
      <c r="EIL671" s="65"/>
      <c r="EIM671" s="65"/>
      <c r="EIN671" s="65"/>
      <c r="EIO671" s="65"/>
      <c r="EIP671" s="65"/>
      <c r="EIQ671" s="65"/>
      <c r="EIR671" s="65"/>
      <c r="EIS671" s="65"/>
      <c r="EIT671" s="65"/>
      <c r="EIU671" s="65"/>
      <c r="EIV671" s="65"/>
      <c r="EIW671" s="65"/>
      <c r="EIX671" s="65"/>
      <c r="EIY671" s="65"/>
      <c r="EIZ671" s="65"/>
      <c r="EJA671" s="65"/>
      <c r="EJB671" s="65"/>
      <c r="EJC671" s="65"/>
      <c r="EJD671" s="65"/>
      <c r="EJE671" s="65"/>
      <c r="EJF671" s="65"/>
      <c r="EJG671" s="65"/>
      <c r="EJH671" s="65"/>
      <c r="EJI671" s="65"/>
      <c r="EJJ671" s="65"/>
      <c r="EJK671" s="65"/>
      <c r="EJL671" s="65"/>
      <c r="EJM671" s="65"/>
      <c r="EJN671" s="65"/>
      <c r="EJO671" s="65"/>
      <c r="EJP671" s="65"/>
      <c r="EJQ671" s="65"/>
      <c r="EJR671" s="65"/>
      <c r="EJS671" s="65"/>
      <c r="EJT671" s="65"/>
      <c r="EJU671" s="65"/>
      <c r="EJV671" s="65"/>
      <c r="EJW671" s="65"/>
      <c r="EJX671" s="65"/>
      <c r="EJY671" s="65"/>
      <c r="EJZ671" s="65"/>
      <c r="EKA671" s="65"/>
      <c r="EKB671" s="65"/>
      <c r="EKC671" s="65"/>
      <c r="EKD671" s="65"/>
      <c r="EKE671" s="65"/>
      <c r="EKF671" s="65"/>
      <c r="EKG671" s="65"/>
      <c r="EKH671" s="65"/>
      <c r="EKI671" s="65"/>
      <c r="EKJ671" s="65"/>
      <c r="EKK671" s="65"/>
      <c r="EKL671" s="65"/>
      <c r="EKM671" s="65"/>
      <c r="EKN671" s="65"/>
      <c r="EKO671" s="65"/>
      <c r="EKP671" s="65"/>
      <c r="EKQ671" s="65"/>
      <c r="EKR671" s="65"/>
      <c r="EKS671" s="65"/>
      <c r="EKT671" s="65"/>
      <c r="EKU671" s="65"/>
      <c r="EKV671" s="65"/>
      <c r="EKW671" s="65"/>
      <c r="EKX671" s="65"/>
      <c r="EKY671" s="65"/>
      <c r="EKZ671" s="65"/>
      <c r="ELA671" s="65"/>
      <c r="ELB671" s="65"/>
      <c r="ELC671" s="65"/>
      <c r="ELD671" s="65"/>
      <c r="ELE671" s="65"/>
      <c r="ELF671" s="65"/>
      <c r="ELG671" s="65"/>
      <c r="ELH671" s="65"/>
      <c r="ELI671" s="65"/>
      <c r="ELJ671" s="65"/>
      <c r="ELK671" s="65"/>
      <c r="ELL671" s="65"/>
      <c r="ELM671" s="65"/>
      <c r="ELN671" s="65"/>
      <c r="ELO671" s="65"/>
      <c r="ELP671" s="65"/>
      <c r="ELQ671" s="65"/>
      <c r="ELR671" s="65"/>
      <c r="ELS671" s="65"/>
      <c r="ELT671" s="65"/>
      <c r="ELU671" s="65"/>
      <c r="ELV671" s="65"/>
      <c r="ELW671" s="65"/>
      <c r="ELX671" s="65"/>
      <c r="ELY671" s="65"/>
      <c r="ELZ671" s="65"/>
      <c r="EMA671" s="65"/>
      <c r="EMB671" s="65"/>
      <c r="EMC671" s="65"/>
      <c r="EMD671" s="65"/>
      <c r="EME671" s="65"/>
      <c r="EMF671" s="65"/>
      <c r="EMG671" s="65"/>
      <c r="EMH671" s="65"/>
      <c r="EMI671" s="65"/>
      <c r="EMJ671" s="65"/>
      <c r="EMK671" s="65"/>
      <c r="EML671" s="65"/>
      <c r="EMM671" s="65"/>
      <c r="EMN671" s="65"/>
      <c r="EMO671" s="65"/>
      <c r="EMP671" s="65"/>
      <c r="EMQ671" s="65"/>
      <c r="EMR671" s="65"/>
      <c r="EMS671" s="65"/>
      <c r="EMT671" s="65"/>
      <c r="EMU671" s="65"/>
      <c r="EMV671" s="65"/>
      <c r="EMW671" s="65"/>
      <c r="EMX671" s="65"/>
      <c r="EMY671" s="65"/>
      <c r="EMZ671" s="65"/>
      <c r="ENA671" s="65"/>
      <c r="ENB671" s="65"/>
      <c r="ENC671" s="65"/>
      <c r="END671" s="65"/>
      <c r="ENE671" s="65"/>
      <c r="ENF671" s="65"/>
      <c r="ENG671" s="65"/>
      <c r="ENH671" s="65"/>
      <c r="ENI671" s="65"/>
      <c r="ENJ671" s="65"/>
      <c r="ENK671" s="65"/>
      <c r="ENL671" s="65"/>
      <c r="ENM671" s="65"/>
      <c r="ENN671" s="65"/>
      <c r="ENO671" s="65"/>
      <c r="ENP671" s="65"/>
      <c r="ENQ671" s="65"/>
      <c r="ENR671" s="65"/>
      <c r="ENS671" s="65"/>
      <c r="ENT671" s="65"/>
      <c r="ENU671" s="65"/>
      <c r="ENV671" s="65"/>
      <c r="ENW671" s="65"/>
      <c r="ENX671" s="65"/>
      <c r="ENY671" s="65"/>
      <c r="ENZ671" s="65"/>
      <c r="EOA671" s="65"/>
      <c r="EOB671" s="65"/>
      <c r="EOC671" s="65"/>
      <c r="EOD671" s="65"/>
      <c r="EOE671" s="65"/>
      <c r="EOF671" s="65"/>
      <c r="EOG671" s="65"/>
      <c r="EOH671" s="65"/>
      <c r="EOI671" s="65"/>
      <c r="EOJ671" s="65"/>
      <c r="EOK671" s="65"/>
      <c r="EOL671" s="65"/>
      <c r="EOM671" s="65"/>
      <c r="EON671" s="65"/>
      <c r="EOO671" s="65"/>
      <c r="EOP671" s="65"/>
      <c r="EOQ671" s="65"/>
      <c r="EOR671" s="65"/>
      <c r="EOS671" s="65"/>
      <c r="EOT671" s="65"/>
      <c r="EOU671" s="65"/>
      <c r="EOV671" s="65"/>
      <c r="EOW671" s="65"/>
      <c r="EOX671" s="65"/>
      <c r="EOY671" s="65"/>
      <c r="EOZ671" s="65"/>
      <c r="EPA671" s="65"/>
      <c r="EPB671" s="65"/>
      <c r="EPC671" s="65"/>
      <c r="EPD671" s="65"/>
      <c r="EPE671" s="65"/>
      <c r="EPF671" s="65"/>
      <c r="EPG671" s="65"/>
      <c r="EPH671" s="65"/>
      <c r="EPI671" s="65"/>
      <c r="EPJ671" s="65"/>
      <c r="EPK671" s="65"/>
      <c r="EPL671" s="65"/>
      <c r="EPM671" s="65"/>
      <c r="EPN671" s="65"/>
      <c r="EPO671" s="65"/>
      <c r="EPP671" s="65"/>
      <c r="EPQ671" s="65"/>
      <c r="EPR671" s="65"/>
      <c r="EPS671" s="65"/>
      <c r="EPT671" s="65"/>
      <c r="EPU671" s="65"/>
      <c r="EPV671" s="65"/>
      <c r="EPW671" s="65"/>
      <c r="EPX671" s="65"/>
      <c r="EPY671" s="65"/>
      <c r="EPZ671" s="65"/>
      <c r="EQA671" s="65"/>
      <c r="EQB671" s="65"/>
      <c r="EQC671" s="65"/>
      <c r="EQD671" s="65"/>
      <c r="EQE671" s="65"/>
      <c r="EQF671" s="65"/>
      <c r="EQG671" s="65"/>
      <c r="EQH671" s="65"/>
      <c r="EQI671" s="65"/>
      <c r="EQJ671" s="65"/>
      <c r="EQK671" s="65"/>
      <c r="EQL671" s="65"/>
      <c r="EQM671" s="65"/>
      <c r="EQN671" s="65"/>
      <c r="EQO671" s="65"/>
      <c r="EQP671" s="65"/>
      <c r="EQQ671" s="65"/>
      <c r="EQR671" s="65"/>
      <c r="EQS671" s="65"/>
      <c r="EQT671" s="65"/>
      <c r="EQU671" s="65"/>
      <c r="EQV671" s="65"/>
      <c r="EQW671" s="65"/>
      <c r="EQX671" s="65"/>
      <c r="EQY671" s="65"/>
      <c r="EQZ671" s="65"/>
      <c r="ERA671" s="65"/>
      <c r="ERB671" s="65"/>
      <c r="ERC671" s="65"/>
      <c r="ERD671" s="65"/>
      <c r="ERE671" s="65"/>
      <c r="ERF671" s="65"/>
      <c r="ERG671" s="65"/>
      <c r="ERH671" s="65"/>
      <c r="ERI671" s="65"/>
      <c r="ERJ671" s="65"/>
      <c r="ERK671" s="65"/>
      <c r="ERL671" s="65"/>
      <c r="ERM671" s="65"/>
      <c r="ERN671" s="65"/>
      <c r="ERO671" s="65"/>
      <c r="ERP671" s="65"/>
      <c r="ERQ671" s="65"/>
      <c r="ERR671" s="65"/>
      <c r="ERS671" s="65"/>
      <c r="ERT671" s="65"/>
      <c r="ERU671" s="65"/>
      <c r="ERV671" s="65"/>
      <c r="ERW671" s="65"/>
      <c r="ERX671" s="65"/>
      <c r="ERY671" s="65"/>
      <c r="ERZ671" s="65"/>
      <c r="ESA671" s="65"/>
      <c r="ESB671" s="65"/>
      <c r="ESC671" s="65"/>
      <c r="ESD671" s="65"/>
      <c r="ESE671" s="65"/>
      <c r="ESF671" s="65"/>
      <c r="ESG671" s="65"/>
      <c r="ESH671" s="65"/>
      <c r="ESI671" s="65"/>
      <c r="ESJ671" s="65"/>
      <c r="ESK671" s="65"/>
      <c r="ESL671" s="65"/>
      <c r="ESM671" s="65"/>
      <c r="ESN671" s="65"/>
      <c r="ESO671" s="65"/>
      <c r="ESP671" s="65"/>
      <c r="ESQ671" s="65"/>
      <c r="ESR671" s="65"/>
      <c r="ESS671" s="65"/>
      <c r="EST671" s="65"/>
      <c r="ESU671" s="65"/>
      <c r="ESV671" s="65"/>
      <c r="ESW671" s="65"/>
      <c r="ESX671" s="65"/>
      <c r="ESY671" s="65"/>
      <c r="ESZ671" s="65"/>
      <c r="ETA671" s="65"/>
      <c r="ETB671" s="65"/>
      <c r="ETC671" s="65"/>
      <c r="ETD671" s="65"/>
      <c r="ETE671" s="65"/>
      <c r="ETF671" s="65"/>
      <c r="ETG671" s="65"/>
      <c r="ETH671" s="65"/>
      <c r="ETI671" s="65"/>
      <c r="ETJ671" s="65"/>
      <c r="ETK671" s="65"/>
      <c r="ETL671" s="65"/>
      <c r="ETM671" s="65"/>
      <c r="ETN671" s="65"/>
      <c r="ETO671" s="65"/>
      <c r="ETP671" s="65"/>
      <c r="ETQ671" s="65"/>
      <c r="ETR671" s="65"/>
      <c r="ETS671" s="65"/>
      <c r="ETT671" s="65"/>
      <c r="ETU671" s="65"/>
      <c r="ETV671" s="65"/>
      <c r="ETW671" s="65"/>
      <c r="ETX671" s="65"/>
      <c r="ETY671" s="65"/>
      <c r="ETZ671" s="65"/>
      <c r="EUA671" s="65"/>
      <c r="EUB671" s="65"/>
      <c r="EUC671" s="65"/>
      <c r="EUD671" s="65"/>
      <c r="EUE671" s="65"/>
      <c r="EUF671" s="65"/>
      <c r="EUG671" s="65"/>
      <c r="EUH671" s="65"/>
      <c r="EUI671" s="65"/>
      <c r="EUJ671" s="65"/>
      <c r="EUK671" s="65"/>
      <c r="EUL671" s="65"/>
      <c r="EUM671" s="65"/>
      <c r="EUN671" s="65"/>
      <c r="EUO671" s="65"/>
      <c r="EUP671" s="65"/>
      <c r="EUQ671" s="65"/>
      <c r="EUR671" s="65"/>
      <c r="EUS671" s="65"/>
      <c r="EUT671" s="65"/>
      <c r="EUU671" s="65"/>
      <c r="EUV671" s="65"/>
      <c r="EUW671" s="65"/>
      <c r="EUX671" s="65"/>
      <c r="EUY671" s="65"/>
      <c r="EUZ671" s="65"/>
      <c r="EVA671" s="65"/>
      <c r="EVB671" s="65"/>
      <c r="EVC671" s="65"/>
      <c r="EVD671" s="65"/>
      <c r="EVE671" s="65"/>
      <c r="EVF671" s="65"/>
      <c r="EVG671" s="65"/>
      <c r="EVH671" s="65"/>
      <c r="EVI671" s="65"/>
      <c r="EVJ671" s="65"/>
      <c r="EVK671" s="65"/>
      <c r="EVL671" s="65"/>
      <c r="EVM671" s="65"/>
      <c r="EVN671" s="65"/>
      <c r="EVO671" s="65"/>
      <c r="EVP671" s="65"/>
      <c r="EVQ671" s="65"/>
      <c r="EVR671" s="65"/>
      <c r="EVS671" s="65"/>
      <c r="EVT671" s="65"/>
      <c r="EVU671" s="65"/>
      <c r="EVV671" s="65"/>
      <c r="EVW671" s="65"/>
      <c r="EVX671" s="65"/>
      <c r="EVY671" s="65"/>
      <c r="EVZ671" s="65"/>
      <c r="EWA671" s="65"/>
      <c r="EWB671" s="65"/>
      <c r="EWC671" s="65"/>
      <c r="EWD671" s="65"/>
      <c r="EWE671" s="65"/>
      <c r="EWF671" s="65"/>
      <c r="EWG671" s="65"/>
      <c r="EWH671" s="65"/>
      <c r="EWI671" s="65"/>
      <c r="EWJ671" s="65"/>
      <c r="EWK671" s="65"/>
      <c r="EWL671" s="65"/>
      <c r="EWM671" s="65"/>
      <c r="EWN671" s="65"/>
      <c r="EWO671" s="65"/>
      <c r="EWP671" s="65"/>
      <c r="EWQ671" s="65"/>
      <c r="EWR671" s="65"/>
      <c r="EWS671" s="65"/>
      <c r="EWT671" s="65"/>
      <c r="EWU671" s="65"/>
      <c r="EWV671" s="65"/>
      <c r="EWW671" s="65"/>
      <c r="EWX671" s="65"/>
      <c r="EWY671" s="65"/>
      <c r="EWZ671" s="65"/>
      <c r="EXA671" s="65"/>
      <c r="EXB671" s="65"/>
      <c r="EXC671" s="65"/>
      <c r="EXD671" s="65"/>
      <c r="EXE671" s="65"/>
      <c r="EXF671" s="65"/>
      <c r="EXG671" s="65"/>
      <c r="EXH671" s="65"/>
      <c r="EXI671" s="65"/>
      <c r="EXJ671" s="65"/>
      <c r="EXK671" s="65"/>
      <c r="EXL671" s="65"/>
      <c r="EXM671" s="65"/>
      <c r="EXN671" s="65"/>
      <c r="EXO671" s="65"/>
      <c r="EXP671" s="65"/>
      <c r="EXQ671" s="65"/>
      <c r="EXR671" s="65"/>
      <c r="EXS671" s="65"/>
      <c r="EXT671" s="65"/>
      <c r="EXU671" s="65"/>
      <c r="EXV671" s="65"/>
      <c r="EXW671" s="65"/>
      <c r="EXX671" s="65"/>
      <c r="EXY671" s="65"/>
      <c r="EXZ671" s="65"/>
      <c r="EYA671" s="65"/>
      <c r="EYB671" s="65"/>
      <c r="EYC671" s="65"/>
      <c r="EYD671" s="65"/>
      <c r="EYE671" s="65"/>
      <c r="EYF671" s="65"/>
      <c r="EYG671" s="65"/>
      <c r="EYH671" s="65"/>
      <c r="EYI671" s="65"/>
      <c r="EYJ671" s="65"/>
      <c r="EYK671" s="65"/>
      <c r="EYL671" s="65"/>
      <c r="EYM671" s="65"/>
      <c r="EYN671" s="65"/>
      <c r="EYO671" s="65"/>
      <c r="EYP671" s="65"/>
      <c r="EYQ671" s="65"/>
      <c r="EYR671" s="65"/>
      <c r="EYS671" s="65"/>
      <c r="EYT671" s="65"/>
      <c r="EYU671" s="65"/>
      <c r="EYV671" s="65"/>
      <c r="EYW671" s="65"/>
      <c r="EYX671" s="65"/>
      <c r="EYY671" s="65"/>
      <c r="EYZ671" s="65"/>
      <c r="EZA671" s="65"/>
      <c r="EZB671" s="65"/>
      <c r="EZC671" s="65"/>
      <c r="EZD671" s="65"/>
      <c r="EZE671" s="65"/>
      <c r="EZF671" s="65"/>
      <c r="EZG671" s="65"/>
      <c r="EZH671" s="65"/>
      <c r="EZI671" s="65"/>
      <c r="EZJ671" s="65"/>
      <c r="EZK671" s="65"/>
      <c r="EZL671" s="65"/>
      <c r="EZM671" s="65"/>
      <c r="EZN671" s="65"/>
      <c r="EZO671" s="65"/>
      <c r="EZP671" s="65"/>
      <c r="EZQ671" s="65"/>
      <c r="EZR671" s="65"/>
      <c r="EZS671" s="65"/>
      <c r="EZT671" s="65"/>
      <c r="EZU671" s="65"/>
      <c r="EZV671" s="65"/>
      <c r="EZW671" s="65"/>
      <c r="EZX671" s="65"/>
      <c r="EZY671" s="65"/>
      <c r="EZZ671" s="65"/>
      <c r="FAA671" s="65"/>
      <c r="FAB671" s="65"/>
      <c r="FAC671" s="65"/>
      <c r="FAD671" s="65"/>
      <c r="FAE671" s="65"/>
      <c r="FAF671" s="65"/>
      <c r="FAG671" s="65"/>
      <c r="FAH671" s="65"/>
      <c r="FAI671" s="65"/>
      <c r="FAJ671" s="65"/>
      <c r="FAK671" s="65"/>
      <c r="FAL671" s="65"/>
      <c r="FAM671" s="65"/>
      <c r="FAN671" s="65"/>
      <c r="FAO671" s="65"/>
      <c r="FAP671" s="65"/>
      <c r="FAQ671" s="65"/>
      <c r="FAR671" s="65"/>
      <c r="FAS671" s="65"/>
      <c r="FAT671" s="65"/>
      <c r="FAU671" s="65"/>
      <c r="FAV671" s="65"/>
      <c r="FAW671" s="65"/>
      <c r="FAX671" s="65"/>
      <c r="FAY671" s="65"/>
      <c r="FAZ671" s="65"/>
      <c r="FBA671" s="65"/>
      <c r="FBB671" s="65"/>
      <c r="FBC671" s="65"/>
      <c r="FBD671" s="65"/>
      <c r="FBE671" s="65"/>
      <c r="FBF671" s="65"/>
      <c r="FBG671" s="65"/>
      <c r="FBH671" s="65"/>
      <c r="FBI671" s="65"/>
      <c r="FBJ671" s="65"/>
      <c r="FBK671" s="65"/>
      <c r="FBL671" s="65"/>
      <c r="FBM671" s="65"/>
      <c r="FBN671" s="65"/>
      <c r="FBO671" s="65"/>
      <c r="FBP671" s="65"/>
      <c r="FBQ671" s="65"/>
      <c r="FBR671" s="65"/>
      <c r="FBS671" s="65"/>
      <c r="FBT671" s="65"/>
      <c r="FBU671" s="65"/>
      <c r="FBV671" s="65"/>
      <c r="FBW671" s="65"/>
      <c r="FBX671" s="65"/>
      <c r="FBY671" s="65"/>
      <c r="FBZ671" s="65"/>
      <c r="FCA671" s="65"/>
      <c r="FCB671" s="65"/>
      <c r="FCC671" s="65"/>
      <c r="FCD671" s="65"/>
      <c r="FCE671" s="65"/>
      <c r="FCF671" s="65"/>
      <c r="FCG671" s="65"/>
      <c r="FCH671" s="65"/>
      <c r="FCI671" s="65"/>
      <c r="FCJ671" s="65"/>
      <c r="FCK671" s="65"/>
      <c r="FCL671" s="65"/>
      <c r="FCM671" s="65"/>
      <c r="FCN671" s="65"/>
      <c r="FCO671" s="65"/>
      <c r="FCP671" s="65"/>
      <c r="FCQ671" s="65"/>
      <c r="FCR671" s="65"/>
      <c r="FCS671" s="65"/>
      <c r="FCT671" s="65"/>
      <c r="FCU671" s="65"/>
      <c r="FCV671" s="65"/>
      <c r="FCW671" s="65"/>
      <c r="FCX671" s="65"/>
      <c r="FCY671" s="65"/>
      <c r="FCZ671" s="65"/>
      <c r="FDA671" s="65"/>
      <c r="FDB671" s="65"/>
      <c r="FDC671" s="65"/>
      <c r="FDD671" s="65"/>
      <c r="FDE671" s="65"/>
      <c r="FDF671" s="65"/>
      <c r="FDG671" s="65"/>
      <c r="FDH671" s="65"/>
      <c r="FDI671" s="65"/>
      <c r="FDJ671" s="65"/>
      <c r="FDK671" s="65"/>
      <c r="FDL671" s="65"/>
      <c r="FDM671" s="65"/>
      <c r="FDN671" s="65"/>
      <c r="FDO671" s="65"/>
      <c r="FDP671" s="65"/>
      <c r="FDQ671" s="65"/>
      <c r="FDR671" s="65"/>
      <c r="FDS671" s="65"/>
      <c r="FDT671" s="65"/>
      <c r="FDU671" s="65"/>
      <c r="FDV671" s="65"/>
      <c r="FDW671" s="65"/>
      <c r="FDX671" s="65"/>
      <c r="FDY671" s="65"/>
      <c r="FDZ671" s="65"/>
      <c r="FEA671" s="65"/>
      <c r="FEB671" s="65"/>
      <c r="FEC671" s="65"/>
      <c r="FED671" s="65"/>
      <c r="FEE671" s="65"/>
      <c r="FEF671" s="65"/>
      <c r="FEG671" s="65"/>
      <c r="FEH671" s="65"/>
      <c r="FEI671" s="65"/>
      <c r="FEJ671" s="65"/>
      <c r="FEK671" s="65"/>
      <c r="FEL671" s="65"/>
      <c r="FEM671" s="65"/>
      <c r="FEN671" s="65"/>
      <c r="FEO671" s="65"/>
      <c r="FEP671" s="65"/>
      <c r="FEQ671" s="65"/>
      <c r="FER671" s="65"/>
      <c r="FES671" s="65"/>
      <c r="FET671" s="65"/>
      <c r="FEU671" s="65"/>
      <c r="FEV671" s="65"/>
      <c r="FEW671" s="65"/>
      <c r="FEX671" s="65"/>
      <c r="FEY671" s="65"/>
      <c r="FEZ671" s="65"/>
      <c r="FFA671" s="65"/>
      <c r="FFB671" s="65"/>
      <c r="FFC671" s="65"/>
      <c r="FFD671" s="65"/>
      <c r="FFE671" s="65"/>
      <c r="FFF671" s="65"/>
      <c r="FFG671" s="65"/>
      <c r="FFH671" s="65"/>
      <c r="FFI671" s="65"/>
      <c r="FFJ671" s="65"/>
      <c r="FFK671" s="65"/>
      <c r="FFL671" s="65"/>
      <c r="FFM671" s="65"/>
      <c r="FFN671" s="65"/>
      <c r="FFO671" s="65"/>
      <c r="FFP671" s="65"/>
      <c r="FFQ671" s="65"/>
      <c r="FFR671" s="65"/>
      <c r="FFS671" s="65"/>
      <c r="FFT671" s="65"/>
      <c r="FFU671" s="65"/>
      <c r="FFV671" s="65"/>
      <c r="FFW671" s="65"/>
      <c r="FFX671" s="65"/>
      <c r="FFY671" s="65"/>
      <c r="FFZ671" s="65"/>
      <c r="FGA671" s="65"/>
      <c r="FGB671" s="65"/>
      <c r="FGC671" s="65"/>
      <c r="FGD671" s="65"/>
      <c r="FGE671" s="65"/>
      <c r="FGF671" s="65"/>
      <c r="FGG671" s="65"/>
      <c r="FGH671" s="65"/>
      <c r="FGI671" s="65"/>
      <c r="FGJ671" s="65"/>
      <c r="FGK671" s="65"/>
      <c r="FGL671" s="65"/>
      <c r="FGM671" s="65"/>
      <c r="FGN671" s="65"/>
      <c r="FGO671" s="65"/>
      <c r="FGP671" s="65"/>
      <c r="FGQ671" s="65"/>
      <c r="FGR671" s="65"/>
      <c r="FGS671" s="65"/>
      <c r="FGT671" s="65"/>
      <c r="FGU671" s="65"/>
      <c r="FGV671" s="65"/>
      <c r="FGW671" s="65"/>
      <c r="FGX671" s="65"/>
      <c r="FGY671" s="65"/>
      <c r="FGZ671" s="65"/>
      <c r="FHA671" s="65"/>
      <c r="FHB671" s="65"/>
      <c r="FHC671" s="65"/>
      <c r="FHD671" s="65"/>
      <c r="FHE671" s="65"/>
      <c r="FHF671" s="65"/>
      <c r="FHG671" s="65"/>
      <c r="FHH671" s="65"/>
      <c r="FHI671" s="65"/>
      <c r="FHJ671" s="65"/>
      <c r="FHK671" s="65"/>
      <c r="FHL671" s="65"/>
      <c r="FHM671" s="65"/>
      <c r="FHN671" s="65"/>
      <c r="FHO671" s="65"/>
      <c r="FHP671" s="65"/>
      <c r="FHQ671" s="65"/>
      <c r="FHR671" s="65"/>
      <c r="FHS671" s="65"/>
      <c r="FHT671" s="65"/>
      <c r="FHU671" s="65"/>
      <c r="FHV671" s="65"/>
      <c r="FHW671" s="65"/>
      <c r="FHX671" s="65"/>
      <c r="FHY671" s="65"/>
      <c r="FHZ671" s="65"/>
      <c r="FIA671" s="65"/>
      <c r="FIB671" s="65"/>
      <c r="FIC671" s="65"/>
      <c r="FID671" s="65"/>
      <c r="FIE671" s="65"/>
      <c r="FIF671" s="65"/>
      <c r="FIG671" s="65"/>
      <c r="FIH671" s="65"/>
      <c r="FII671" s="65"/>
      <c r="FIJ671" s="65"/>
      <c r="FIK671" s="65"/>
      <c r="FIL671" s="65"/>
      <c r="FIM671" s="65"/>
      <c r="FIN671" s="65"/>
      <c r="FIO671" s="65"/>
      <c r="FIP671" s="65"/>
      <c r="FIQ671" s="65"/>
      <c r="FIR671" s="65"/>
      <c r="FIS671" s="65"/>
      <c r="FIT671" s="65"/>
      <c r="FIU671" s="65"/>
      <c r="FIV671" s="65"/>
      <c r="FIW671" s="65"/>
      <c r="FIX671" s="65"/>
      <c r="FIY671" s="65"/>
      <c r="FIZ671" s="65"/>
      <c r="FJA671" s="65"/>
      <c r="FJB671" s="65"/>
      <c r="FJC671" s="65"/>
      <c r="FJD671" s="65"/>
      <c r="FJE671" s="65"/>
      <c r="FJF671" s="65"/>
      <c r="FJG671" s="65"/>
      <c r="FJH671" s="65"/>
      <c r="FJI671" s="65"/>
      <c r="FJJ671" s="65"/>
      <c r="FJK671" s="65"/>
      <c r="FJL671" s="65"/>
      <c r="FJM671" s="65"/>
      <c r="FJN671" s="65"/>
      <c r="FJO671" s="65"/>
      <c r="FJP671" s="65"/>
      <c r="FJQ671" s="65"/>
      <c r="FJR671" s="65"/>
      <c r="FJS671" s="65"/>
      <c r="FJT671" s="65"/>
      <c r="FJU671" s="65"/>
      <c r="FJV671" s="65"/>
      <c r="FJW671" s="65"/>
      <c r="FJX671" s="65"/>
      <c r="FJY671" s="65"/>
      <c r="FJZ671" s="65"/>
      <c r="FKA671" s="65"/>
      <c r="FKB671" s="65"/>
      <c r="FKC671" s="65"/>
      <c r="FKD671" s="65"/>
      <c r="FKE671" s="65"/>
      <c r="FKF671" s="65"/>
      <c r="FKG671" s="65"/>
      <c r="FKH671" s="65"/>
      <c r="FKI671" s="65"/>
      <c r="FKJ671" s="65"/>
      <c r="FKK671" s="65"/>
      <c r="FKL671" s="65"/>
      <c r="FKM671" s="65"/>
      <c r="FKN671" s="65"/>
      <c r="FKO671" s="65"/>
      <c r="FKP671" s="65"/>
      <c r="FKQ671" s="65"/>
      <c r="FKR671" s="65"/>
      <c r="FKS671" s="65"/>
      <c r="FKT671" s="65"/>
      <c r="FKU671" s="65"/>
      <c r="FKV671" s="65"/>
      <c r="FKW671" s="65"/>
      <c r="FKX671" s="65"/>
      <c r="FKY671" s="65"/>
      <c r="FKZ671" s="65"/>
      <c r="FLA671" s="65"/>
      <c r="FLB671" s="65"/>
      <c r="FLC671" s="65"/>
      <c r="FLD671" s="65"/>
      <c r="FLE671" s="65"/>
      <c r="FLF671" s="65"/>
      <c r="FLG671" s="65"/>
      <c r="FLH671" s="65"/>
      <c r="FLI671" s="65"/>
      <c r="FLJ671" s="65"/>
      <c r="FLK671" s="65"/>
      <c r="FLL671" s="65"/>
      <c r="FLM671" s="65"/>
      <c r="FLN671" s="65"/>
      <c r="FLO671" s="65"/>
      <c r="FLP671" s="65"/>
      <c r="FLQ671" s="65"/>
      <c r="FLR671" s="65"/>
      <c r="FLS671" s="65"/>
      <c r="FLT671" s="65"/>
      <c r="FLU671" s="65"/>
      <c r="FLV671" s="65"/>
      <c r="FLW671" s="65"/>
      <c r="FLX671" s="65"/>
      <c r="FLY671" s="65"/>
      <c r="FLZ671" s="65"/>
      <c r="FMA671" s="65"/>
      <c r="FMB671" s="65"/>
      <c r="FMC671" s="65"/>
      <c r="FMD671" s="65"/>
      <c r="FME671" s="65"/>
      <c r="FMF671" s="65"/>
      <c r="FMG671" s="65"/>
      <c r="FMH671" s="65"/>
      <c r="FMI671" s="65"/>
      <c r="FMJ671" s="65"/>
      <c r="FMK671" s="65"/>
      <c r="FML671" s="65"/>
      <c r="FMM671" s="65"/>
      <c r="FMN671" s="65"/>
      <c r="FMO671" s="65"/>
      <c r="FMP671" s="65"/>
      <c r="FMQ671" s="65"/>
      <c r="FMR671" s="65"/>
      <c r="FMS671" s="65"/>
      <c r="FMT671" s="65"/>
      <c r="FMU671" s="65"/>
      <c r="FMV671" s="65"/>
      <c r="FMW671" s="65"/>
      <c r="FMX671" s="65"/>
      <c r="FMY671" s="65"/>
      <c r="FMZ671" s="65"/>
      <c r="FNA671" s="65"/>
      <c r="FNB671" s="65"/>
      <c r="FNC671" s="65"/>
      <c r="FND671" s="65"/>
      <c r="FNE671" s="65"/>
      <c r="FNF671" s="65"/>
      <c r="FNG671" s="65"/>
      <c r="FNH671" s="65"/>
      <c r="FNI671" s="65"/>
      <c r="FNJ671" s="65"/>
      <c r="FNK671" s="65"/>
      <c r="FNL671" s="65"/>
      <c r="FNM671" s="65"/>
      <c r="FNN671" s="65"/>
      <c r="FNO671" s="65"/>
      <c r="FNP671" s="65"/>
      <c r="FNQ671" s="65"/>
      <c r="FNR671" s="65"/>
      <c r="FNS671" s="65"/>
      <c r="FNT671" s="65"/>
      <c r="FNU671" s="65"/>
      <c r="FNV671" s="65"/>
      <c r="FNW671" s="65"/>
      <c r="FNX671" s="65"/>
      <c r="FNY671" s="65"/>
      <c r="FNZ671" s="65"/>
      <c r="FOA671" s="65"/>
      <c r="FOB671" s="65"/>
      <c r="FOC671" s="65"/>
      <c r="FOD671" s="65"/>
      <c r="FOE671" s="65"/>
      <c r="FOF671" s="65"/>
      <c r="FOG671" s="65"/>
      <c r="FOH671" s="65"/>
      <c r="FOI671" s="65"/>
      <c r="FOJ671" s="65"/>
      <c r="FOK671" s="65"/>
      <c r="FOL671" s="65"/>
      <c r="FOM671" s="65"/>
      <c r="FON671" s="65"/>
      <c r="FOO671" s="65"/>
      <c r="FOP671" s="65"/>
      <c r="FOQ671" s="65"/>
      <c r="FOR671" s="65"/>
      <c r="FOS671" s="65"/>
      <c r="FOT671" s="65"/>
      <c r="FOU671" s="65"/>
      <c r="FOV671" s="65"/>
      <c r="FOW671" s="65"/>
      <c r="FOX671" s="65"/>
      <c r="FOY671" s="65"/>
      <c r="FOZ671" s="65"/>
      <c r="FPA671" s="65"/>
      <c r="FPB671" s="65"/>
      <c r="FPC671" s="65"/>
      <c r="FPD671" s="65"/>
      <c r="FPE671" s="65"/>
      <c r="FPF671" s="65"/>
      <c r="FPG671" s="65"/>
      <c r="FPH671" s="65"/>
      <c r="FPI671" s="65"/>
      <c r="FPJ671" s="65"/>
      <c r="FPK671" s="65"/>
      <c r="FPL671" s="65"/>
      <c r="FPM671" s="65"/>
      <c r="FPN671" s="65"/>
      <c r="FPO671" s="65"/>
      <c r="FPP671" s="65"/>
      <c r="FPQ671" s="65"/>
      <c r="FPR671" s="65"/>
      <c r="FPS671" s="65"/>
      <c r="FPT671" s="65"/>
      <c r="FPU671" s="65"/>
      <c r="FPV671" s="65"/>
      <c r="FPW671" s="65"/>
      <c r="FPX671" s="65"/>
      <c r="FPY671" s="65"/>
      <c r="FPZ671" s="65"/>
      <c r="FQA671" s="65"/>
      <c r="FQB671" s="65"/>
      <c r="FQC671" s="65"/>
      <c r="FQD671" s="65"/>
      <c r="FQE671" s="65"/>
      <c r="FQF671" s="65"/>
      <c r="FQG671" s="65"/>
      <c r="FQH671" s="65"/>
      <c r="FQI671" s="65"/>
      <c r="FQJ671" s="65"/>
      <c r="FQK671" s="65"/>
      <c r="FQL671" s="65"/>
      <c r="FQM671" s="65"/>
      <c r="FQN671" s="65"/>
      <c r="FQO671" s="65"/>
      <c r="FQP671" s="65"/>
      <c r="FQQ671" s="65"/>
      <c r="FQR671" s="65"/>
      <c r="FQS671" s="65"/>
      <c r="FQT671" s="65"/>
      <c r="FQU671" s="65"/>
      <c r="FQV671" s="65"/>
      <c r="FQW671" s="65"/>
      <c r="FQX671" s="65"/>
      <c r="FQY671" s="65"/>
      <c r="FQZ671" s="65"/>
      <c r="FRA671" s="65"/>
      <c r="FRB671" s="65"/>
      <c r="FRC671" s="65"/>
      <c r="FRD671" s="65"/>
      <c r="FRE671" s="65"/>
      <c r="FRF671" s="65"/>
      <c r="FRG671" s="65"/>
      <c r="FRH671" s="65"/>
      <c r="FRI671" s="65"/>
      <c r="FRJ671" s="65"/>
      <c r="FRK671" s="65"/>
      <c r="FRL671" s="65"/>
      <c r="FRM671" s="65"/>
      <c r="FRN671" s="65"/>
      <c r="FRO671" s="65"/>
      <c r="FRP671" s="65"/>
      <c r="FRQ671" s="65"/>
      <c r="FRR671" s="65"/>
      <c r="FRS671" s="65"/>
      <c r="FRT671" s="65"/>
      <c r="FRU671" s="65"/>
      <c r="FRV671" s="65"/>
      <c r="FRW671" s="65"/>
      <c r="FRX671" s="65"/>
      <c r="FRY671" s="65"/>
      <c r="FRZ671" s="65"/>
      <c r="FSA671" s="65"/>
      <c r="FSB671" s="65"/>
      <c r="FSC671" s="65"/>
      <c r="FSD671" s="65"/>
      <c r="FSE671" s="65"/>
      <c r="FSF671" s="65"/>
      <c r="FSG671" s="65"/>
      <c r="FSH671" s="65"/>
      <c r="FSI671" s="65"/>
      <c r="FSJ671" s="65"/>
      <c r="FSK671" s="65"/>
      <c r="FSL671" s="65"/>
      <c r="FSM671" s="65"/>
      <c r="FSN671" s="65"/>
      <c r="FSO671" s="65"/>
      <c r="FSP671" s="65"/>
      <c r="FSQ671" s="65"/>
      <c r="FSR671" s="65"/>
      <c r="FSS671" s="65"/>
      <c r="FST671" s="65"/>
      <c r="FSU671" s="65"/>
      <c r="FSV671" s="65"/>
      <c r="FSW671" s="65"/>
      <c r="FSX671" s="65"/>
      <c r="FSY671" s="65"/>
      <c r="FSZ671" s="65"/>
      <c r="FTA671" s="65"/>
      <c r="FTB671" s="65"/>
      <c r="FTC671" s="65"/>
      <c r="FTD671" s="65"/>
      <c r="FTE671" s="65"/>
      <c r="FTF671" s="65"/>
      <c r="FTG671" s="65"/>
      <c r="FTH671" s="65"/>
      <c r="FTI671" s="65"/>
      <c r="FTJ671" s="65"/>
      <c r="FTK671" s="65"/>
      <c r="FTL671" s="65"/>
      <c r="FTM671" s="65"/>
      <c r="FTN671" s="65"/>
      <c r="FTO671" s="65"/>
      <c r="FTP671" s="65"/>
      <c r="FTQ671" s="65"/>
      <c r="FTR671" s="65"/>
      <c r="FTS671" s="65"/>
      <c r="FTT671" s="65"/>
      <c r="FTU671" s="65"/>
      <c r="FTV671" s="65"/>
      <c r="FTW671" s="65"/>
      <c r="FTX671" s="65"/>
      <c r="FTY671" s="65"/>
      <c r="FTZ671" s="65"/>
      <c r="FUA671" s="65"/>
      <c r="FUB671" s="65"/>
      <c r="FUC671" s="65"/>
      <c r="FUD671" s="65"/>
      <c r="FUE671" s="65"/>
      <c r="FUF671" s="65"/>
      <c r="FUG671" s="65"/>
      <c r="FUH671" s="65"/>
      <c r="FUI671" s="65"/>
      <c r="FUJ671" s="65"/>
      <c r="FUK671" s="65"/>
      <c r="FUL671" s="65"/>
      <c r="FUM671" s="65"/>
      <c r="FUN671" s="65"/>
      <c r="FUO671" s="65"/>
      <c r="FUP671" s="65"/>
      <c r="FUQ671" s="65"/>
      <c r="FUR671" s="65"/>
      <c r="FUS671" s="65"/>
      <c r="FUT671" s="65"/>
      <c r="FUU671" s="65"/>
      <c r="FUV671" s="65"/>
      <c r="FUW671" s="65"/>
      <c r="FUX671" s="65"/>
      <c r="FUY671" s="65"/>
      <c r="FUZ671" s="65"/>
      <c r="FVA671" s="65"/>
      <c r="FVB671" s="65"/>
      <c r="FVC671" s="65"/>
      <c r="FVD671" s="65"/>
      <c r="FVE671" s="65"/>
      <c r="FVF671" s="65"/>
      <c r="FVG671" s="65"/>
      <c r="FVH671" s="65"/>
      <c r="FVI671" s="65"/>
      <c r="FVJ671" s="65"/>
      <c r="FVK671" s="65"/>
      <c r="FVL671" s="65"/>
      <c r="FVM671" s="65"/>
      <c r="FVN671" s="65"/>
      <c r="FVO671" s="65"/>
      <c r="FVP671" s="65"/>
      <c r="FVQ671" s="65"/>
      <c r="FVR671" s="65"/>
      <c r="FVS671" s="65"/>
      <c r="FVT671" s="65"/>
      <c r="FVU671" s="65"/>
      <c r="FVV671" s="65"/>
      <c r="FVW671" s="65"/>
      <c r="FVX671" s="65"/>
      <c r="FVY671" s="65"/>
      <c r="FVZ671" s="65"/>
      <c r="FWA671" s="65"/>
      <c r="FWB671" s="65"/>
      <c r="FWC671" s="65"/>
      <c r="FWD671" s="65"/>
      <c r="FWE671" s="65"/>
      <c r="FWF671" s="65"/>
      <c r="FWG671" s="65"/>
      <c r="FWH671" s="65"/>
      <c r="FWI671" s="65"/>
      <c r="FWJ671" s="65"/>
      <c r="FWK671" s="65"/>
      <c r="FWL671" s="65"/>
      <c r="FWM671" s="65"/>
      <c r="FWN671" s="65"/>
      <c r="FWO671" s="65"/>
      <c r="FWP671" s="65"/>
      <c r="FWQ671" s="65"/>
      <c r="FWR671" s="65"/>
      <c r="FWS671" s="65"/>
      <c r="FWT671" s="65"/>
      <c r="FWU671" s="65"/>
      <c r="FWV671" s="65"/>
      <c r="FWW671" s="65"/>
      <c r="FWX671" s="65"/>
      <c r="FWY671" s="65"/>
      <c r="FWZ671" s="65"/>
      <c r="FXA671" s="65"/>
      <c r="FXB671" s="65"/>
      <c r="FXC671" s="65"/>
      <c r="FXD671" s="65"/>
      <c r="FXE671" s="65"/>
      <c r="FXF671" s="65"/>
      <c r="FXG671" s="65"/>
      <c r="FXH671" s="65"/>
      <c r="FXI671" s="65"/>
      <c r="FXJ671" s="65"/>
      <c r="FXK671" s="65"/>
      <c r="FXL671" s="65"/>
      <c r="FXM671" s="65"/>
      <c r="FXN671" s="65"/>
      <c r="FXO671" s="65"/>
      <c r="FXP671" s="65"/>
      <c r="FXQ671" s="65"/>
      <c r="FXR671" s="65"/>
      <c r="FXS671" s="65"/>
      <c r="FXT671" s="65"/>
      <c r="FXU671" s="65"/>
      <c r="FXV671" s="65"/>
      <c r="FXW671" s="65"/>
      <c r="FXX671" s="65"/>
      <c r="FXY671" s="65"/>
      <c r="FXZ671" s="65"/>
      <c r="FYA671" s="65"/>
      <c r="FYB671" s="65"/>
      <c r="FYC671" s="65"/>
      <c r="FYD671" s="65"/>
      <c r="FYE671" s="65"/>
      <c r="FYF671" s="65"/>
      <c r="FYG671" s="65"/>
      <c r="FYH671" s="65"/>
      <c r="FYI671" s="65"/>
      <c r="FYJ671" s="65"/>
      <c r="FYK671" s="65"/>
      <c r="FYL671" s="65"/>
      <c r="FYM671" s="65"/>
      <c r="FYN671" s="65"/>
      <c r="FYO671" s="65"/>
      <c r="FYP671" s="65"/>
      <c r="FYQ671" s="65"/>
      <c r="FYR671" s="65"/>
      <c r="FYS671" s="65"/>
      <c r="FYT671" s="65"/>
      <c r="FYU671" s="65"/>
      <c r="FYV671" s="65"/>
      <c r="FYW671" s="65"/>
      <c r="FYX671" s="65"/>
      <c r="FYY671" s="65"/>
      <c r="FYZ671" s="65"/>
      <c r="FZA671" s="65"/>
      <c r="FZB671" s="65"/>
      <c r="FZC671" s="65"/>
      <c r="FZD671" s="65"/>
      <c r="FZE671" s="65"/>
      <c r="FZF671" s="65"/>
      <c r="FZG671" s="65"/>
      <c r="FZH671" s="65"/>
      <c r="FZI671" s="65"/>
      <c r="FZJ671" s="65"/>
      <c r="FZK671" s="65"/>
      <c r="FZL671" s="65"/>
      <c r="FZM671" s="65"/>
      <c r="FZN671" s="65"/>
      <c r="FZO671" s="65"/>
      <c r="FZP671" s="65"/>
      <c r="FZQ671" s="65"/>
      <c r="FZR671" s="65"/>
      <c r="FZS671" s="65"/>
      <c r="FZT671" s="65"/>
      <c r="FZU671" s="65"/>
      <c r="FZV671" s="65"/>
      <c r="FZW671" s="65"/>
      <c r="FZX671" s="65"/>
      <c r="FZY671" s="65"/>
      <c r="FZZ671" s="65"/>
      <c r="GAA671" s="65"/>
      <c r="GAB671" s="65"/>
      <c r="GAC671" s="65"/>
      <c r="GAD671" s="65"/>
      <c r="GAE671" s="65"/>
      <c r="GAF671" s="65"/>
      <c r="GAG671" s="65"/>
      <c r="GAH671" s="65"/>
      <c r="GAI671" s="65"/>
      <c r="GAJ671" s="65"/>
      <c r="GAK671" s="65"/>
      <c r="GAL671" s="65"/>
      <c r="GAM671" s="65"/>
      <c r="GAN671" s="65"/>
      <c r="GAO671" s="65"/>
      <c r="GAP671" s="65"/>
      <c r="GAQ671" s="65"/>
      <c r="GAR671" s="65"/>
      <c r="GAS671" s="65"/>
      <c r="GAT671" s="65"/>
      <c r="GAU671" s="65"/>
      <c r="GAV671" s="65"/>
      <c r="GAW671" s="65"/>
      <c r="GAX671" s="65"/>
      <c r="GAY671" s="65"/>
      <c r="GAZ671" s="65"/>
      <c r="GBA671" s="65"/>
      <c r="GBB671" s="65"/>
      <c r="GBC671" s="65"/>
      <c r="GBD671" s="65"/>
      <c r="GBE671" s="65"/>
      <c r="GBF671" s="65"/>
      <c r="GBG671" s="65"/>
      <c r="GBH671" s="65"/>
      <c r="GBI671" s="65"/>
      <c r="GBJ671" s="65"/>
      <c r="GBK671" s="65"/>
      <c r="GBL671" s="65"/>
      <c r="GBM671" s="65"/>
      <c r="GBN671" s="65"/>
      <c r="GBO671" s="65"/>
      <c r="GBP671" s="65"/>
      <c r="GBQ671" s="65"/>
      <c r="GBR671" s="65"/>
      <c r="GBS671" s="65"/>
      <c r="GBT671" s="65"/>
      <c r="GBU671" s="65"/>
      <c r="GBV671" s="65"/>
      <c r="GBW671" s="65"/>
      <c r="GBX671" s="65"/>
      <c r="GBY671" s="65"/>
      <c r="GBZ671" s="65"/>
      <c r="GCA671" s="65"/>
      <c r="GCB671" s="65"/>
      <c r="GCC671" s="65"/>
      <c r="GCD671" s="65"/>
      <c r="GCE671" s="65"/>
      <c r="GCF671" s="65"/>
      <c r="GCG671" s="65"/>
      <c r="GCH671" s="65"/>
      <c r="GCI671" s="65"/>
      <c r="GCJ671" s="65"/>
      <c r="GCK671" s="65"/>
      <c r="GCL671" s="65"/>
      <c r="GCM671" s="65"/>
      <c r="GCN671" s="65"/>
      <c r="GCO671" s="65"/>
      <c r="GCP671" s="65"/>
      <c r="GCQ671" s="65"/>
      <c r="GCR671" s="65"/>
      <c r="GCS671" s="65"/>
      <c r="GCT671" s="65"/>
      <c r="GCU671" s="65"/>
      <c r="GCV671" s="65"/>
      <c r="GCW671" s="65"/>
      <c r="GCX671" s="65"/>
      <c r="GCY671" s="65"/>
      <c r="GCZ671" s="65"/>
      <c r="GDA671" s="65"/>
      <c r="GDB671" s="65"/>
      <c r="GDC671" s="65"/>
      <c r="GDD671" s="65"/>
      <c r="GDE671" s="65"/>
      <c r="GDF671" s="65"/>
      <c r="GDG671" s="65"/>
      <c r="GDH671" s="65"/>
      <c r="GDI671" s="65"/>
      <c r="GDJ671" s="65"/>
      <c r="GDK671" s="65"/>
      <c r="GDL671" s="65"/>
      <c r="GDM671" s="65"/>
      <c r="GDN671" s="65"/>
      <c r="GDO671" s="65"/>
      <c r="GDP671" s="65"/>
      <c r="GDQ671" s="65"/>
      <c r="GDR671" s="65"/>
      <c r="GDS671" s="65"/>
      <c r="GDT671" s="65"/>
      <c r="GDU671" s="65"/>
      <c r="GDV671" s="65"/>
      <c r="GDW671" s="65"/>
      <c r="GDX671" s="65"/>
      <c r="GDY671" s="65"/>
      <c r="GDZ671" s="65"/>
      <c r="GEA671" s="65"/>
      <c r="GEB671" s="65"/>
      <c r="GEC671" s="65"/>
      <c r="GED671" s="65"/>
      <c r="GEE671" s="65"/>
      <c r="GEF671" s="65"/>
      <c r="GEG671" s="65"/>
      <c r="GEH671" s="65"/>
      <c r="GEI671" s="65"/>
      <c r="GEJ671" s="65"/>
      <c r="GEK671" s="65"/>
      <c r="GEL671" s="65"/>
      <c r="GEM671" s="65"/>
      <c r="GEN671" s="65"/>
      <c r="GEO671" s="65"/>
      <c r="GEP671" s="65"/>
      <c r="GEQ671" s="65"/>
      <c r="GER671" s="65"/>
      <c r="GES671" s="65"/>
      <c r="GET671" s="65"/>
      <c r="GEU671" s="65"/>
      <c r="GEV671" s="65"/>
      <c r="GEW671" s="65"/>
      <c r="GEX671" s="65"/>
      <c r="GEY671" s="65"/>
      <c r="GEZ671" s="65"/>
      <c r="GFA671" s="65"/>
      <c r="GFB671" s="65"/>
      <c r="GFC671" s="65"/>
      <c r="GFD671" s="65"/>
      <c r="GFE671" s="65"/>
      <c r="GFF671" s="65"/>
      <c r="GFG671" s="65"/>
      <c r="GFH671" s="65"/>
      <c r="GFI671" s="65"/>
      <c r="GFJ671" s="65"/>
      <c r="GFK671" s="65"/>
      <c r="GFL671" s="65"/>
      <c r="GFM671" s="65"/>
      <c r="GFN671" s="65"/>
      <c r="GFO671" s="65"/>
      <c r="GFP671" s="65"/>
      <c r="GFQ671" s="65"/>
      <c r="GFR671" s="65"/>
      <c r="GFS671" s="65"/>
      <c r="GFT671" s="65"/>
      <c r="GFU671" s="65"/>
      <c r="GFV671" s="65"/>
      <c r="GFW671" s="65"/>
      <c r="GFX671" s="65"/>
      <c r="GFY671" s="65"/>
      <c r="GFZ671" s="65"/>
      <c r="GGA671" s="65"/>
      <c r="GGB671" s="65"/>
      <c r="GGC671" s="65"/>
      <c r="GGD671" s="65"/>
      <c r="GGE671" s="65"/>
      <c r="GGF671" s="65"/>
      <c r="GGG671" s="65"/>
      <c r="GGH671" s="65"/>
      <c r="GGI671" s="65"/>
      <c r="GGJ671" s="65"/>
      <c r="GGK671" s="65"/>
      <c r="GGL671" s="65"/>
      <c r="GGM671" s="65"/>
      <c r="GGN671" s="65"/>
      <c r="GGO671" s="65"/>
      <c r="GGP671" s="65"/>
      <c r="GGQ671" s="65"/>
      <c r="GGR671" s="65"/>
      <c r="GGS671" s="65"/>
      <c r="GGT671" s="65"/>
      <c r="GGU671" s="65"/>
      <c r="GGV671" s="65"/>
      <c r="GGW671" s="65"/>
      <c r="GGX671" s="65"/>
      <c r="GGY671" s="65"/>
      <c r="GGZ671" s="65"/>
      <c r="GHA671" s="65"/>
      <c r="GHB671" s="65"/>
      <c r="GHC671" s="65"/>
      <c r="GHD671" s="65"/>
      <c r="GHE671" s="65"/>
      <c r="GHF671" s="65"/>
      <c r="GHG671" s="65"/>
      <c r="GHH671" s="65"/>
      <c r="GHI671" s="65"/>
      <c r="GHJ671" s="65"/>
      <c r="GHK671" s="65"/>
      <c r="GHL671" s="65"/>
      <c r="GHM671" s="65"/>
      <c r="GHN671" s="65"/>
      <c r="GHO671" s="65"/>
      <c r="GHP671" s="65"/>
      <c r="GHQ671" s="65"/>
      <c r="GHR671" s="65"/>
      <c r="GHS671" s="65"/>
      <c r="GHT671" s="65"/>
      <c r="GHU671" s="65"/>
      <c r="GHV671" s="65"/>
      <c r="GHW671" s="65"/>
      <c r="GHX671" s="65"/>
      <c r="GHY671" s="65"/>
      <c r="GHZ671" s="65"/>
      <c r="GIA671" s="65"/>
      <c r="GIB671" s="65"/>
      <c r="GIC671" s="65"/>
      <c r="GID671" s="65"/>
      <c r="GIE671" s="65"/>
      <c r="GIF671" s="65"/>
      <c r="GIG671" s="65"/>
      <c r="GIH671" s="65"/>
      <c r="GII671" s="65"/>
      <c r="GIJ671" s="65"/>
      <c r="GIK671" s="65"/>
      <c r="GIL671" s="65"/>
      <c r="GIM671" s="65"/>
      <c r="GIN671" s="65"/>
      <c r="GIO671" s="65"/>
      <c r="GIP671" s="65"/>
      <c r="GIQ671" s="65"/>
      <c r="GIR671" s="65"/>
      <c r="GIS671" s="65"/>
      <c r="GIT671" s="65"/>
      <c r="GIU671" s="65"/>
      <c r="GIV671" s="65"/>
      <c r="GIW671" s="65"/>
      <c r="GIX671" s="65"/>
      <c r="GIY671" s="65"/>
      <c r="GIZ671" s="65"/>
      <c r="GJA671" s="65"/>
      <c r="GJB671" s="65"/>
      <c r="GJC671" s="65"/>
      <c r="GJD671" s="65"/>
      <c r="GJE671" s="65"/>
      <c r="GJF671" s="65"/>
      <c r="GJG671" s="65"/>
      <c r="GJH671" s="65"/>
      <c r="GJI671" s="65"/>
      <c r="GJJ671" s="65"/>
      <c r="GJK671" s="65"/>
      <c r="GJL671" s="65"/>
      <c r="GJM671" s="65"/>
      <c r="GJN671" s="65"/>
      <c r="GJO671" s="65"/>
      <c r="GJP671" s="65"/>
      <c r="GJQ671" s="65"/>
      <c r="GJR671" s="65"/>
      <c r="GJS671" s="65"/>
      <c r="GJT671" s="65"/>
      <c r="GJU671" s="65"/>
      <c r="GJV671" s="65"/>
      <c r="GJW671" s="65"/>
      <c r="GJX671" s="65"/>
      <c r="GJY671" s="65"/>
      <c r="GJZ671" s="65"/>
      <c r="GKA671" s="65"/>
      <c r="GKB671" s="65"/>
      <c r="GKC671" s="65"/>
      <c r="GKD671" s="65"/>
      <c r="GKE671" s="65"/>
      <c r="GKF671" s="65"/>
      <c r="GKG671" s="65"/>
      <c r="GKH671" s="65"/>
      <c r="GKI671" s="65"/>
      <c r="GKJ671" s="65"/>
      <c r="GKK671" s="65"/>
      <c r="GKL671" s="65"/>
      <c r="GKM671" s="65"/>
      <c r="GKN671" s="65"/>
      <c r="GKO671" s="65"/>
      <c r="GKP671" s="65"/>
      <c r="GKQ671" s="65"/>
      <c r="GKR671" s="65"/>
      <c r="GKS671" s="65"/>
      <c r="GKT671" s="65"/>
      <c r="GKU671" s="65"/>
      <c r="GKV671" s="65"/>
      <c r="GKW671" s="65"/>
      <c r="GKX671" s="65"/>
      <c r="GKY671" s="65"/>
      <c r="GKZ671" s="65"/>
      <c r="GLA671" s="65"/>
      <c r="GLB671" s="65"/>
      <c r="GLC671" s="65"/>
      <c r="GLD671" s="65"/>
      <c r="GLE671" s="65"/>
      <c r="GLF671" s="65"/>
      <c r="GLG671" s="65"/>
      <c r="GLH671" s="65"/>
      <c r="GLI671" s="65"/>
      <c r="GLJ671" s="65"/>
      <c r="GLK671" s="65"/>
      <c r="GLL671" s="65"/>
      <c r="GLM671" s="65"/>
      <c r="GLN671" s="65"/>
      <c r="GLO671" s="65"/>
      <c r="GLP671" s="65"/>
      <c r="GLQ671" s="65"/>
      <c r="GLR671" s="65"/>
      <c r="GLS671" s="65"/>
      <c r="GLT671" s="65"/>
      <c r="GLU671" s="65"/>
      <c r="GLV671" s="65"/>
      <c r="GLW671" s="65"/>
      <c r="GLX671" s="65"/>
      <c r="GLY671" s="65"/>
      <c r="GLZ671" s="65"/>
      <c r="GMA671" s="65"/>
      <c r="GMB671" s="65"/>
      <c r="GMC671" s="65"/>
      <c r="GMD671" s="65"/>
      <c r="GME671" s="65"/>
      <c r="GMF671" s="65"/>
      <c r="GMG671" s="65"/>
      <c r="GMH671" s="65"/>
      <c r="GMI671" s="65"/>
      <c r="GMJ671" s="65"/>
      <c r="GMK671" s="65"/>
      <c r="GML671" s="65"/>
      <c r="GMM671" s="65"/>
      <c r="GMN671" s="65"/>
      <c r="GMO671" s="65"/>
      <c r="GMP671" s="65"/>
      <c r="GMQ671" s="65"/>
      <c r="GMR671" s="65"/>
      <c r="GMS671" s="65"/>
      <c r="GMT671" s="65"/>
      <c r="GMU671" s="65"/>
      <c r="GMV671" s="65"/>
      <c r="GMW671" s="65"/>
      <c r="GMX671" s="65"/>
      <c r="GMY671" s="65"/>
      <c r="GMZ671" s="65"/>
      <c r="GNA671" s="65"/>
      <c r="GNB671" s="65"/>
      <c r="GNC671" s="65"/>
      <c r="GND671" s="65"/>
      <c r="GNE671" s="65"/>
      <c r="GNF671" s="65"/>
      <c r="GNG671" s="65"/>
      <c r="GNH671" s="65"/>
      <c r="GNI671" s="65"/>
      <c r="GNJ671" s="65"/>
      <c r="GNK671" s="65"/>
      <c r="GNL671" s="65"/>
      <c r="GNM671" s="65"/>
      <c r="GNN671" s="65"/>
      <c r="GNO671" s="65"/>
      <c r="GNP671" s="65"/>
      <c r="GNQ671" s="65"/>
      <c r="GNR671" s="65"/>
      <c r="GNS671" s="65"/>
      <c r="GNT671" s="65"/>
      <c r="GNU671" s="65"/>
      <c r="GNV671" s="65"/>
      <c r="GNW671" s="65"/>
      <c r="GNX671" s="65"/>
      <c r="GNY671" s="65"/>
      <c r="GNZ671" s="65"/>
      <c r="GOA671" s="65"/>
      <c r="GOB671" s="65"/>
      <c r="GOC671" s="65"/>
      <c r="GOD671" s="65"/>
      <c r="GOE671" s="65"/>
      <c r="GOF671" s="65"/>
      <c r="GOG671" s="65"/>
      <c r="GOH671" s="65"/>
      <c r="GOI671" s="65"/>
      <c r="GOJ671" s="65"/>
      <c r="GOK671" s="65"/>
      <c r="GOL671" s="65"/>
      <c r="GOM671" s="65"/>
      <c r="GON671" s="65"/>
      <c r="GOO671" s="65"/>
      <c r="GOP671" s="65"/>
      <c r="GOQ671" s="65"/>
      <c r="GOR671" s="65"/>
      <c r="GOS671" s="65"/>
      <c r="GOT671" s="65"/>
      <c r="GOU671" s="65"/>
      <c r="GOV671" s="65"/>
      <c r="GOW671" s="65"/>
      <c r="GOX671" s="65"/>
      <c r="GOY671" s="65"/>
      <c r="GOZ671" s="65"/>
      <c r="GPA671" s="65"/>
      <c r="GPB671" s="65"/>
      <c r="GPC671" s="65"/>
      <c r="GPD671" s="65"/>
      <c r="GPE671" s="65"/>
      <c r="GPF671" s="65"/>
      <c r="GPG671" s="65"/>
      <c r="GPH671" s="65"/>
      <c r="GPI671" s="65"/>
      <c r="GPJ671" s="65"/>
      <c r="GPK671" s="65"/>
      <c r="GPL671" s="65"/>
      <c r="GPM671" s="65"/>
      <c r="GPN671" s="65"/>
      <c r="GPO671" s="65"/>
      <c r="GPP671" s="65"/>
      <c r="GPQ671" s="65"/>
      <c r="GPR671" s="65"/>
      <c r="GPS671" s="65"/>
      <c r="GPT671" s="65"/>
      <c r="GPU671" s="65"/>
      <c r="GPV671" s="65"/>
      <c r="GPW671" s="65"/>
      <c r="GPX671" s="65"/>
      <c r="GPY671" s="65"/>
      <c r="GPZ671" s="65"/>
      <c r="GQA671" s="65"/>
      <c r="GQB671" s="65"/>
      <c r="GQC671" s="65"/>
      <c r="GQD671" s="65"/>
      <c r="GQE671" s="65"/>
      <c r="GQF671" s="65"/>
      <c r="GQG671" s="65"/>
      <c r="GQH671" s="65"/>
      <c r="GQI671" s="65"/>
      <c r="GQJ671" s="65"/>
      <c r="GQK671" s="65"/>
      <c r="GQL671" s="65"/>
      <c r="GQM671" s="65"/>
      <c r="GQN671" s="65"/>
      <c r="GQO671" s="65"/>
      <c r="GQP671" s="65"/>
      <c r="GQQ671" s="65"/>
      <c r="GQR671" s="65"/>
      <c r="GQS671" s="65"/>
      <c r="GQT671" s="65"/>
      <c r="GQU671" s="65"/>
      <c r="GQV671" s="65"/>
      <c r="GQW671" s="65"/>
      <c r="GQX671" s="65"/>
      <c r="GQY671" s="65"/>
      <c r="GQZ671" s="65"/>
      <c r="GRA671" s="65"/>
      <c r="GRB671" s="65"/>
      <c r="GRC671" s="65"/>
      <c r="GRD671" s="65"/>
      <c r="GRE671" s="65"/>
      <c r="GRF671" s="65"/>
      <c r="GRG671" s="65"/>
      <c r="GRH671" s="65"/>
      <c r="GRI671" s="65"/>
      <c r="GRJ671" s="65"/>
      <c r="GRK671" s="65"/>
      <c r="GRL671" s="65"/>
      <c r="GRM671" s="65"/>
      <c r="GRN671" s="65"/>
      <c r="GRO671" s="65"/>
      <c r="GRP671" s="65"/>
      <c r="GRQ671" s="65"/>
      <c r="GRR671" s="65"/>
      <c r="GRS671" s="65"/>
      <c r="GRT671" s="65"/>
      <c r="GRU671" s="65"/>
      <c r="GRV671" s="65"/>
      <c r="GRW671" s="65"/>
      <c r="GRX671" s="65"/>
      <c r="GRY671" s="65"/>
      <c r="GRZ671" s="65"/>
      <c r="GSA671" s="65"/>
      <c r="GSB671" s="65"/>
      <c r="GSC671" s="65"/>
      <c r="GSD671" s="65"/>
      <c r="GSE671" s="65"/>
      <c r="GSF671" s="65"/>
      <c r="GSG671" s="65"/>
      <c r="GSH671" s="65"/>
      <c r="GSI671" s="65"/>
      <c r="GSJ671" s="65"/>
      <c r="GSK671" s="65"/>
      <c r="GSL671" s="65"/>
      <c r="GSM671" s="65"/>
      <c r="GSN671" s="65"/>
      <c r="GSO671" s="65"/>
      <c r="GSP671" s="65"/>
      <c r="GSQ671" s="65"/>
      <c r="GSR671" s="65"/>
      <c r="GSS671" s="65"/>
      <c r="GST671" s="65"/>
      <c r="GSU671" s="65"/>
      <c r="GSV671" s="65"/>
      <c r="GSW671" s="65"/>
      <c r="GSX671" s="65"/>
      <c r="GSY671" s="65"/>
      <c r="GSZ671" s="65"/>
      <c r="GTA671" s="65"/>
      <c r="GTB671" s="65"/>
      <c r="GTC671" s="65"/>
      <c r="GTD671" s="65"/>
      <c r="GTE671" s="65"/>
      <c r="GTF671" s="65"/>
      <c r="GTG671" s="65"/>
      <c r="GTH671" s="65"/>
      <c r="GTI671" s="65"/>
      <c r="GTJ671" s="65"/>
      <c r="GTK671" s="65"/>
      <c r="GTL671" s="65"/>
      <c r="GTM671" s="65"/>
      <c r="GTN671" s="65"/>
      <c r="GTO671" s="65"/>
      <c r="GTP671" s="65"/>
      <c r="GTQ671" s="65"/>
      <c r="GTR671" s="65"/>
      <c r="GTS671" s="65"/>
      <c r="GTT671" s="65"/>
      <c r="GTU671" s="65"/>
      <c r="GTV671" s="65"/>
      <c r="GTW671" s="65"/>
      <c r="GTX671" s="65"/>
      <c r="GTY671" s="65"/>
      <c r="GTZ671" s="65"/>
      <c r="GUA671" s="65"/>
      <c r="GUB671" s="65"/>
      <c r="GUC671" s="65"/>
      <c r="GUD671" s="65"/>
      <c r="GUE671" s="65"/>
      <c r="GUF671" s="65"/>
      <c r="GUG671" s="65"/>
      <c r="GUH671" s="65"/>
      <c r="GUI671" s="65"/>
      <c r="GUJ671" s="65"/>
      <c r="GUK671" s="65"/>
      <c r="GUL671" s="65"/>
      <c r="GUM671" s="65"/>
      <c r="GUN671" s="65"/>
      <c r="GUO671" s="65"/>
      <c r="GUP671" s="65"/>
      <c r="GUQ671" s="65"/>
      <c r="GUR671" s="65"/>
      <c r="GUS671" s="65"/>
      <c r="GUT671" s="65"/>
      <c r="GUU671" s="65"/>
      <c r="GUV671" s="65"/>
      <c r="GUW671" s="65"/>
      <c r="GUX671" s="65"/>
      <c r="GUY671" s="65"/>
      <c r="GUZ671" s="65"/>
      <c r="GVA671" s="65"/>
      <c r="GVB671" s="65"/>
      <c r="GVC671" s="65"/>
      <c r="GVD671" s="65"/>
      <c r="GVE671" s="65"/>
      <c r="GVF671" s="65"/>
      <c r="GVG671" s="65"/>
      <c r="GVH671" s="65"/>
      <c r="GVI671" s="65"/>
      <c r="GVJ671" s="65"/>
      <c r="GVK671" s="65"/>
      <c r="GVL671" s="65"/>
      <c r="GVM671" s="65"/>
      <c r="GVN671" s="65"/>
      <c r="GVO671" s="65"/>
      <c r="GVP671" s="65"/>
      <c r="GVQ671" s="65"/>
      <c r="GVR671" s="65"/>
      <c r="GVS671" s="65"/>
      <c r="GVT671" s="65"/>
      <c r="GVU671" s="65"/>
      <c r="GVV671" s="65"/>
      <c r="GVW671" s="65"/>
      <c r="GVX671" s="65"/>
      <c r="GVY671" s="65"/>
      <c r="GVZ671" s="65"/>
      <c r="GWA671" s="65"/>
      <c r="GWB671" s="65"/>
      <c r="GWC671" s="65"/>
      <c r="GWD671" s="65"/>
      <c r="GWE671" s="65"/>
      <c r="GWF671" s="65"/>
      <c r="GWG671" s="65"/>
      <c r="GWH671" s="65"/>
      <c r="GWI671" s="65"/>
      <c r="GWJ671" s="65"/>
      <c r="GWK671" s="65"/>
      <c r="GWL671" s="65"/>
      <c r="GWM671" s="65"/>
      <c r="GWN671" s="65"/>
      <c r="GWO671" s="65"/>
      <c r="GWP671" s="65"/>
      <c r="GWQ671" s="65"/>
      <c r="GWR671" s="65"/>
      <c r="GWS671" s="65"/>
      <c r="GWT671" s="65"/>
      <c r="GWU671" s="65"/>
      <c r="GWV671" s="65"/>
      <c r="GWW671" s="65"/>
      <c r="GWX671" s="65"/>
      <c r="GWY671" s="65"/>
      <c r="GWZ671" s="65"/>
      <c r="GXA671" s="65"/>
      <c r="GXB671" s="65"/>
      <c r="GXC671" s="65"/>
      <c r="GXD671" s="65"/>
      <c r="GXE671" s="65"/>
      <c r="GXF671" s="65"/>
      <c r="GXG671" s="65"/>
      <c r="GXH671" s="65"/>
      <c r="GXI671" s="65"/>
      <c r="GXJ671" s="65"/>
      <c r="GXK671" s="65"/>
      <c r="GXL671" s="65"/>
      <c r="GXM671" s="65"/>
      <c r="GXN671" s="65"/>
      <c r="GXO671" s="65"/>
      <c r="GXP671" s="65"/>
      <c r="GXQ671" s="65"/>
      <c r="GXR671" s="65"/>
      <c r="GXS671" s="65"/>
      <c r="GXT671" s="65"/>
      <c r="GXU671" s="65"/>
      <c r="GXV671" s="65"/>
      <c r="GXW671" s="65"/>
      <c r="GXX671" s="65"/>
      <c r="GXY671" s="65"/>
      <c r="GXZ671" s="65"/>
      <c r="GYA671" s="65"/>
      <c r="GYB671" s="65"/>
      <c r="GYC671" s="65"/>
      <c r="GYD671" s="65"/>
      <c r="GYE671" s="65"/>
      <c r="GYF671" s="65"/>
      <c r="GYG671" s="65"/>
      <c r="GYH671" s="65"/>
      <c r="GYI671" s="65"/>
      <c r="GYJ671" s="65"/>
      <c r="GYK671" s="65"/>
      <c r="GYL671" s="65"/>
      <c r="GYM671" s="65"/>
      <c r="GYN671" s="65"/>
      <c r="GYO671" s="65"/>
      <c r="GYP671" s="65"/>
      <c r="GYQ671" s="65"/>
      <c r="GYR671" s="65"/>
      <c r="GYS671" s="65"/>
      <c r="GYT671" s="65"/>
      <c r="GYU671" s="65"/>
      <c r="GYV671" s="65"/>
      <c r="GYW671" s="65"/>
      <c r="GYX671" s="65"/>
      <c r="GYY671" s="65"/>
      <c r="GYZ671" s="65"/>
      <c r="GZA671" s="65"/>
      <c r="GZB671" s="65"/>
      <c r="GZC671" s="65"/>
      <c r="GZD671" s="65"/>
      <c r="GZE671" s="65"/>
      <c r="GZF671" s="65"/>
      <c r="GZG671" s="65"/>
      <c r="GZH671" s="65"/>
      <c r="GZI671" s="65"/>
      <c r="GZJ671" s="65"/>
      <c r="GZK671" s="65"/>
      <c r="GZL671" s="65"/>
      <c r="GZM671" s="65"/>
      <c r="GZN671" s="65"/>
      <c r="GZO671" s="65"/>
      <c r="GZP671" s="65"/>
      <c r="GZQ671" s="65"/>
      <c r="GZR671" s="65"/>
      <c r="GZS671" s="65"/>
      <c r="GZT671" s="65"/>
      <c r="GZU671" s="65"/>
      <c r="GZV671" s="65"/>
      <c r="GZW671" s="65"/>
      <c r="GZX671" s="65"/>
      <c r="GZY671" s="65"/>
      <c r="GZZ671" s="65"/>
      <c r="HAA671" s="65"/>
      <c r="HAB671" s="65"/>
      <c r="HAC671" s="65"/>
      <c r="HAD671" s="65"/>
      <c r="HAE671" s="65"/>
      <c r="HAF671" s="65"/>
      <c r="HAG671" s="65"/>
      <c r="HAH671" s="65"/>
      <c r="HAI671" s="65"/>
      <c r="HAJ671" s="65"/>
      <c r="HAK671" s="65"/>
      <c r="HAL671" s="65"/>
      <c r="HAM671" s="65"/>
      <c r="HAN671" s="65"/>
      <c r="HAO671" s="65"/>
      <c r="HAP671" s="65"/>
      <c r="HAQ671" s="65"/>
      <c r="HAR671" s="65"/>
      <c r="HAS671" s="65"/>
      <c r="HAT671" s="65"/>
      <c r="HAU671" s="65"/>
      <c r="HAV671" s="65"/>
      <c r="HAW671" s="65"/>
      <c r="HAX671" s="65"/>
      <c r="HAY671" s="65"/>
      <c r="HAZ671" s="65"/>
      <c r="HBA671" s="65"/>
      <c r="HBB671" s="65"/>
      <c r="HBC671" s="65"/>
      <c r="HBD671" s="65"/>
      <c r="HBE671" s="65"/>
      <c r="HBF671" s="65"/>
      <c r="HBG671" s="65"/>
      <c r="HBH671" s="65"/>
      <c r="HBI671" s="65"/>
      <c r="HBJ671" s="65"/>
      <c r="HBK671" s="65"/>
      <c r="HBL671" s="65"/>
      <c r="HBM671" s="65"/>
      <c r="HBN671" s="65"/>
      <c r="HBO671" s="65"/>
      <c r="HBP671" s="65"/>
      <c r="HBQ671" s="65"/>
      <c r="HBR671" s="65"/>
      <c r="HBS671" s="65"/>
      <c r="HBT671" s="65"/>
      <c r="HBU671" s="65"/>
      <c r="HBV671" s="65"/>
      <c r="HBW671" s="65"/>
      <c r="HBX671" s="65"/>
      <c r="HBY671" s="65"/>
      <c r="HBZ671" s="65"/>
      <c r="HCA671" s="65"/>
      <c r="HCB671" s="65"/>
      <c r="HCC671" s="65"/>
      <c r="HCD671" s="65"/>
      <c r="HCE671" s="65"/>
      <c r="HCF671" s="65"/>
      <c r="HCG671" s="65"/>
      <c r="HCH671" s="65"/>
      <c r="HCI671" s="65"/>
      <c r="HCJ671" s="65"/>
      <c r="HCK671" s="65"/>
      <c r="HCL671" s="65"/>
      <c r="HCM671" s="65"/>
      <c r="HCN671" s="65"/>
      <c r="HCO671" s="65"/>
      <c r="HCP671" s="65"/>
      <c r="HCQ671" s="65"/>
      <c r="HCR671" s="65"/>
      <c r="HCS671" s="65"/>
      <c r="HCT671" s="65"/>
      <c r="HCU671" s="65"/>
      <c r="HCV671" s="65"/>
      <c r="HCW671" s="65"/>
      <c r="HCX671" s="65"/>
      <c r="HCY671" s="65"/>
      <c r="HCZ671" s="65"/>
      <c r="HDA671" s="65"/>
      <c r="HDB671" s="65"/>
      <c r="HDC671" s="65"/>
      <c r="HDD671" s="65"/>
      <c r="HDE671" s="65"/>
      <c r="HDF671" s="65"/>
      <c r="HDG671" s="65"/>
      <c r="HDH671" s="65"/>
      <c r="HDI671" s="65"/>
      <c r="HDJ671" s="65"/>
      <c r="HDK671" s="65"/>
      <c r="HDL671" s="65"/>
      <c r="HDM671" s="65"/>
      <c r="HDN671" s="65"/>
      <c r="HDO671" s="65"/>
      <c r="HDP671" s="65"/>
      <c r="HDQ671" s="65"/>
      <c r="HDR671" s="65"/>
      <c r="HDS671" s="65"/>
      <c r="HDT671" s="65"/>
      <c r="HDU671" s="65"/>
      <c r="HDV671" s="65"/>
      <c r="HDW671" s="65"/>
      <c r="HDX671" s="65"/>
      <c r="HDY671" s="65"/>
      <c r="HDZ671" s="65"/>
      <c r="HEA671" s="65"/>
      <c r="HEB671" s="65"/>
      <c r="HEC671" s="65"/>
      <c r="HED671" s="65"/>
      <c r="HEE671" s="65"/>
      <c r="HEF671" s="65"/>
      <c r="HEG671" s="65"/>
      <c r="HEH671" s="65"/>
      <c r="HEI671" s="65"/>
      <c r="HEJ671" s="65"/>
      <c r="HEK671" s="65"/>
      <c r="HEL671" s="65"/>
      <c r="HEM671" s="65"/>
      <c r="HEN671" s="65"/>
      <c r="HEO671" s="65"/>
      <c r="HEP671" s="65"/>
      <c r="HEQ671" s="65"/>
      <c r="HER671" s="65"/>
      <c r="HES671" s="65"/>
      <c r="HET671" s="65"/>
      <c r="HEU671" s="65"/>
      <c r="HEV671" s="65"/>
      <c r="HEW671" s="65"/>
      <c r="HEX671" s="65"/>
      <c r="HEY671" s="65"/>
      <c r="HEZ671" s="65"/>
      <c r="HFA671" s="65"/>
      <c r="HFB671" s="65"/>
      <c r="HFC671" s="65"/>
      <c r="HFD671" s="65"/>
      <c r="HFE671" s="65"/>
      <c r="HFF671" s="65"/>
      <c r="HFG671" s="65"/>
      <c r="HFH671" s="65"/>
      <c r="HFI671" s="65"/>
      <c r="HFJ671" s="65"/>
      <c r="HFK671" s="65"/>
      <c r="HFL671" s="65"/>
      <c r="HFM671" s="65"/>
      <c r="HFN671" s="65"/>
      <c r="HFO671" s="65"/>
      <c r="HFP671" s="65"/>
      <c r="HFQ671" s="65"/>
      <c r="HFR671" s="65"/>
      <c r="HFS671" s="65"/>
      <c r="HFT671" s="65"/>
      <c r="HFU671" s="65"/>
      <c r="HFV671" s="65"/>
      <c r="HFW671" s="65"/>
      <c r="HFX671" s="65"/>
      <c r="HFY671" s="65"/>
      <c r="HFZ671" s="65"/>
      <c r="HGA671" s="65"/>
      <c r="HGB671" s="65"/>
      <c r="HGC671" s="65"/>
      <c r="HGD671" s="65"/>
      <c r="HGE671" s="65"/>
      <c r="HGF671" s="65"/>
      <c r="HGG671" s="65"/>
      <c r="HGH671" s="65"/>
      <c r="HGI671" s="65"/>
      <c r="HGJ671" s="65"/>
      <c r="HGK671" s="65"/>
      <c r="HGL671" s="65"/>
      <c r="HGM671" s="65"/>
      <c r="HGN671" s="65"/>
      <c r="HGO671" s="65"/>
      <c r="HGP671" s="65"/>
      <c r="HGQ671" s="65"/>
      <c r="HGR671" s="65"/>
      <c r="HGS671" s="65"/>
      <c r="HGT671" s="65"/>
      <c r="HGU671" s="65"/>
      <c r="HGV671" s="65"/>
      <c r="HGW671" s="65"/>
      <c r="HGX671" s="65"/>
      <c r="HGY671" s="65"/>
      <c r="HGZ671" s="65"/>
      <c r="HHA671" s="65"/>
      <c r="HHB671" s="65"/>
      <c r="HHC671" s="65"/>
      <c r="HHD671" s="65"/>
      <c r="HHE671" s="65"/>
      <c r="HHF671" s="65"/>
      <c r="HHG671" s="65"/>
      <c r="HHH671" s="65"/>
      <c r="HHI671" s="65"/>
      <c r="HHJ671" s="65"/>
      <c r="HHK671" s="65"/>
      <c r="HHL671" s="65"/>
      <c r="HHM671" s="65"/>
      <c r="HHN671" s="65"/>
      <c r="HHO671" s="65"/>
      <c r="HHP671" s="65"/>
      <c r="HHQ671" s="65"/>
      <c r="HHR671" s="65"/>
      <c r="HHS671" s="65"/>
      <c r="HHT671" s="65"/>
      <c r="HHU671" s="65"/>
      <c r="HHV671" s="65"/>
      <c r="HHW671" s="65"/>
      <c r="HHX671" s="65"/>
      <c r="HHY671" s="65"/>
      <c r="HHZ671" s="65"/>
      <c r="HIA671" s="65"/>
      <c r="HIB671" s="65"/>
      <c r="HIC671" s="65"/>
      <c r="HID671" s="65"/>
      <c r="HIE671" s="65"/>
      <c r="HIF671" s="65"/>
      <c r="HIG671" s="65"/>
      <c r="HIH671" s="65"/>
      <c r="HII671" s="65"/>
      <c r="HIJ671" s="65"/>
      <c r="HIK671" s="65"/>
      <c r="HIL671" s="65"/>
      <c r="HIM671" s="65"/>
      <c r="HIN671" s="65"/>
      <c r="HIO671" s="65"/>
      <c r="HIP671" s="65"/>
      <c r="HIQ671" s="65"/>
      <c r="HIR671" s="65"/>
      <c r="HIS671" s="65"/>
      <c r="HIT671" s="65"/>
      <c r="HIU671" s="65"/>
      <c r="HIV671" s="65"/>
      <c r="HIW671" s="65"/>
      <c r="HIX671" s="65"/>
      <c r="HIY671" s="65"/>
      <c r="HIZ671" s="65"/>
      <c r="HJA671" s="65"/>
      <c r="HJB671" s="65"/>
      <c r="HJC671" s="65"/>
      <c r="HJD671" s="65"/>
      <c r="HJE671" s="65"/>
      <c r="HJF671" s="65"/>
      <c r="HJG671" s="65"/>
      <c r="HJH671" s="65"/>
      <c r="HJI671" s="65"/>
      <c r="HJJ671" s="65"/>
      <c r="HJK671" s="65"/>
      <c r="HJL671" s="65"/>
      <c r="HJM671" s="65"/>
      <c r="HJN671" s="65"/>
      <c r="HJO671" s="65"/>
      <c r="HJP671" s="65"/>
      <c r="HJQ671" s="65"/>
      <c r="HJR671" s="65"/>
      <c r="HJS671" s="65"/>
      <c r="HJT671" s="65"/>
      <c r="HJU671" s="65"/>
      <c r="HJV671" s="65"/>
      <c r="HJW671" s="65"/>
      <c r="HJX671" s="65"/>
      <c r="HJY671" s="65"/>
      <c r="HJZ671" s="65"/>
      <c r="HKA671" s="65"/>
      <c r="HKB671" s="65"/>
      <c r="HKC671" s="65"/>
      <c r="HKD671" s="65"/>
      <c r="HKE671" s="65"/>
      <c r="HKF671" s="65"/>
      <c r="HKG671" s="65"/>
      <c r="HKH671" s="65"/>
      <c r="HKI671" s="65"/>
      <c r="HKJ671" s="65"/>
      <c r="HKK671" s="65"/>
      <c r="HKL671" s="65"/>
      <c r="HKM671" s="65"/>
      <c r="HKN671" s="65"/>
      <c r="HKO671" s="65"/>
      <c r="HKP671" s="65"/>
      <c r="HKQ671" s="65"/>
      <c r="HKR671" s="65"/>
      <c r="HKS671" s="65"/>
      <c r="HKT671" s="65"/>
      <c r="HKU671" s="65"/>
      <c r="HKV671" s="65"/>
      <c r="HKW671" s="65"/>
      <c r="HKX671" s="65"/>
      <c r="HKY671" s="65"/>
      <c r="HKZ671" s="65"/>
      <c r="HLA671" s="65"/>
      <c r="HLB671" s="65"/>
      <c r="HLC671" s="65"/>
      <c r="HLD671" s="65"/>
      <c r="HLE671" s="65"/>
      <c r="HLF671" s="65"/>
      <c r="HLG671" s="65"/>
      <c r="HLH671" s="65"/>
      <c r="HLI671" s="65"/>
      <c r="HLJ671" s="65"/>
      <c r="HLK671" s="65"/>
      <c r="HLL671" s="65"/>
      <c r="HLM671" s="65"/>
      <c r="HLN671" s="65"/>
      <c r="HLO671" s="65"/>
      <c r="HLP671" s="65"/>
      <c r="HLQ671" s="65"/>
      <c r="HLR671" s="65"/>
      <c r="HLS671" s="65"/>
      <c r="HLT671" s="65"/>
      <c r="HLU671" s="65"/>
      <c r="HLV671" s="65"/>
      <c r="HLW671" s="65"/>
      <c r="HLX671" s="65"/>
      <c r="HLY671" s="65"/>
      <c r="HLZ671" s="65"/>
      <c r="HMA671" s="65"/>
      <c r="HMB671" s="65"/>
      <c r="HMC671" s="65"/>
      <c r="HMD671" s="65"/>
      <c r="HME671" s="65"/>
      <c r="HMF671" s="65"/>
      <c r="HMG671" s="65"/>
      <c r="HMH671" s="65"/>
      <c r="HMI671" s="65"/>
      <c r="HMJ671" s="65"/>
      <c r="HMK671" s="65"/>
      <c r="HML671" s="65"/>
      <c r="HMM671" s="65"/>
      <c r="HMN671" s="65"/>
      <c r="HMO671" s="65"/>
      <c r="HMP671" s="65"/>
      <c r="HMQ671" s="65"/>
      <c r="HMR671" s="65"/>
      <c r="HMS671" s="65"/>
      <c r="HMT671" s="65"/>
      <c r="HMU671" s="65"/>
      <c r="HMV671" s="65"/>
      <c r="HMW671" s="65"/>
      <c r="HMX671" s="65"/>
      <c r="HMY671" s="65"/>
      <c r="HMZ671" s="65"/>
      <c r="HNA671" s="65"/>
      <c r="HNB671" s="65"/>
      <c r="HNC671" s="65"/>
      <c r="HND671" s="65"/>
      <c r="HNE671" s="65"/>
      <c r="HNF671" s="65"/>
      <c r="HNG671" s="65"/>
      <c r="HNH671" s="65"/>
      <c r="HNI671" s="65"/>
      <c r="HNJ671" s="65"/>
      <c r="HNK671" s="65"/>
      <c r="HNL671" s="65"/>
      <c r="HNM671" s="65"/>
      <c r="HNN671" s="65"/>
      <c r="HNO671" s="65"/>
      <c r="HNP671" s="65"/>
      <c r="HNQ671" s="65"/>
      <c r="HNR671" s="65"/>
      <c r="HNS671" s="65"/>
      <c r="HNT671" s="65"/>
      <c r="HNU671" s="65"/>
      <c r="HNV671" s="65"/>
      <c r="HNW671" s="65"/>
      <c r="HNX671" s="65"/>
      <c r="HNY671" s="65"/>
      <c r="HNZ671" s="65"/>
      <c r="HOA671" s="65"/>
      <c r="HOB671" s="65"/>
      <c r="HOC671" s="65"/>
      <c r="HOD671" s="65"/>
      <c r="HOE671" s="65"/>
      <c r="HOF671" s="65"/>
      <c r="HOG671" s="65"/>
      <c r="HOH671" s="65"/>
      <c r="HOI671" s="65"/>
      <c r="HOJ671" s="65"/>
      <c r="HOK671" s="65"/>
      <c r="HOL671" s="65"/>
      <c r="HOM671" s="65"/>
      <c r="HON671" s="65"/>
      <c r="HOO671" s="65"/>
      <c r="HOP671" s="65"/>
      <c r="HOQ671" s="65"/>
      <c r="HOR671" s="65"/>
      <c r="HOS671" s="65"/>
      <c r="HOT671" s="65"/>
      <c r="HOU671" s="65"/>
      <c r="HOV671" s="65"/>
      <c r="HOW671" s="65"/>
      <c r="HOX671" s="65"/>
      <c r="HOY671" s="65"/>
      <c r="HOZ671" s="65"/>
      <c r="HPA671" s="65"/>
      <c r="HPB671" s="65"/>
      <c r="HPC671" s="65"/>
      <c r="HPD671" s="65"/>
      <c r="HPE671" s="65"/>
      <c r="HPF671" s="65"/>
      <c r="HPG671" s="65"/>
      <c r="HPH671" s="65"/>
      <c r="HPI671" s="65"/>
      <c r="HPJ671" s="65"/>
      <c r="HPK671" s="65"/>
      <c r="HPL671" s="65"/>
      <c r="HPM671" s="65"/>
      <c r="HPN671" s="65"/>
      <c r="HPO671" s="65"/>
      <c r="HPP671" s="65"/>
      <c r="HPQ671" s="65"/>
      <c r="HPR671" s="65"/>
      <c r="HPS671" s="65"/>
      <c r="HPT671" s="65"/>
      <c r="HPU671" s="65"/>
      <c r="HPV671" s="65"/>
      <c r="HPW671" s="65"/>
      <c r="HPX671" s="65"/>
      <c r="HPY671" s="65"/>
      <c r="HPZ671" s="65"/>
      <c r="HQA671" s="65"/>
      <c r="HQB671" s="65"/>
      <c r="HQC671" s="65"/>
      <c r="HQD671" s="65"/>
      <c r="HQE671" s="65"/>
      <c r="HQF671" s="65"/>
      <c r="HQG671" s="65"/>
      <c r="HQH671" s="65"/>
      <c r="HQI671" s="65"/>
      <c r="HQJ671" s="65"/>
      <c r="HQK671" s="65"/>
      <c r="HQL671" s="65"/>
      <c r="HQM671" s="65"/>
      <c r="HQN671" s="65"/>
      <c r="HQO671" s="65"/>
      <c r="HQP671" s="65"/>
      <c r="HQQ671" s="65"/>
      <c r="HQR671" s="65"/>
      <c r="HQS671" s="65"/>
      <c r="HQT671" s="65"/>
      <c r="HQU671" s="65"/>
      <c r="HQV671" s="65"/>
      <c r="HQW671" s="65"/>
      <c r="HQX671" s="65"/>
      <c r="HQY671" s="65"/>
      <c r="HQZ671" s="65"/>
      <c r="HRA671" s="65"/>
      <c r="HRB671" s="65"/>
      <c r="HRC671" s="65"/>
      <c r="HRD671" s="65"/>
      <c r="HRE671" s="65"/>
      <c r="HRF671" s="65"/>
      <c r="HRG671" s="65"/>
      <c r="HRH671" s="65"/>
      <c r="HRI671" s="65"/>
      <c r="HRJ671" s="65"/>
      <c r="HRK671" s="65"/>
      <c r="HRL671" s="65"/>
      <c r="HRM671" s="65"/>
      <c r="HRN671" s="65"/>
      <c r="HRO671" s="65"/>
      <c r="HRP671" s="65"/>
      <c r="HRQ671" s="65"/>
      <c r="HRR671" s="65"/>
      <c r="HRS671" s="65"/>
      <c r="HRT671" s="65"/>
      <c r="HRU671" s="65"/>
      <c r="HRV671" s="65"/>
      <c r="HRW671" s="65"/>
      <c r="HRX671" s="65"/>
      <c r="HRY671" s="65"/>
      <c r="HRZ671" s="65"/>
      <c r="HSA671" s="65"/>
      <c r="HSB671" s="65"/>
      <c r="HSC671" s="65"/>
      <c r="HSD671" s="65"/>
      <c r="HSE671" s="65"/>
      <c r="HSF671" s="65"/>
      <c r="HSG671" s="65"/>
      <c r="HSH671" s="65"/>
      <c r="HSI671" s="65"/>
      <c r="HSJ671" s="65"/>
      <c r="HSK671" s="65"/>
      <c r="HSL671" s="65"/>
      <c r="HSM671" s="65"/>
      <c r="HSN671" s="65"/>
      <c r="HSO671" s="65"/>
      <c r="HSP671" s="65"/>
      <c r="HSQ671" s="65"/>
      <c r="HSR671" s="65"/>
      <c r="HSS671" s="65"/>
      <c r="HST671" s="65"/>
      <c r="HSU671" s="65"/>
      <c r="HSV671" s="65"/>
      <c r="HSW671" s="65"/>
      <c r="HSX671" s="65"/>
      <c r="HSY671" s="65"/>
      <c r="HSZ671" s="65"/>
      <c r="HTA671" s="65"/>
      <c r="HTB671" s="65"/>
      <c r="HTC671" s="65"/>
      <c r="HTD671" s="65"/>
      <c r="HTE671" s="65"/>
      <c r="HTF671" s="65"/>
      <c r="HTG671" s="65"/>
      <c r="HTH671" s="65"/>
      <c r="HTI671" s="65"/>
      <c r="HTJ671" s="65"/>
      <c r="HTK671" s="65"/>
      <c r="HTL671" s="65"/>
      <c r="HTM671" s="65"/>
      <c r="HTN671" s="65"/>
      <c r="HTO671" s="65"/>
      <c r="HTP671" s="65"/>
      <c r="HTQ671" s="65"/>
      <c r="HTR671" s="65"/>
      <c r="HTS671" s="65"/>
      <c r="HTT671" s="65"/>
      <c r="HTU671" s="65"/>
      <c r="HTV671" s="65"/>
      <c r="HTW671" s="65"/>
      <c r="HTX671" s="65"/>
      <c r="HTY671" s="65"/>
      <c r="HTZ671" s="65"/>
      <c r="HUA671" s="65"/>
      <c r="HUB671" s="65"/>
      <c r="HUC671" s="65"/>
      <c r="HUD671" s="65"/>
      <c r="HUE671" s="65"/>
      <c r="HUF671" s="65"/>
      <c r="HUG671" s="65"/>
      <c r="HUH671" s="65"/>
      <c r="HUI671" s="65"/>
      <c r="HUJ671" s="65"/>
      <c r="HUK671" s="65"/>
      <c r="HUL671" s="65"/>
      <c r="HUM671" s="65"/>
      <c r="HUN671" s="65"/>
      <c r="HUO671" s="65"/>
      <c r="HUP671" s="65"/>
      <c r="HUQ671" s="65"/>
      <c r="HUR671" s="65"/>
      <c r="HUS671" s="65"/>
      <c r="HUT671" s="65"/>
      <c r="HUU671" s="65"/>
      <c r="HUV671" s="65"/>
      <c r="HUW671" s="65"/>
      <c r="HUX671" s="65"/>
      <c r="HUY671" s="65"/>
      <c r="HUZ671" s="65"/>
      <c r="HVA671" s="65"/>
      <c r="HVB671" s="65"/>
      <c r="HVC671" s="65"/>
      <c r="HVD671" s="65"/>
      <c r="HVE671" s="65"/>
      <c r="HVF671" s="65"/>
      <c r="HVG671" s="65"/>
      <c r="HVH671" s="65"/>
      <c r="HVI671" s="65"/>
      <c r="HVJ671" s="65"/>
      <c r="HVK671" s="65"/>
      <c r="HVL671" s="65"/>
      <c r="HVM671" s="65"/>
      <c r="HVN671" s="65"/>
      <c r="HVO671" s="65"/>
      <c r="HVP671" s="65"/>
      <c r="HVQ671" s="65"/>
      <c r="HVR671" s="65"/>
      <c r="HVS671" s="65"/>
      <c r="HVT671" s="65"/>
      <c r="HVU671" s="65"/>
      <c r="HVV671" s="65"/>
      <c r="HVW671" s="65"/>
      <c r="HVX671" s="65"/>
      <c r="HVY671" s="65"/>
      <c r="HVZ671" s="65"/>
      <c r="HWA671" s="65"/>
      <c r="HWB671" s="65"/>
      <c r="HWC671" s="65"/>
      <c r="HWD671" s="65"/>
      <c r="HWE671" s="65"/>
      <c r="HWF671" s="65"/>
      <c r="HWG671" s="65"/>
      <c r="HWH671" s="65"/>
      <c r="HWI671" s="65"/>
      <c r="HWJ671" s="65"/>
      <c r="HWK671" s="65"/>
      <c r="HWL671" s="65"/>
      <c r="HWM671" s="65"/>
      <c r="HWN671" s="65"/>
      <c r="HWO671" s="65"/>
      <c r="HWP671" s="65"/>
      <c r="HWQ671" s="65"/>
      <c r="HWR671" s="65"/>
      <c r="HWS671" s="65"/>
      <c r="HWT671" s="65"/>
      <c r="HWU671" s="65"/>
      <c r="HWV671" s="65"/>
      <c r="HWW671" s="65"/>
      <c r="HWX671" s="65"/>
      <c r="HWY671" s="65"/>
      <c r="HWZ671" s="65"/>
      <c r="HXA671" s="65"/>
      <c r="HXB671" s="65"/>
      <c r="HXC671" s="65"/>
      <c r="HXD671" s="65"/>
      <c r="HXE671" s="65"/>
      <c r="HXF671" s="65"/>
      <c r="HXG671" s="65"/>
      <c r="HXH671" s="65"/>
      <c r="HXI671" s="65"/>
      <c r="HXJ671" s="65"/>
      <c r="HXK671" s="65"/>
      <c r="HXL671" s="65"/>
      <c r="HXM671" s="65"/>
      <c r="HXN671" s="65"/>
      <c r="HXO671" s="65"/>
      <c r="HXP671" s="65"/>
      <c r="HXQ671" s="65"/>
      <c r="HXR671" s="65"/>
      <c r="HXS671" s="65"/>
      <c r="HXT671" s="65"/>
      <c r="HXU671" s="65"/>
      <c r="HXV671" s="65"/>
      <c r="HXW671" s="65"/>
      <c r="HXX671" s="65"/>
      <c r="HXY671" s="65"/>
      <c r="HXZ671" s="65"/>
      <c r="HYA671" s="65"/>
      <c r="HYB671" s="65"/>
      <c r="HYC671" s="65"/>
      <c r="HYD671" s="65"/>
      <c r="HYE671" s="65"/>
      <c r="HYF671" s="65"/>
      <c r="HYG671" s="65"/>
      <c r="HYH671" s="65"/>
      <c r="HYI671" s="65"/>
      <c r="HYJ671" s="65"/>
      <c r="HYK671" s="65"/>
      <c r="HYL671" s="65"/>
      <c r="HYM671" s="65"/>
      <c r="HYN671" s="65"/>
      <c r="HYO671" s="65"/>
      <c r="HYP671" s="65"/>
      <c r="HYQ671" s="65"/>
      <c r="HYR671" s="65"/>
      <c r="HYS671" s="65"/>
      <c r="HYT671" s="65"/>
      <c r="HYU671" s="65"/>
      <c r="HYV671" s="65"/>
      <c r="HYW671" s="65"/>
      <c r="HYX671" s="65"/>
      <c r="HYY671" s="65"/>
      <c r="HYZ671" s="65"/>
      <c r="HZA671" s="65"/>
      <c r="HZB671" s="65"/>
      <c r="HZC671" s="65"/>
      <c r="HZD671" s="65"/>
      <c r="HZE671" s="65"/>
      <c r="HZF671" s="65"/>
      <c r="HZG671" s="65"/>
      <c r="HZH671" s="65"/>
      <c r="HZI671" s="65"/>
      <c r="HZJ671" s="65"/>
      <c r="HZK671" s="65"/>
      <c r="HZL671" s="65"/>
      <c r="HZM671" s="65"/>
      <c r="HZN671" s="65"/>
      <c r="HZO671" s="65"/>
      <c r="HZP671" s="65"/>
      <c r="HZQ671" s="65"/>
      <c r="HZR671" s="65"/>
      <c r="HZS671" s="65"/>
      <c r="HZT671" s="65"/>
      <c r="HZU671" s="65"/>
      <c r="HZV671" s="65"/>
      <c r="HZW671" s="65"/>
      <c r="HZX671" s="65"/>
      <c r="HZY671" s="65"/>
      <c r="HZZ671" s="65"/>
      <c r="IAA671" s="65"/>
      <c r="IAB671" s="65"/>
      <c r="IAC671" s="65"/>
      <c r="IAD671" s="65"/>
      <c r="IAE671" s="65"/>
      <c r="IAF671" s="65"/>
      <c r="IAG671" s="65"/>
      <c r="IAH671" s="65"/>
      <c r="IAI671" s="65"/>
      <c r="IAJ671" s="65"/>
      <c r="IAK671" s="65"/>
      <c r="IAL671" s="65"/>
      <c r="IAM671" s="65"/>
      <c r="IAN671" s="65"/>
      <c r="IAO671" s="65"/>
      <c r="IAP671" s="65"/>
      <c r="IAQ671" s="65"/>
      <c r="IAR671" s="65"/>
      <c r="IAS671" s="65"/>
      <c r="IAT671" s="65"/>
      <c r="IAU671" s="65"/>
      <c r="IAV671" s="65"/>
      <c r="IAW671" s="65"/>
      <c r="IAX671" s="65"/>
      <c r="IAY671" s="65"/>
      <c r="IAZ671" s="65"/>
      <c r="IBA671" s="65"/>
      <c r="IBB671" s="65"/>
      <c r="IBC671" s="65"/>
      <c r="IBD671" s="65"/>
      <c r="IBE671" s="65"/>
      <c r="IBF671" s="65"/>
      <c r="IBG671" s="65"/>
      <c r="IBH671" s="65"/>
      <c r="IBI671" s="65"/>
      <c r="IBJ671" s="65"/>
      <c r="IBK671" s="65"/>
      <c r="IBL671" s="65"/>
      <c r="IBM671" s="65"/>
      <c r="IBN671" s="65"/>
      <c r="IBO671" s="65"/>
      <c r="IBP671" s="65"/>
      <c r="IBQ671" s="65"/>
      <c r="IBR671" s="65"/>
      <c r="IBS671" s="65"/>
      <c r="IBT671" s="65"/>
      <c r="IBU671" s="65"/>
      <c r="IBV671" s="65"/>
      <c r="IBW671" s="65"/>
      <c r="IBX671" s="65"/>
      <c r="IBY671" s="65"/>
      <c r="IBZ671" s="65"/>
      <c r="ICA671" s="65"/>
      <c r="ICB671" s="65"/>
      <c r="ICC671" s="65"/>
      <c r="ICD671" s="65"/>
      <c r="ICE671" s="65"/>
      <c r="ICF671" s="65"/>
      <c r="ICG671" s="65"/>
      <c r="ICH671" s="65"/>
      <c r="ICI671" s="65"/>
      <c r="ICJ671" s="65"/>
      <c r="ICK671" s="65"/>
      <c r="ICL671" s="65"/>
      <c r="ICM671" s="65"/>
      <c r="ICN671" s="65"/>
      <c r="ICO671" s="65"/>
      <c r="ICP671" s="65"/>
      <c r="ICQ671" s="65"/>
      <c r="ICR671" s="65"/>
      <c r="ICS671" s="65"/>
      <c r="ICT671" s="65"/>
      <c r="ICU671" s="65"/>
      <c r="ICV671" s="65"/>
      <c r="ICW671" s="65"/>
      <c r="ICX671" s="65"/>
      <c r="ICY671" s="65"/>
      <c r="ICZ671" s="65"/>
      <c r="IDA671" s="65"/>
      <c r="IDB671" s="65"/>
      <c r="IDC671" s="65"/>
      <c r="IDD671" s="65"/>
      <c r="IDE671" s="65"/>
      <c r="IDF671" s="65"/>
      <c r="IDG671" s="65"/>
      <c r="IDH671" s="65"/>
      <c r="IDI671" s="65"/>
      <c r="IDJ671" s="65"/>
      <c r="IDK671" s="65"/>
      <c r="IDL671" s="65"/>
      <c r="IDM671" s="65"/>
      <c r="IDN671" s="65"/>
      <c r="IDO671" s="65"/>
      <c r="IDP671" s="65"/>
      <c r="IDQ671" s="65"/>
      <c r="IDR671" s="65"/>
      <c r="IDS671" s="65"/>
      <c r="IDT671" s="65"/>
      <c r="IDU671" s="65"/>
      <c r="IDV671" s="65"/>
      <c r="IDW671" s="65"/>
      <c r="IDX671" s="65"/>
      <c r="IDY671" s="65"/>
      <c r="IDZ671" s="65"/>
      <c r="IEA671" s="65"/>
      <c r="IEB671" s="65"/>
      <c r="IEC671" s="65"/>
      <c r="IED671" s="65"/>
      <c r="IEE671" s="65"/>
      <c r="IEF671" s="65"/>
      <c r="IEG671" s="65"/>
      <c r="IEH671" s="65"/>
      <c r="IEI671" s="65"/>
      <c r="IEJ671" s="65"/>
      <c r="IEK671" s="65"/>
      <c r="IEL671" s="65"/>
      <c r="IEM671" s="65"/>
      <c r="IEN671" s="65"/>
      <c r="IEO671" s="65"/>
      <c r="IEP671" s="65"/>
      <c r="IEQ671" s="65"/>
      <c r="IER671" s="65"/>
      <c r="IES671" s="65"/>
      <c r="IET671" s="65"/>
      <c r="IEU671" s="65"/>
      <c r="IEV671" s="65"/>
      <c r="IEW671" s="65"/>
      <c r="IEX671" s="65"/>
      <c r="IEY671" s="65"/>
      <c r="IEZ671" s="65"/>
      <c r="IFA671" s="65"/>
      <c r="IFB671" s="65"/>
      <c r="IFC671" s="65"/>
      <c r="IFD671" s="65"/>
      <c r="IFE671" s="65"/>
      <c r="IFF671" s="65"/>
      <c r="IFG671" s="65"/>
      <c r="IFH671" s="65"/>
      <c r="IFI671" s="65"/>
      <c r="IFJ671" s="65"/>
      <c r="IFK671" s="65"/>
      <c r="IFL671" s="65"/>
      <c r="IFM671" s="65"/>
      <c r="IFN671" s="65"/>
      <c r="IFO671" s="65"/>
      <c r="IFP671" s="65"/>
      <c r="IFQ671" s="65"/>
      <c r="IFR671" s="65"/>
      <c r="IFS671" s="65"/>
      <c r="IFT671" s="65"/>
      <c r="IFU671" s="65"/>
      <c r="IFV671" s="65"/>
      <c r="IFW671" s="65"/>
      <c r="IFX671" s="65"/>
      <c r="IFY671" s="65"/>
      <c r="IFZ671" s="65"/>
      <c r="IGA671" s="65"/>
      <c r="IGB671" s="65"/>
      <c r="IGC671" s="65"/>
      <c r="IGD671" s="65"/>
      <c r="IGE671" s="65"/>
      <c r="IGF671" s="65"/>
      <c r="IGG671" s="65"/>
      <c r="IGH671" s="65"/>
      <c r="IGI671" s="65"/>
      <c r="IGJ671" s="65"/>
      <c r="IGK671" s="65"/>
      <c r="IGL671" s="65"/>
      <c r="IGM671" s="65"/>
      <c r="IGN671" s="65"/>
      <c r="IGO671" s="65"/>
      <c r="IGP671" s="65"/>
      <c r="IGQ671" s="65"/>
      <c r="IGR671" s="65"/>
      <c r="IGS671" s="65"/>
      <c r="IGT671" s="65"/>
      <c r="IGU671" s="65"/>
      <c r="IGV671" s="65"/>
      <c r="IGW671" s="65"/>
      <c r="IGX671" s="65"/>
      <c r="IGY671" s="65"/>
      <c r="IGZ671" s="65"/>
      <c r="IHA671" s="65"/>
      <c r="IHB671" s="65"/>
      <c r="IHC671" s="65"/>
      <c r="IHD671" s="65"/>
      <c r="IHE671" s="65"/>
      <c r="IHF671" s="65"/>
      <c r="IHG671" s="65"/>
      <c r="IHH671" s="65"/>
      <c r="IHI671" s="65"/>
      <c r="IHJ671" s="65"/>
      <c r="IHK671" s="65"/>
      <c r="IHL671" s="65"/>
      <c r="IHM671" s="65"/>
      <c r="IHN671" s="65"/>
      <c r="IHO671" s="65"/>
      <c r="IHP671" s="65"/>
      <c r="IHQ671" s="65"/>
      <c r="IHR671" s="65"/>
      <c r="IHS671" s="65"/>
      <c r="IHT671" s="65"/>
      <c r="IHU671" s="65"/>
      <c r="IHV671" s="65"/>
      <c r="IHW671" s="65"/>
      <c r="IHX671" s="65"/>
      <c r="IHY671" s="65"/>
      <c r="IHZ671" s="65"/>
      <c r="IIA671" s="65"/>
      <c r="IIB671" s="65"/>
      <c r="IIC671" s="65"/>
      <c r="IID671" s="65"/>
      <c r="IIE671" s="65"/>
      <c r="IIF671" s="65"/>
      <c r="IIG671" s="65"/>
      <c r="IIH671" s="65"/>
      <c r="III671" s="65"/>
      <c r="IIJ671" s="65"/>
      <c r="IIK671" s="65"/>
      <c r="IIL671" s="65"/>
      <c r="IIM671" s="65"/>
      <c r="IIN671" s="65"/>
      <c r="IIO671" s="65"/>
      <c r="IIP671" s="65"/>
      <c r="IIQ671" s="65"/>
      <c r="IIR671" s="65"/>
      <c r="IIS671" s="65"/>
      <c r="IIT671" s="65"/>
      <c r="IIU671" s="65"/>
      <c r="IIV671" s="65"/>
      <c r="IIW671" s="65"/>
      <c r="IIX671" s="65"/>
      <c r="IIY671" s="65"/>
      <c r="IIZ671" s="65"/>
      <c r="IJA671" s="65"/>
      <c r="IJB671" s="65"/>
      <c r="IJC671" s="65"/>
      <c r="IJD671" s="65"/>
      <c r="IJE671" s="65"/>
      <c r="IJF671" s="65"/>
      <c r="IJG671" s="65"/>
      <c r="IJH671" s="65"/>
      <c r="IJI671" s="65"/>
      <c r="IJJ671" s="65"/>
      <c r="IJK671" s="65"/>
      <c r="IJL671" s="65"/>
      <c r="IJM671" s="65"/>
      <c r="IJN671" s="65"/>
      <c r="IJO671" s="65"/>
      <c r="IJP671" s="65"/>
      <c r="IJQ671" s="65"/>
      <c r="IJR671" s="65"/>
      <c r="IJS671" s="65"/>
      <c r="IJT671" s="65"/>
      <c r="IJU671" s="65"/>
      <c r="IJV671" s="65"/>
      <c r="IJW671" s="65"/>
      <c r="IJX671" s="65"/>
      <c r="IJY671" s="65"/>
      <c r="IJZ671" s="65"/>
      <c r="IKA671" s="65"/>
      <c r="IKB671" s="65"/>
      <c r="IKC671" s="65"/>
      <c r="IKD671" s="65"/>
      <c r="IKE671" s="65"/>
      <c r="IKF671" s="65"/>
      <c r="IKG671" s="65"/>
      <c r="IKH671" s="65"/>
      <c r="IKI671" s="65"/>
      <c r="IKJ671" s="65"/>
      <c r="IKK671" s="65"/>
      <c r="IKL671" s="65"/>
      <c r="IKM671" s="65"/>
      <c r="IKN671" s="65"/>
      <c r="IKO671" s="65"/>
      <c r="IKP671" s="65"/>
      <c r="IKQ671" s="65"/>
      <c r="IKR671" s="65"/>
      <c r="IKS671" s="65"/>
      <c r="IKT671" s="65"/>
      <c r="IKU671" s="65"/>
      <c r="IKV671" s="65"/>
      <c r="IKW671" s="65"/>
      <c r="IKX671" s="65"/>
      <c r="IKY671" s="65"/>
      <c r="IKZ671" s="65"/>
      <c r="ILA671" s="65"/>
      <c r="ILB671" s="65"/>
      <c r="ILC671" s="65"/>
      <c r="ILD671" s="65"/>
      <c r="ILE671" s="65"/>
      <c r="ILF671" s="65"/>
      <c r="ILG671" s="65"/>
      <c r="ILH671" s="65"/>
      <c r="ILI671" s="65"/>
      <c r="ILJ671" s="65"/>
      <c r="ILK671" s="65"/>
      <c r="ILL671" s="65"/>
      <c r="ILM671" s="65"/>
      <c r="ILN671" s="65"/>
      <c r="ILO671" s="65"/>
      <c r="ILP671" s="65"/>
      <c r="ILQ671" s="65"/>
      <c r="ILR671" s="65"/>
      <c r="ILS671" s="65"/>
      <c r="ILT671" s="65"/>
      <c r="ILU671" s="65"/>
      <c r="ILV671" s="65"/>
      <c r="ILW671" s="65"/>
      <c r="ILX671" s="65"/>
      <c r="ILY671" s="65"/>
      <c r="ILZ671" s="65"/>
      <c r="IMA671" s="65"/>
      <c r="IMB671" s="65"/>
      <c r="IMC671" s="65"/>
      <c r="IMD671" s="65"/>
      <c r="IME671" s="65"/>
      <c r="IMF671" s="65"/>
      <c r="IMG671" s="65"/>
      <c r="IMH671" s="65"/>
      <c r="IMI671" s="65"/>
      <c r="IMJ671" s="65"/>
      <c r="IMK671" s="65"/>
      <c r="IML671" s="65"/>
      <c r="IMM671" s="65"/>
      <c r="IMN671" s="65"/>
      <c r="IMO671" s="65"/>
      <c r="IMP671" s="65"/>
      <c r="IMQ671" s="65"/>
      <c r="IMR671" s="65"/>
      <c r="IMS671" s="65"/>
      <c r="IMT671" s="65"/>
      <c r="IMU671" s="65"/>
      <c r="IMV671" s="65"/>
      <c r="IMW671" s="65"/>
      <c r="IMX671" s="65"/>
      <c r="IMY671" s="65"/>
      <c r="IMZ671" s="65"/>
      <c r="INA671" s="65"/>
      <c r="INB671" s="65"/>
      <c r="INC671" s="65"/>
      <c r="IND671" s="65"/>
      <c r="INE671" s="65"/>
      <c r="INF671" s="65"/>
      <c r="ING671" s="65"/>
      <c r="INH671" s="65"/>
      <c r="INI671" s="65"/>
      <c r="INJ671" s="65"/>
      <c r="INK671" s="65"/>
      <c r="INL671" s="65"/>
      <c r="INM671" s="65"/>
      <c r="INN671" s="65"/>
      <c r="INO671" s="65"/>
      <c r="INP671" s="65"/>
      <c r="INQ671" s="65"/>
      <c r="INR671" s="65"/>
      <c r="INS671" s="65"/>
      <c r="INT671" s="65"/>
      <c r="INU671" s="65"/>
      <c r="INV671" s="65"/>
      <c r="INW671" s="65"/>
      <c r="INX671" s="65"/>
      <c r="INY671" s="65"/>
      <c r="INZ671" s="65"/>
      <c r="IOA671" s="65"/>
      <c r="IOB671" s="65"/>
      <c r="IOC671" s="65"/>
      <c r="IOD671" s="65"/>
      <c r="IOE671" s="65"/>
      <c r="IOF671" s="65"/>
      <c r="IOG671" s="65"/>
      <c r="IOH671" s="65"/>
      <c r="IOI671" s="65"/>
      <c r="IOJ671" s="65"/>
      <c r="IOK671" s="65"/>
      <c r="IOL671" s="65"/>
      <c r="IOM671" s="65"/>
      <c r="ION671" s="65"/>
      <c r="IOO671" s="65"/>
      <c r="IOP671" s="65"/>
      <c r="IOQ671" s="65"/>
      <c r="IOR671" s="65"/>
      <c r="IOS671" s="65"/>
      <c r="IOT671" s="65"/>
      <c r="IOU671" s="65"/>
      <c r="IOV671" s="65"/>
      <c r="IOW671" s="65"/>
      <c r="IOX671" s="65"/>
      <c r="IOY671" s="65"/>
      <c r="IOZ671" s="65"/>
      <c r="IPA671" s="65"/>
      <c r="IPB671" s="65"/>
      <c r="IPC671" s="65"/>
      <c r="IPD671" s="65"/>
      <c r="IPE671" s="65"/>
      <c r="IPF671" s="65"/>
      <c r="IPG671" s="65"/>
      <c r="IPH671" s="65"/>
      <c r="IPI671" s="65"/>
      <c r="IPJ671" s="65"/>
      <c r="IPK671" s="65"/>
      <c r="IPL671" s="65"/>
      <c r="IPM671" s="65"/>
      <c r="IPN671" s="65"/>
      <c r="IPO671" s="65"/>
      <c r="IPP671" s="65"/>
      <c r="IPQ671" s="65"/>
      <c r="IPR671" s="65"/>
      <c r="IPS671" s="65"/>
      <c r="IPT671" s="65"/>
      <c r="IPU671" s="65"/>
      <c r="IPV671" s="65"/>
      <c r="IPW671" s="65"/>
      <c r="IPX671" s="65"/>
      <c r="IPY671" s="65"/>
      <c r="IPZ671" s="65"/>
      <c r="IQA671" s="65"/>
      <c r="IQB671" s="65"/>
      <c r="IQC671" s="65"/>
      <c r="IQD671" s="65"/>
      <c r="IQE671" s="65"/>
      <c r="IQF671" s="65"/>
      <c r="IQG671" s="65"/>
      <c r="IQH671" s="65"/>
      <c r="IQI671" s="65"/>
      <c r="IQJ671" s="65"/>
      <c r="IQK671" s="65"/>
      <c r="IQL671" s="65"/>
      <c r="IQM671" s="65"/>
      <c r="IQN671" s="65"/>
      <c r="IQO671" s="65"/>
      <c r="IQP671" s="65"/>
      <c r="IQQ671" s="65"/>
      <c r="IQR671" s="65"/>
      <c r="IQS671" s="65"/>
      <c r="IQT671" s="65"/>
      <c r="IQU671" s="65"/>
      <c r="IQV671" s="65"/>
      <c r="IQW671" s="65"/>
      <c r="IQX671" s="65"/>
      <c r="IQY671" s="65"/>
      <c r="IQZ671" s="65"/>
      <c r="IRA671" s="65"/>
      <c r="IRB671" s="65"/>
      <c r="IRC671" s="65"/>
      <c r="IRD671" s="65"/>
      <c r="IRE671" s="65"/>
      <c r="IRF671" s="65"/>
      <c r="IRG671" s="65"/>
      <c r="IRH671" s="65"/>
      <c r="IRI671" s="65"/>
      <c r="IRJ671" s="65"/>
      <c r="IRK671" s="65"/>
      <c r="IRL671" s="65"/>
      <c r="IRM671" s="65"/>
      <c r="IRN671" s="65"/>
      <c r="IRO671" s="65"/>
      <c r="IRP671" s="65"/>
      <c r="IRQ671" s="65"/>
      <c r="IRR671" s="65"/>
      <c r="IRS671" s="65"/>
      <c r="IRT671" s="65"/>
      <c r="IRU671" s="65"/>
      <c r="IRV671" s="65"/>
      <c r="IRW671" s="65"/>
      <c r="IRX671" s="65"/>
      <c r="IRY671" s="65"/>
      <c r="IRZ671" s="65"/>
      <c r="ISA671" s="65"/>
      <c r="ISB671" s="65"/>
      <c r="ISC671" s="65"/>
      <c r="ISD671" s="65"/>
      <c r="ISE671" s="65"/>
      <c r="ISF671" s="65"/>
      <c r="ISG671" s="65"/>
      <c r="ISH671" s="65"/>
      <c r="ISI671" s="65"/>
      <c r="ISJ671" s="65"/>
      <c r="ISK671" s="65"/>
      <c r="ISL671" s="65"/>
      <c r="ISM671" s="65"/>
      <c r="ISN671" s="65"/>
      <c r="ISO671" s="65"/>
      <c r="ISP671" s="65"/>
      <c r="ISQ671" s="65"/>
      <c r="ISR671" s="65"/>
      <c r="ISS671" s="65"/>
      <c r="IST671" s="65"/>
      <c r="ISU671" s="65"/>
      <c r="ISV671" s="65"/>
      <c r="ISW671" s="65"/>
      <c r="ISX671" s="65"/>
      <c r="ISY671" s="65"/>
      <c r="ISZ671" s="65"/>
      <c r="ITA671" s="65"/>
      <c r="ITB671" s="65"/>
      <c r="ITC671" s="65"/>
      <c r="ITD671" s="65"/>
      <c r="ITE671" s="65"/>
      <c r="ITF671" s="65"/>
      <c r="ITG671" s="65"/>
      <c r="ITH671" s="65"/>
      <c r="ITI671" s="65"/>
      <c r="ITJ671" s="65"/>
      <c r="ITK671" s="65"/>
      <c r="ITL671" s="65"/>
      <c r="ITM671" s="65"/>
      <c r="ITN671" s="65"/>
      <c r="ITO671" s="65"/>
      <c r="ITP671" s="65"/>
      <c r="ITQ671" s="65"/>
      <c r="ITR671" s="65"/>
      <c r="ITS671" s="65"/>
      <c r="ITT671" s="65"/>
      <c r="ITU671" s="65"/>
      <c r="ITV671" s="65"/>
      <c r="ITW671" s="65"/>
      <c r="ITX671" s="65"/>
      <c r="ITY671" s="65"/>
      <c r="ITZ671" s="65"/>
      <c r="IUA671" s="65"/>
      <c r="IUB671" s="65"/>
      <c r="IUC671" s="65"/>
      <c r="IUD671" s="65"/>
      <c r="IUE671" s="65"/>
      <c r="IUF671" s="65"/>
      <c r="IUG671" s="65"/>
      <c r="IUH671" s="65"/>
      <c r="IUI671" s="65"/>
      <c r="IUJ671" s="65"/>
      <c r="IUK671" s="65"/>
      <c r="IUL671" s="65"/>
      <c r="IUM671" s="65"/>
      <c r="IUN671" s="65"/>
      <c r="IUO671" s="65"/>
      <c r="IUP671" s="65"/>
      <c r="IUQ671" s="65"/>
      <c r="IUR671" s="65"/>
      <c r="IUS671" s="65"/>
      <c r="IUT671" s="65"/>
      <c r="IUU671" s="65"/>
      <c r="IUV671" s="65"/>
      <c r="IUW671" s="65"/>
      <c r="IUX671" s="65"/>
      <c r="IUY671" s="65"/>
      <c r="IUZ671" s="65"/>
      <c r="IVA671" s="65"/>
      <c r="IVB671" s="65"/>
      <c r="IVC671" s="65"/>
      <c r="IVD671" s="65"/>
      <c r="IVE671" s="65"/>
      <c r="IVF671" s="65"/>
      <c r="IVG671" s="65"/>
      <c r="IVH671" s="65"/>
      <c r="IVI671" s="65"/>
      <c r="IVJ671" s="65"/>
      <c r="IVK671" s="65"/>
      <c r="IVL671" s="65"/>
      <c r="IVM671" s="65"/>
      <c r="IVN671" s="65"/>
      <c r="IVO671" s="65"/>
      <c r="IVP671" s="65"/>
      <c r="IVQ671" s="65"/>
      <c r="IVR671" s="65"/>
      <c r="IVS671" s="65"/>
      <c r="IVT671" s="65"/>
      <c r="IVU671" s="65"/>
      <c r="IVV671" s="65"/>
      <c r="IVW671" s="65"/>
      <c r="IVX671" s="65"/>
      <c r="IVY671" s="65"/>
      <c r="IVZ671" s="65"/>
      <c r="IWA671" s="65"/>
      <c r="IWB671" s="65"/>
      <c r="IWC671" s="65"/>
      <c r="IWD671" s="65"/>
      <c r="IWE671" s="65"/>
      <c r="IWF671" s="65"/>
      <c r="IWG671" s="65"/>
      <c r="IWH671" s="65"/>
      <c r="IWI671" s="65"/>
      <c r="IWJ671" s="65"/>
      <c r="IWK671" s="65"/>
      <c r="IWL671" s="65"/>
      <c r="IWM671" s="65"/>
      <c r="IWN671" s="65"/>
      <c r="IWO671" s="65"/>
      <c r="IWP671" s="65"/>
      <c r="IWQ671" s="65"/>
      <c r="IWR671" s="65"/>
      <c r="IWS671" s="65"/>
      <c r="IWT671" s="65"/>
      <c r="IWU671" s="65"/>
      <c r="IWV671" s="65"/>
      <c r="IWW671" s="65"/>
      <c r="IWX671" s="65"/>
      <c r="IWY671" s="65"/>
      <c r="IWZ671" s="65"/>
      <c r="IXA671" s="65"/>
      <c r="IXB671" s="65"/>
      <c r="IXC671" s="65"/>
      <c r="IXD671" s="65"/>
      <c r="IXE671" s="65"/>
      <c r="IXF671" s="65"/>
      <c r="IXG671" s="65"/>
      <c r="IXH671" s="65"/>
      <c r="IXI671" s="65"/>
      <c r="IXJ671" s="65"/>
      <c r="IXK671" s="65"/>
      <c r="IXL671" s="65"/>
      <c r="IXM671" s="65"/>
      <c r="IXN671" s="65"/>
      <c r="IXO671" s="65"/>
      <c r="IXP671" s="65"/>
      <c r="IXQ671" s="65"/>
      <c r="IXR671" s="65"/>
      <c r="IXS671" s="65"/>
      <c r="IXT671" s="65"/>
      <c r="IXU671" s="65"/>
      <c r="IXV671" s="65"/>
      <c r="IXW671" s="65"/>
      <c r="IXX671" s="65"/>
      <c r="IXY671" s="65"/>
      <c r="IXZ671" s="65"/>
      <c r="IYA671" s="65"/>
      <c r="IYB671" s="65"/>
      <c r="IYC671" s="65"/>
      <c r="IYD671" s="65"/>
      <c r="IYE671" s="65"/>
      <c r="IYF671" s="65"/>
      <c r="IYG671" s="65"/>
      <c r="IYH671" s="65"/>
      <c r="IYI671" s="65"/>
      <c r="IYJ671" s="65"/>
      <c r="IYK671" s="65"/>
      <c r="IYL671" s="65"/>
      <c r="IYM671" s="65"/>
      <c r="IYN671" s="65"/>
      <c r="IYO671" s="65"/>
      <c r="IYP671" s="65"/>
      <c r="IYQ671" s="65"/>
      <c r="IYR671" s="65"/>
      <c r="IYS671" s="65"/>
      <c r="IYT671" s="65"/>
      <c r="IYU671" s="65"/>
      <c r="IYV671" s="65"/>
      <c r="IYW671" s="65"/>
      <c r="IYX671" s="65"/>
      <c r="IYY671" s="65"/>
      <c r="IYZ671" s="65"/>
      <c r="IZA671" s="65"/>
      <c r="IZB671" s="65"/>
      <c r="IZC671" s="65"/>
      <c r="IZD671" s="65"/>
      <c r="IZE671" s="65"/>
      <c r="IZF671" s="65"/>
      <c r="IZG671" s="65"/>
      <c r="IZH671" s="65"/>
      <c r="IZI671" s="65"/>
      <c r="IZJ671" s="65"/>
      <c r="IZK671" s="65"/>
      <c r="IZL671" s="65"/>
      <c r="IZM671" s="65"/>
      <c r="IZN671" s="65"/>
      <c r="IZO671" s="65"/>
      <c r="IZP671" s="65"/>
      <c r="IZQ671" s="65"/>
      <c r="IZR671" s="65"/>
      <c r="IZS671" s="65"/>
      <c r="IZT671" s="65"/>
      <c r="IZU671" s="65"/>
      <c r="IZV671" s="65"/>
      <c r="IZW671" s="65"/>
      <c r="IZX671" s="65"/>
      <c r="IZY671" s="65"/>
      <c r="IZZ671" s="65"/>
      <c r="JAA671" s="65"/>
      <c r="JAB671" s="65"/>
      <c r="JAC671" s="65"/>
      <c r="JAD671" s="65"/>
      <c r="JAE671" s="65"/>
      <c r="JAF671" s="65"/>
      <c r="JAG671" s="65"/>
      <c r="JAH671" s="65"/>
      <c r="JAI671" s="65"/>
      <c r="JAJ671" s="65"/>
      <c r="JAK671" s="65"/>
      <c r="JAL671" s="65"/>
      <c r="JAM671" s="65"/>
      <c r="JAN671" s="65"/>
      <c r="JAO671" s="65"/>
      <c r="JAP671" s="65"/>
      <c r="JAQ671" s="65"/>
      <c r="JAR671" s="65"/>
      <c r="JAS671" s="65"/>
      <c r="JAT671" s="65"/>
      <c r="JAU671" s="65"/>
      <c r="JAV671" s="65"/>
      <c r="JAW671" s="65"/>
      <c r="JAX671" s="65"/>
      <c r="JAY671" s="65"/>
      <c r="JAZ671" s="65"/>
      <c r="JBA671" s="65"/>
      <c r="JBB671" s="65"/>
      <c r="JBC671" s="65"/>
      <c r="JBD671" s="65"/>
      <c r="JBE671" s="65"/>
      <c r="JBF671" s="65"/>
      <c r="JBG671" s="65"/>
      <c r="JBH671" s="65"/>
      <c r="JBI671" s="65"/>
      <c r="JBJ671" s="65"/>
      <c r="JBK671" s="65"/>
      <c r="JBL671" s="65"/>
      <c r="JBM671" s="65"/>
      <c r="JBN671" s="65"/>
      <c r="JBO671" s="65"/>
      <c r="JBP671" s="65"/>
      <c r="JBQ671" s="65"/>
      <c r="JBR671" s="65"/>
      <c r="JBS671" s="65"/>
      <c r="JBT671" s="65"/>
      <c r="JBU671" s="65"/>
      <c r="JBV671" s="65"/>
      <c r="JBW671" s="65"/>
      <c r="JBX671" s="65"/>
      <c r="JBY671" s="65"/>
      <c r="JBZ671" s="65"/>
      <c r="JCA671" s="65"/>
      <c r="JCB671" s="65"/>
      <c r="JCC671" s="65"/>
      <c r="JCD671" s="65"/>
      <c r="JCE671" s="65"/>
      <c r="JCF671" s="65"/>
      <c r="JCG671" s="65"/>
      <c r="JCH671" s="65"/>
      <c r="JCI671" s="65"/>
      <c r="JCJ671" s="65"/>
      <c r="JCK671" s="65"/>
      <c r="JCL671" s="65"/>
      <c r="JCM671" s="65"/>
      <c r="JCN671" s="65"/>
      <c r="JCO671" s="65"/>
      <c r="JCP671" s="65"/>
      <c r="JCQ671" s="65"/>
      <c r="JCR671" s="65"/>
      <c r="JCS671" s="65"/>
      <c r="JCT671" s="65"/>
      <c r="JCU671" s="65"/>
      <c r="JCV671" s="65"/>
      <c r="JCW671" s="65"/>
      <c r="JCX671" s="65"/>
      <c r="JCY671" s="65"/>
      <c r="JCZ671" s="65"/>
      <c r="JDA671" s="65"/>
      <c r="JDB671" s="65"/>
      <c r="JDC671" s="65"/>
      <c r="JDD671" s="65"/>
      <c r="JDE671" s="65"/>
      <c r="JDF671" s="65"/>
      <c r="JDG671" s="65"/>
      <c r="JDH671" s="65"/>
      <c r="JDI671" s="65"/>
      <c r="JDJ671" s="65"/>
      <c r="JDK671" s="65"/>
      <c r="JDL671" s="65"/>
      <c r="JDM671" s="65"/>
      <c r="JDN671" s="65"/>
      <c r="JDO671" s="65"/>
      <c r="JDP671" s="65"/>
      <c r="JDQ671" s="65"/>
      <c r="JDR671" s="65"/>
      <c r="JDS671" s="65"/>
      <c r="JDT671" s="65"/>
      <c r="JDU671" s="65"/>
      <c r="JDV671" s="65"/>
      <c r="JDW671" s="65"/>
      <c r="JDX671" s="65"/>
      <c r="JDY671" s="65"/>
      <c r="JDZ671" s="65"/>
      <c r="JEA671" s="65"/>
      <c r="JEB671" s="65"/>
      <c r="JEC671" s="65"/>
      <c r="JED671" s="65"/>
      <c r="JEE671" s="65"/>
      <c r="JEF671" s="65"/>
      <c r="JEG671" s="65"/>
      <c r="JEH671" s="65"/>
      <c r="JEI671" s="65"/>
      <c r="JEJ671" s="65"/>
      <c r="JEK671" s="65"/>
      <c r="JEL671" s="65"/>
      <c r="JEM671" s="65"/>
      <c r="JEN671" s="65"/>
      <c r="JEO671" s="65"/>
      <c r="JEP671" s="65"/>
      <c r="JEQ671" s="65"/>
      <c r="JER671" s="65"/>
      <c r="JES671" s="65"/>
      <c r="JET671" s="65"/>
      <c r="JEU671" s="65"/>
      <c r="JEV671" s="65"/>
      <c r="JEW671" s="65"/>
      <c r="JEX671" s="65"/>
      <c r="JEY671" s="65"/>
      <c r="JEZ671" s="65"/>
      <c r="JFA671" s="65"/>
      <c r="JFB671" s="65"/>
      <c r="JFC671" s="65"/>
      <c r="JFD671" s="65"/>
      <c r="JFE671" s="65"/>
      <c r="JFF671" s="65"/>
      <c r="JFG671" s="65"/>
      <c r="JFH671" s="65"/>
      <c r="JFI671" s="65"/>
      <c r="JFJ671" s="65"/>
      <c r="JFK671" s="65"/>
      <c r="JFL671" s="65"/>
      <c r="JFM671" s="65"/>
      <c r="JFN671" s="65"/>
      <c r="JFO671" s="65"/>
      <c r="JFP671" s="65"/>
      <c r="JFQ671" s="65"/>
      <c r="JFR671" s="65"/>
      <c r="JFS671" s="65"/>
      <c r="JFT671" s="65"/>
      <c r="JFU671" s="65"/>
      <c r="JFV671" s="65"/>
      <c r="JFW671" s="65"/>
      <c r="JFX671" s="65"/>
      <c r="JFY671" s="65"/>
      <c r="JFZ671" s="65"/>
      <c r="JGA671" s="65"/>
      <c r="JGB671" s="65"/>
      <c r="JGC671" s="65"/>
      <c r="JGD671" s="65"/>
      <c r="JGE671" s="65"/>
      <c r="JGF671" s="65"/>
      <c r="JGG671" s="65"/>
      <c r="JGH671" s="65"/>
      <c r="JGI671" s="65"/>
      <c r="JGJ671" s="65"/>
      <c r="JGK671" s="65"/>
      <c r="JGL671" s="65"/>
      <c r="JGM671" s="65"/>
      <c r="JGN671" s="65"/>
      <c r="JGO671" s="65"/>
      <c r="JGP671" s="65"/>
      <c r="JGQ671" s="65"/>
      <c r="JGR671" s="65"/>
      <c r="JGS671" s="65"/>
      <c r="JGT671" s="65"/>
      <c r="JGU671" s="65"/>
      <c r="JGV671" s="65"/>
      <c r="JGW671" s="65"/>
      <c r="JGX671" s="65"/>
      <c r="JGY671" s="65"/>
      <c r="JGZ671" s="65"/>
      <c r="JHA671" s="65"/>
      <c r="JHB671" s="65"/>
      <c r="JHC671" s="65"/>
      <c r="JHD671" s="65"/>
      <c r="JHE671" s="65"/>
      <c r="JHF671" s="65"/>
      <c r="JHG671" s="65"/>
      <c r="JHH671" s="65"/>
      <c r="JHI671" s="65"/>
      <c r="JHJ671" s="65"/>
      <c r="JHK671" s="65"/>
      <c r="JHL671" s="65"/>
      <c r="JHM671" s="65"/>
      <c r="JHN671" s="65"/>
      <c r="JHO671" s="65"/>
      <c r="JHP671" s="65"/>
      <c r="JHQ671" s="65"/>
      <c r="JHR671" s="65"/>
      <c r="JHS671" s="65"/>
      <c r="JHT671" s="65"/>
      <c r="JHU671" s="65"/>
      <c r="JHV671" s="65"/>
      <c r="JHW671" s="65"/>
      <c r="JHX671" s="65"/>
      <c r="JHY671" s="65"/>
      <c r="JHZ671" s="65"/>
      <c r="JIA671" s="65"/>
      <c r="JIB671" s="65"/>
      <c r="JIC671" s="65"/>
      <c r="JID671" s="65"/>
      <c r="JIE671" s="65"/>
      <c r="JIF671" s="65"/>
      <c r="JIG671" s="65"/>
      <c r="JIH671" s="65"/>
      <c r="JII671" s="65"/>
      <c r="JIJ671" s="65"/>
      <c r="JIK671" s="65"/>
      <c r="JIL671" s="65"/>
      <c r="JIM671" s="65"/>
      <c r="JIN671" s="65"/>
      <c r="JIO671" s="65"/>
      <c r="JIP671" s="65"/>
      <c r="JIQ671" s="65"/>
      <c r="JIR671" s="65"/>
      <c r="JIS671" s="65"/>
      <c r="JIT671" s="65"/>
      <c r="JIU671" s="65"/>
      <c r="JIV671" s="65"/>
      <c r="JIW671" s="65"/>
      <c r="JIX671" s="65"/>
      <c r="JIY671" s="65"/>
      <c r="JIZ671" s="65"/>
      <c r="JJA671" s="65"/>
      <c r="JJB671" s="65"/>
      <c r="JJC671" s="65"/>
      <c r="JJD671" s="65"/>
      <c r="JJE671" s="65"/>
      <c r="JJF671" s="65"/>
      <c r="JJG671" s="65"/>
      <c r="JJH671" s="65"/>
      <c r="JJI671" s="65"/>
      <c r="JJJ671" s="65"/>
      <c r="JJK671" s="65"/>
      <c r="JJL671" s="65"/>
      <c r="JJM671" s="65"/>
      <c r="JJN671" s="65"/>
      <c r="JJO671" s="65"/>
      <c r="JJP671" s="65"/>
      <c r="JJQ671" s="65"/>
      <c r="JJR671" s="65"/>
      <c r="JJS671" s="65"/>
      <c r="JJT671" s="65"/>
      <c r="JJU671" s="65"/>
      <c r="JJV671" s="65"/>
      <c r="JJW671" s="65"/>
      <c r="JJX671" s="65"/>
      <c r="JJY671" s="65"/>
      <c r="JJZ671" s="65"/>
      <c r="JKA671" s="65"/>
      <c r="JKB671" s="65"/>
      <c r="JKC671" s="65"/>
      <c r="JKD671" s="65"/>
      <c r="JKE671" s="65"/>
      <c r="JKF671" s="65"/>
      <c r="JKG671" s="65"/>
      <c r="JKH671" s="65"/>
      <c r="JKI671" s="65"/>
      <c r="JKJ671" s="65"/>
      <c r="JKK671" s="65"/>
      <c r="JKL671" s="65"/>
      <c r="JKM671" s="65"/>
      <c r="JKN671" s="65"/>
      <c r="JKO671" s="65"/>
      <c r="JKP671" s="65"/>
      <c r="JKQ671" s="65"/>
      <c r="JKR671" s="65"/>
      <c r="JKS671" s="65"/>
      <c r="JKT671" s="65"/>
      <c r="JKU671" s="65"/>
      <c r="JKV671" s="65"/>
      <c r="JKW671" s="65"/>
      <c r="JKX671" s="65"/>
      <c r="JKY671" s="65"/>
      <c r="JKZ671" s="65"/>
      <c r="JLA671" s="65"/>
      <c r="JLB671" s="65"/>
      <c r="JLC671" s="65"/>
      <c r="JLD671" s="65"/>
      <c r="JLE671" s="65"/>
      <c r="JLF671" s="65"/>
      <c r="JLG671" s="65"/>
      <c r="JLH671" s="65"/>
      <c r="JLI671" s="65"/>
      <c r="JLJ671" s="65"/>
      <c r="JLK671" s="65"/>
      <c r="JLL671" s="65"/>
      <c r="JLM671" s="65"/>
      <c r="JLN671" s="65"/>
      <c r="JLO671" s="65"/>
      <c r="JLP671" s="65"/>
      <c r="JLQ671" s="65"/>
      <c r="JLR671" s="65"/>
      <c r="JLS671" s="65"/>
      <c r="JLT671" s="65"/>
      <c r="JLU671" s="65"/>
      <c r="JLV671" s="65"/>
      <c r="JLW671" s="65"/>
      <c r="JLX671" s="65"/>
      <c r="JLY671" s="65"/>
      <c r="JLZ671" s="65"/>
      <c r="JMA671" s="65"/>
      <c r="JMB671" s="65"/>
      <c r="JMC671" s="65"/>
      <c r="JMD671" s="65"/>
      <c r="JME671" s="65"/>
      <c r="JMF671" s="65"/>
      <c r="JMG671" s="65"/>
      <c r="JMH671" s="65"/>
      <c r="JMI671" s="65"/>
      <c r="JMJ671" s="65"/>
      <c r="JMK671" s="65"/>
      <c r="JML671" s="65"/>
      <c r="JMM671" s="65"/>
      <c r="JMN671" s="65"/>
      <c r="JMO671" s="65"/>
      <c r="JMP671" s="65"/>
      <c r="JMQ671" s="65"/>
      <c r="JMR671" s="65"/>
      <c r="JMS671" s="65"/>
      <c r="JMT671" s="65"/>
      <c r="JMU671" s="65"/>
      <c r="JMV671" s="65"/>
      <c r="JMW671" s="65"/>
      <c r="JMX671" s="65"/>
      <c r="JMY671" s="65"/>
      <c r="JMZ671" s="65"/>
      <c r="JNA671" s="65"/>
      <c r="JNB671" s="65"/>
      <c r="JNC671" s="65"/>
      <c r="JND671" s="65"/>
      <c r="JNE671" s="65"/>
      <c r="JNF671" s="65"/>
      <c r="JNG671" s="65"/>
      <c r="JNH671" s="65"/>
      <c r="JNI671" s="65"/>
      <c r="JNJ671" s="65"/>
      <c r="JNK671" s="65"/>
      <c r="JNL671" s="65"/>
      <c r="JNM671" s="65"/>
      <c r="JNN671" s="65"/>
      <c r="JNO671" s="65"/>
      <c r="JNP671" s="65"/>
      <c r="JNQ671" s="65"/>
      <c r="JNR671" s="65"/>
      <c r="JNS671" s="65"/>
      <c r="JNT671" s="65"/>
      <c r="JNU671" s="65"/>
      <c r="JNV671" s="65"/>
      <c r="JNW671" s="65"/>
      <c r="JNX671" s="65"/>
      <c r="JNY671" s="65"/>
      <c r="JNZ671" s="65"/>
      <c r="JOA671" s="65"/>
      <c r="JOB671" s="65"/>
      <c r="JOC671" s="65"/>
      <c r="JOD671" s="65"/>
      <c r="JOE671" s="65"/>
      <c r="JOF671" s="65"/>
      <c r="JOG671" s="65"/>
      <c r="JOH671" s="65"/>
      <c r="JOI671" s="65"/>
      <c r="JOJ671" s="65"/>
      <c r="JOK671" s="65"/>
      <c r="JOL671" s="65"/>
      <c r="JOM671" s="65"/>
      <c r="JON671" s="65"/>
      <c r="JOO671" s="65"/>
      <c r="JOP671" s="65"/>
      <c r="JOQ671" s="65"/>
      <c r="JOR671" s="65"/>
      <c r="JOS671" s="65"/>
      <c r="JOT671" s="65"/>
      <c r="JOU671" s="65"/>
      <c r="JOV671" s="65"/>
      <c r="JOW671" s="65"/>
      <c r="JOX671" s="65"/>
      <c r="JOY671" s="65"/>
      <c r="JOZ671" s="65"/>
      <c r="JPA671" s="65"/>
      <c r="JPB671" s="65"/>
      <c r="JPC671" s="65"/>
      <c r="JPD671" s="65"/>
      <c r="JPE671" s="65"/>
      <c r="JPF671" s="65"/>
      <c r="JPG671" s="65"/>
      <c r="JPH671" s="65"/>
      <c r="JPI671" s="65"/>
      <c r="JPJ671" s="65"/>
      <c r="JPK671" s="65"/>
      <c r="JPL671" s="65"/>
      <c r="JPM671" s="65"/>
      <c r="JPN671" s="65"/>
      <c r="JPO671" s="65"/>
      <c r="JPP671" s="65"/>
      <c r="JPQ671" s="65"/>
      <c r="JPR671" s="65"/>
      <c r="JPS671" s="65"/>
      <c r="JPT671" s="65"/>
      <c r="JPU671" s="65"/>
      <c r="JPV671" s="65"/>
      <c r="JPW671" s="65"/>
      <c r="JPX671" s="65"/>
      <c r="JPY671" s="65"/>
      <c r="JPZ671" s="65"/>
      <c r="JQA671" s="65"/>
      <c r="JQB671" s="65"/>
      <c r="JQC671" s="65"/>
      <c r="JQD671" s="65"/>
      <c r="JQE671" s="65"/>
      <c r="JQF671" s="65"/>
      <c r="JQG671" s="65"/>
      <c r="JQH671" s="65"/>
      <c r="JQI671" s="65"/>
      <c r="JQJ671" s="65"/>
      <c r="JQK671" s="65"/>
      <c r="JQL671" s="65"/>
      <c r="JQM671" s="65"/>
      <c r="JQN671" s="65"/>
      <c r="JQO671" s="65"/>
      <c r="JQP671" s="65"/>
      <c r="JQQ671" s="65"/>
      <c r="JQR671" s="65"/>
      <c r="JQS671" s="65"/>
      <c r="JQT671" s="65"/>
      <c r="JQU671" s="65"/>
      <c r="JQV671" s="65"/>
      <c r="JQW671" s="65"/>
      <c r="JQX671" s="65"/>
      <c r="JQY671" s="65"/>
      <c r="JQZ671" s="65"/>
      <c r="JRA671" s="65"/>
      <c r="JRB671" s="65"/>
      <c r="JRC671" s="65"/>
      <c r="JRD671" s="65"/>
      <c r="JRE671" s="65"/>
      <c r="JRF671" s="65"/>
      <c r="JRG671" s="65"/>
      <c r="JRH671" s="65"/>
      <c r="JRI671" s="65"/>
      <c r="JRJ671" s="65"/>
      <c r="JRK671" s="65"/>
      <c r="JRL671" s="65"/>
      <c r="JRM671" s="65"/>
      <c r="JRN671" s="65"/>
      <c r="JRO671" s="65"/>
      <c r="JRP671" s="65"/>
      <c r="JRQ671" s="65"/>
      <c r="JRR671" s="65"/>
      <c r="JRS671" s="65"/>
      <c r="JRT671" s="65"/>
      <c r="JRU671" s="65"/>
      <c r="JRV671" s="65"/>
      <c r="JRW671" s="65"/>
      <c r="JRX671" s="65"/>
      <c r="JRY671" s="65"/>
      <c r="JRZ671" s="65"/>
      <c r="JSA671" s="65"/>
      <c r="JSB671" s="65"/>
      <c r="JSC671" s="65"/>
      <c r="JSD671" s="65"/>
      <c r="JSE671" s="65"/>
      <c r="JSF671" s="65"/>
      <c r="JSG671" s="65"/>
      <c r="JSH671" s="65"/>
      <c r="JSI671" s="65"/>
      <c r="JSJ671" s="65"/>
      <c r="JSK671" s="65"/>
      <c r="JSL671" s="65"/>
      <c r="JSM671" s="65"/>
      <c r="JSN671" s="65"/>
      <c r="JSO671" s="65"/>
      <c r="JSP671" s="65"/>
      <c r="JSQ671" s="65"/>
      <c r="JSR671" s="65"/>
      <c r="JSS671" s="65"/>
      <c r="JST671" s="65"/>
      <c r="JSU671" s="65"/>
      <c r="JSV671" s="65"/>
      <c r="JSW671" s="65"/>
      <c r="JSX671" s="65"/>
      <c r="JSY671" s="65"/>
      <c r="JSZ671" s="65"/>
      <c r="JTA671" s="65"/>
      <c r="JTB671" s="65"/>
      <c r="JTC671" s="65"/>
      <c r="JTD671" s="65"/>
      <c r="JTE671" s="65"/>
      <c r="JTF671" s="65"/>
      <c r="JTG671" s="65"/>
      <c r="JTH671" s="65"/>
      <c r="JTI671" s="65"/>
      <c r="JTJ671" s="65"/>
      <c r="JTK671" s="65"/>
      <c r="JTL671" s="65"/>
      <c r="JTM671" s="65"/>
      <c r="JTN671" s="65"/>
      <c r="JTO671" s="65"/>
      <c r="JTP671" s="65"/>
      <c r="JTQ671" s="65"/>
      <c r="JTR671" s="65"/>
      <c r="JTS671" s="65"/>
      <c r="JTT671" s="65"/>
      <c r="JTU671" s="65"/>
      <c r="JTV671" s="65"/>
      <c r="JTW671" s="65"/>
      <c r="JTX671" s="65"/>
      <c r="JTY671" s="65"/>
      <c r="JTZ671" s="65"/>
      <c r="JUA671" s="65"/>
      <c r="JUB671" s="65"/>
      <c r="JUC671" s="65"/>
      <c r="JUD671" s="65"/>
      <c r="JUE671" s="65"/>
      <c r="JUF671" s="65"/>
      <c r="JUG671" s="65"/>
      <c r="JUH671" s="65"/>
      <c r="JUI671" s="65"/>
      <c r="JUJ671" s="65"/>
      <c r="JUK671" s="65"/>
      <c r="JUL671" s="65"/>
      <c r="JUM671" s="65"/>
      <c r="JUN671" s="65"/>
      <c r="JUO671" s="65"/>
      <c r="JUP671" s="65"/>
      <c r="JUQ671" s="65"/>
      <c r="JUR671" s="65"/>
      <c r="JUS671" s="65"/>
      <c r="JUT671" s="65"/>
      <c r="JUU671" s="65"/>
      <c r="JUV671" s="65"/>
      <c r="JUW671" s="65"/>
      <c r="JUX671" s="65"/>
      <c r="JUY671" s="65"/>
      <c r="JUZ671" s="65"/>
      <c r="JVA671" s="65"/>
      <c r="JVB671" s="65"/>
      <c r="JVC671" s="65"/>
      <c r="JVD671" s="65"/>
      <c r="JVE671" s="65"/>
      <c r="JVF671" s="65"/>
      <c r="JVG671" s="65"/>
      <c r="JVH671" s="65"/>
      <c r="JVI671" s="65"/>
      <c r="JVJ671" s="65"/>
      <c r="JVK671" s="65"/>
      <c r="JVL671" s="65"/>
      <c r="JVM671" s="65"/>
      <c r="JVN671" s="65"/>
      <c r="JVO671" s="65"/>
      <c r="JVP671" s="65"/>
      <c r="JVQ671" s="65"/>
      <c r="JVR671" s="65"/>
      <c r="JVS671" s="65"/>
      <c r="JVT671" s="65"/>
      <c r="JVU671" s="65"/>
      <c r="JVV671" s="65"/>
      <c r="JVW671" s="65"/>
      <c r="JVX671" s="65"/>
      <c r="JVY671" s="65"/>
      <c r="JVZ671" s="65"/>
      <c r="JWA671" s="65"/>
      <c r="JWB671" s="65"/>
      <c r="JWC671" s="65"/>
      <c r="JWD671" s="65"/>
      <c r="JWE671" s="65"/>
      <c r="JWF671" s="65"/>
      <c r="JWG671" s="65"/>
      <c r="JWH671" s="65"/>
      <c r="JWI671" s="65"/>
      <c r="JWJ671" s="65"/>
      <c r="JWK671" s="65"/>
      <c r="JWL671" s="65"/>
      <c r="JWM671" s="65"/>
      <c r="JWN671" s="65"/>
      <c r="JWO671" s="65"/>
      <c r="JWP671" s="65"/>
      <c r="JWQ671" s="65"/>
      <c r="JWR671" s="65"/>
      <c r="JWS671" s="65"/>
      <c r="JWT671" s="65"/>
      <c r="JWU671" s="65"/>
      <c r="JWV671" s="65"/>
      <c r="JWW671" s="65"/>
      <c r="JWX671" s="65"/>
      <c r="JWY671" s="65"/>
      <c r="JWZ671" s="65"/>
      <c r="JXA671" s="65"/>
      <c r="JXB671" s="65"/>
      <c r="JXC671" s="65"/>
      <c r="JXD671" s="65"/>
      <c r="JXE671" s="65"/>
      <c r="JXF671" s="65"/>
      <c r="JXG671" s="65"/>
      <c r="JXH671" s="65"/>
      <c r="JXI671" s="65"/>
      <c r="JXJ671" s="65"/>
      <c r="JXK671" s="65"/>
      <c r="JXL671" s="65"/>
      <c r="JXM671" s="65"/>
      <c r="JXN671" s="65"/>
      <c r="JXO671" s="65"/>
      <c r="JXP671" s="65"/>
      <c r="JXQ671" s="65"/>
      <c r="JXR671" s="65"/>
      <c r="JXS671" s="65"/>
      <c r="JXT671" s="65"/>
      <c r="JXU671" s="65"/>
      <c r="JXV671" s="65"/>
      <c r="JXW671" s="65"/>
      <c r="JXX671" s="65"/>
      <c r="JXY671" s="65"/>
      <c r="JXZ671" s="65"/>
      <c r="JYA671" s="65"/>
      <c r="JYB671" s="65"/>
      <c r="JYC671" s="65"/>
      <c r="JYD671" s="65"/>
      <c r="JYE671" s="65"/>
      <c r="JYF671" s="65"/>
      <c r="JYG671" s="65"/>
      <c r="JYH671" s="65"/>
      <c r="JYI671" s="65"/>
      <c r="JYJ671" s="65"/>
      <c r="JYK671" s="65"/>
      <c r="JYL671" s="65"/>
      <c r="JYM671" s="65"/>
      <c r="JYN671" s="65"/>
      <c r="JYO671" s="65"/>
      <c r="JYP671" s="65"/>
      <c r="JYQ671" s="65"/>
      <c r="JYR671" s="65"/>
      <c r="JYS671" s="65"/>
      <c r="JYT671" s="65"/>
      <c r="JYU671" s="65"/>
      <c r="JYV671" s="65"/>
      <c r="JYW671" s="65"/>
      <c r="JYX671" s="65"/>
      <c r="JYY671" s="65"/>
      <c r="JYZ671" s="65"/>
      <c r="JZA671" s="65"/>
      <c r="JZB671" s="65"/>
      <c r="JZC671" s="65"/>
      <c r="JZD671" s="65"/>
      <c r="JZE671" s="65"/>
      <c r="JZF671" s="65"/>
      <c r="JZG671" s="65"/>
      <c r="JZH671" s="65"/>
      <c r="JZI671" s="65"/>
      <c r="JZJ671" s="65"/>
      <c r="JZK671" s="65"/>
      <c r="JZL671" s="65"/>
      <c r="JZM671" s="65"/>
      <c r="JZN671" s="65"/>
      <c r="JZO671" s="65"/>
      <c r="JZP671" s="65"/>
      <c r="JZQ671" s="65"/>
      <c r="JZR671" s="65"/>
      <c r="JZS671" s="65"/>
      <c r="JZT671" s="65"/>
      <c r="JZU671" s="65"/>
      <c r="JZV671" s="65"/>
      <c r="JZW671" s="65"/>
      <c r="JZX671" s="65"/>
      <c r="JZY671" s="65"/>
      <c r="JZZ671" s="65"/>
      <c r="KAA671" s="65"/>
      <c r="KAB671" s="65"/>
      <c r="KAC671" s="65"/>
      <c r="KAD671" s="65"/>
      <c r="KAE671" s="65"/>
      <c r="KAF671" s="65"/>
      <c r="KAG671" s="65"/>
      <c r="KAH671" s="65"/>
      <c r="KAI671" s="65"/>
      <c r="KAJ671" s="65"/>
      <c r="KAK671" s="65"/>
      <c r="KAL671" s="65"/>
      <c r="KAM671" s="65"/>
      <c r="KAN671" s="65"/>
      <c r="KAO671" s="65"/>
      <c r="KAP671" s="65"/>
      <c r="KAQ671" s="65"/>
      <c r="KAR671" s="65"/>
      <c r="KAS671" s="65"/>
      <c r="KAT671" s="65"/>
      <c r="KAU671" s="65"/>
      <c r="KAV671" s="65"/>
      <c r="KAW671" s="65"/>
      <c r="KAX671" s="65"/>
      <c r="KAY671" s="65"/>
      <c r="KAZ671" s="65"/>
      <c r="KBA671" s="65"/>
      <c r="KBB671" s="65"/>
      <c r="KBC671" s="65"/>
      <c r="KBD671" s="65"/>
      <c r="KBE671" s="65"/>
      <c r="KBF671" s="65"/>
      <c r="KBG671" s="65"/>
      <c r="KBH671" s="65"/>
      <c r="KBI671" s="65"/>
      <c r="KBJ671" s="65"/>
      <c r="KBK671" s="65"/>
      <c r="KBL671" s="65"/>
      <c r="KBM671" s="65"/>
      <c r="KBN671" s="65"/>
      <c r="KBO671" s="65"/>
      <c r="KBP671" s="65"/>
      <c r="KBQ671" s="65"/>
      <c r="KBR671" s="65"/>
      <c r="KBS671" s="65"/>
      <c r="KBT671" s="65"/>
      <c r="KBU671" s="65"/>
      <c r="KBV671" s="65"/>
      <c r="KBW671" s="65"/>
      <c r="KBX671" s="65"/>
      <c r="KBY671" s="65"/>
      <c r="KBZ671" s="65"/>
      <c r="KCA671" s="65"/>
      <c r="KCB671" s="65"/>
      <c r="KCC671" s="65"/>
      <c r="KCD671" s="65"/>
      <c r="KCE671" s="65"/>
      <c r="KCF671" s="65"/>
      <c r="KCG671" s="65"/>
      <c r="KCH671" s="65"/>
      <c r="KCI671" s="65"/>
      <c r="KCJ671" s="65"/>
      <c r="KCK671" s="65"/>
      <c r="KCL671" s="65"/>
      <c r="KCM671" s="65"/>
      <c r="KCN671" s="65"/>
      <c r="KCO671" s="65"/>
      <c r="KCP671" s="65"/>
      <c r="KCQ671" s="65"/>
      <c r="KCR671" s="65"/>
      <c r="KCS671" s="65"/>
      <c r="KCT671" s="65"/>
      <c r="KCU671" s="65"/>
      <c r="KCV671" s="65"/>
      <c r="KCW671" s="65"/>
      <c r="KCX671" s="65"/>
      <c r="KCY671" s="65"/>
      <c r="KCZ671" s="65"/>
      <c r="KDA671" s="65"/>
      <c r="KDB671" s="65"/>
      <c r="KDC671" s="65"/>
      <c r="KDD671" s="65"/>
      <c r="KDE671" s="65"/>
      <c r="KDF671" s="65"/>
      <c r="KDG671" s="65"/>
      <c r="KDH671" s="65"/>
      <c r="KDI671" s="65"/>
      <c r="KDJ671" s="65"/>
      <c r="KDK671" s="65"/>
      <c r="KDL671" s="65"/>
      <c r="KDM671" s="65"/>
      <c r="KDN671" s="65"/>
      <c r="KDO671" s="65"/>
      <c r="KDP671" s="65"/>
      <c r="KDQ671" s="65"/>
      <c r="KDR671" s="65"/>
      <c r="KDS671" s="65"/>
      <c r="KDT671" s="65"/>
      <c r="KDU671" s="65"/>
      <c r="KDV671" s="65"/>
      <c r="KDW671" s="65"/>
      <c r="KDX671" s="65"/>
      <c r="KDY671" s="65"/>
      <c r="KDZ671" s="65"/>
      <c r="KEA671" s="65"/>
      <c r="KEB671" s="65"/>
      <c r="KEC671" s="65"/>
      <c r="KED671" s="65"/>
      <c r="KEE671" s="65"/>
      <c r="KEF671" s="65"/>
      <c r="KEG671" s="65"/>
      <c r="KEH671" s="65"/>
      <c r="KEI671" s="65"/>
      <c r="KEJ671" s="65"/>
      <c r="KEK671" s="65"/>
      <c r="KEL671" s="65"/>
      <c r="KEM671" s="65"/>
      <c r="KEN671" s="65"/>
      <c r="KEO671" s="65"/>
      <c r="KEP671" s="65"/>
      <c r="KEQ671" s="65"/>
      <c r="KER671" s="65"/>
      <c r="KES671" s="65"/>
      <c r="KET671" s="65"/>
      <c r="KEU671" s="65"/>
      <c r="KEV671" s="65"/>
      <c r="KEW671" s="65"/>
      <c r="KEX671" s="65"/>
      <c r="KEY671" s="65"/>
      <c r="KEZ671" s="65"/>
      <c r="KFA671" s="65"/>
      <c r="KFB671" s="65"/>
      <c r="KFC671" s="65"/>
      <c r="KFD671" s="65"/>
      <c r="KFE671" s="65"/>
      <c r="KFF671" s="65"/>
      <c r="KFG671" s="65"/>
      <c r="KFH671" s="65"/>
      <c r="KFI671" s="65"/>
      <c r="KFJ671" s="65"/>
      <c r="KFK671" s="65"/>
      <c r="KFL671" s="65"/>
      <c r="KFM671" s="65"/>
      <c r="KFN671" s="65"/>
      <c r="KFO671" s="65"/>
      <c r="KFP671" s="65"/>
      <c r="KFQ671" s="65"/>
      <c r="KFR671" s="65"/>
      <c r="KFS671" s="65"/>
      <c r="KFT671" s="65"/>
      <c r="KFU671" s="65"/>
      <c r="KFV671" s="65"/>
      <c r="KFW671" s="65"/>
      <c r="KFX671" s="65"/>
      <c r="KFY671" s="65"/>
      <c r="KFZ671" s="65"/>
      <c r="KGA671" s="65"/>
      <c r="KGB671" s="65"/>
      <c r="KGC671" s="65"/>
      <c r="KGD671" s="65"/>
      <c r="KGE671" s="65"/>
      <c r="KGF671" s="65"/>
      <c r="KGG671" s="65"/>
      <c r="KGH671" s="65"/>
      <c r="KGI671" s="65"/>
      <c r="KGJ671" s="65"/>
      <c r="KGK671" s="65"/>
      <c r="KGL671" s="65"/>
      <c r="KGM671" s="65"/>
      <c r="KGN671" s="65"/>
      <c r="KGO671" s="65"/>
      <c r="KGP671" s="65"/>
      <c r="KGQ671" s="65"/>
      <c r="KGR671" s="65"/>
      <c r="KGS671" s="65"/>
      <c r="KGT671" s="65"/>
      <c r="KGU671" s="65"/>
      <c r="KGV671" s="65"/>
      <c r="KGW671" s="65"/>
      <c r="KGX671" s="65"/>
      <c r="KGY671" s="65"/>
      <c r="KGZ671" s="65"/>
      <c r="KHA671" s="65"/>
      <c r="KHB671" s="65"/>
      <c r="KHC671" s="65"/>
      <c r="KHD671" s="65"/>
      <c r="KHE671" s="65"/>
      <c r="KHF671" s="65"/>
      <c r="KHG671" s="65"/>
      <c r="KHH671" s="65"/>
      <c r="KHI671" s="65"/>
      <c r="KHJ671" s="65"/>
      <c r="KHK671" s="65"/>
      <c r="KHL671" s="65"/>
      <c r="KHM671" s="65"/>
      <c r="KHN671" s="65"/>
      <c r="KHO671" s="65"/>
      <c r="KHP671" s="65"/>
      <c r="KHQ671" s="65"/>
      <c r="KHR671" s="65"/>
      <c r="KHS671" s="65"/>
      <c r="KHT671" s="65"/>
      <c r="KHU671" s="65"/>
      <c r="KHV671" s="65"/>
      <c r="KHW671" s="65"/>
      <c r="KHX671" s="65"/>
      <c r="KHY671" s="65"/>
      <c r="KHZ671" s="65"/>
      <c r="KIA671" s="65"/>
      <c r="KIB671" s="65"/>
      <c r="KIC671" s="65"/>
      <c r="KID671" s="65"/>
      <c r="KIE671" s="65"/>
      <c r="KIF671" s="65"/>
      <c r="KIG671" s="65"/>
      <c r="KIH671" s="65"/>
      <c r="KII671" s="65"/>
      <c r="KIJ671" s="65"/>
      <c r="KIK671" s="65"/>
      <c r="KIL671" s="65"/>
      <c r="KIM671" s="65"/>
      <c r="KIN671" s="65"/>
      <c r="KIO671" s="65"/>
      <c r="KIP671" s="65"/>
      <c r="KIQ671" s="65"/>
      <c r="KIR671" s="65"/>
      <c r="KIS671" s="65"/>
      <c r="KIT671" s="65"/>
      <c r="KIU671" s="65"/>
      <c r="KIV671" s="65"/>
      <c r="KIW671" s="65"/>
      <c r="KIX671" s="65"/>
      <c r="KIY671" s="65"/>
      <c r="KIZ671" s="65"/>
      <c r="KJA671" s="65"/>
      <c r="KJB671" s="65"/>
      <c r="KJC671" s="65"/>
      <c r="KJD671" s="65"/>
      <c r="KJE671" s="65"/>
      <c r="KJF671" s="65"/>
      <c r="KJG671" s="65"/>
      <c r="KJH671" s="65"/>
      <c r="KJI671" s="65"/>
      <c r="KJJ671" s="65"/>
      <c r="KJK671" s="65"/>
      <c r="KJL671" s="65"/>
      <c r="KJM671" s="65"/>
      <c r="KJN671" s="65"/>
      <c r="KJO671" s="65"/>
      <c r="KJP671" s="65"/>
      <c r="KJQ671" s="65"/>
      <c r="KJR671" s="65"/>
      <c r="KJS671" s="65"/>
      <c r="KJT671" s="65"/>
      <c r="KJU671" s="65"/>
      <c r="KJV671" s="65"/>
      <c r="KJW671" s="65"/>
      <c r="KJX671" s="65"/>
      <c r="KJY671" s="65"/>
      <c r="KJZ671" s="65"/>
      <c r="KKA671" s="65"/>
      <c r="KKB671" s="65"/>
      <c r="KKC671" s="65"/>
      <c r="KKD671" s="65"/>
      <c r="KKE671" s="65"/>
      <c r="KKF671" s="65"/>
      <c r="KKG671" s="65"/>
      <c r="KKH671" s="65"/>
      <c r="KKI671" s="65"/>
      <c r="KKJ671" s="65"/>
      <c r="KKK671" s="65"/>
      <c r="KKL671" s="65"/>
      <c r="KKM671" s="65"/>
      <c r="KKN671" s="65"/>
      <c r="KKO671" s="65"/>
      <c r="KKP671" s="65"/>
      <c r="KKQ671" s="65"/>
      <c r="KKR671" s="65"/>
      <c r="KKS671" s="65"/>
      <c r="KKT671" s="65"/>
      <c r="KKU671" s="65"/>
      <c r="KKV671" s="65"/>
      <c r="KKW671" s="65"/>
      <c r="KKX671" s="65"/>
      <c r="KKY671" s="65"/>
      <c r="KKZ671" s="65"/>
      <c r="KLA671" s="65"/>
      <c r="KLB671" s="65"/>
      <c r="KLC671" s="65"/>
      <c r="KLD671" s="65"/>
      <c r="KLE671" s="65"/>
      <c r="KLF671" s="65"/>
      <c r="KLG671" s="65"/>
      <c r="KLH671" s="65"/>
      <c r="KLI671" s="65"/>
      <c r="KLJ671" s="65"/>
      <c r="KLK671" s="65"/>
      <c r="KLL671" s="65"/>
      <c r="KLM671" s="65"/>
      <c r="KLN671" s="65"/>
      <c r="KLO671" s="65"/>
      <c r="KLP671" s="65"/>
      <c r="KLQ671" s="65"/>
      <c r="KLR671" s="65"/>
      <c r="KLS671" s="65"/>
      <c r="KLT671" s="65"/>
      <c r="KLU671" s="65"/>
      <c r="KLV671" s="65"/>
      <c r="KLW671" s="65"/>
      <c r="KLX671" s="65"/>
      <c r="KLY671" s="65"/>
      <c r="KLZ671" s="65"/>
      <c r="KMA671" s="65"/>
      <c r="KMB671" s="65"/>
      <c r="KMC671" s="65"/>
      <c r="KMD671" s="65"/>
      <c r="KME671" s="65"/>
      <c r="KMF671" s="65"/>
      <c r="KMG671" s="65"/>
      <c r="KMH671" s="65"/>
      <c r="KMI671" s="65"/>
      <c r="KMJ671" s="65"/>
      <c r="KMK671" s="65"/>
      <c r="KML671" s="65"/>
      <c r="KMM671" s="65"/>
      <c r="KMN671" s="65"/>
      <c r="KMO671" s="65"/>
      <c r="KMP671" s="65"/>
      <c r="KMQ671" s="65"/>
      <c r="KMR671" s="65"/>
      <c r="KMS671" s="65"/>
      <c r="KMT671" s="65"/>
      <c r="KMU671" s="65"/>
      <c r="KMV671" s="65"/>
      <c r="KMW671" s="65"/>
      <c r="KMX671" s="65"/>
      <c r="KMY671" s="65"/>
      <c r="KMZ671" s="65"/>
      <c r="KNA671" s="65"/>
      <c r="KNB671" s="65"/>
      <c r="KNC671" s="65"/>
      <c r="KND671" s="65"/>
      <c r="KNE671" s="65"/>
      <c r="KNF671" s="65"/>
      <c r="KNG671" s="65"/>
      <c r="KNH671" s="65"/>
      <c r="KNI671" s="65"/>
      <c r="KNJ671" s="65"/>
      <c r="KNK671" s="65"/>
      <c r="KNL671" s="65"/>
      <c r="KNM671" s="65"/>
      <c r="KNN671" s="65"/>
      <c r="KNO671" s="65"/>
      <c r="KNP671" s="65"/>
      <c r="KNQ671" s="65"/>
      <c r="KNR671" s="65"/>
      <c r="KNS671" s="65"/>
      <c r="KNT671" s="65"/>
      <c r="KNU671" s="65"/>
      <c r="KNV671" s="65"/>
      <c r="KNW671" s="65"/>
      <c r="KNX671" s="65"/>
      <c r="KNY671" s="65"/>
      <c r="KNZ671" s="65"/>
      <c r="KOA671" s="65"/>
      <c r="KOB671" s="65"/>
      <c r="KOC671" s="65"/>
      <c r="KOD671" s="65"/>
      <c r="KOE671" s="65"/>
      <c r="KOF671" s="65"/>
      <c r="KOG671" s="65"/>
      <c r="KOH671" s="65"/>
      <c r="KOI671" s="65"/>
      <c r="KOJ671" s="65"/>
      <c r="KOK671" s="65"/>
      <c r="KOL671" s="65"/>
      <c r="KOM671" s="65"/>
      <c r="KON671" s="65"/>
      <c r="KOO671" s="65"/>
      <c r="KOP671" s="65"/>
      <c r="KOQ671" s="65"/>
      <c r="KOR671" s="65"/>
      <c r="KOS671" s="65"/>
      <c r="KOT671" s="65"/>
      <c r="KOU671" s="65"/>
      <c r="KOV671" s="65"/>
      <c r="KOW671" s="65"/>
      <c r="KOX671" s="65"/>
      <c r="KOY671" s="65"/>
      <c r="KOZ671" s="65"/>
      <c r="KPA671" s="65"/>
      <c r="KPB671" s="65"/>
      <c r="KPC671" s="65"/>
      <c r="KPD671" s="65"/>
      <c r="KPE671" s="65"/>
      <c r="KPF671" s="65"/>
      <c r="KPG671" s="65"/>
      <c r="KPH671" s="65"/>
      <c r="KPI671" s="65"/>
      <c r="KPJ671" s="65"/>
      <c r="KPK671" s="65"/>
      <c r="KPL671" s="65"/>
      <c r="KPM671" s="65"/>
      <c r="KPN671" s="65"/>
      <c r="KPO671" s="65"/>
      <c r="KPP671" s="65"/>
      <c r="KPQ671" s="65"/>
      <c r="KPR671" s="65"/>
      <c r="KPS671" s="65"/>
      <c r="KPT671" s="65"/>
      <c r="KPU671" s="65"/>
      <c r="KPV671" s="65"/>
      <c r="KPW671" s="65"/>
      <c r="KPX671" s="65"/>
      <c r="KPY671" s="65"/>
      <c r="KPZ671" s="65"/>
      <c r="KQA671" s="65"/>
      <c r="KQB671" s="65"/>
      <c r="KQC671" s="65"/>
      <c r="KQD671" s="65"/>
      <c r="KQE671" s="65"/>
      <c r="KQF671" s="65"/>
      <c r="KQG671" s="65"/>
      <c r="KQH671" s="65"/>
      <c r="KQI671" s="65"/>
      <c r="KQJ671" s="65"/>
      <c r="KQK671" s="65"/>
      <c r="KQL671" s="65"/>
      <c r="KQM671" s="65"/>
      <c r="KQN671" s="65"/>
      <c r="KQO671" s="65"/>
      <c r="KQP671" s="65"/>
      <c r="KQQ671" s="65"/>
      <c r="KQR671" s="65"/>
      <c r="KQS671" s="65"/>
      <c r="KQT671" s="65"/>
      <c r="KQU671" s="65"/>
      <c r="KQV671" s="65"/>
      <c r="KQW671" s="65"/>
      <c r="KQX671" s="65"/>
      <c r="KQY671" s="65"/>
      <c r="KQZ671" s="65"/>
      <c r="KRA671" s="65"/>
      <c r="KRB671" s="65"/>
      <c r="KRC671" s="65"/>
      <c r="KRD671" s="65"/>
      <c r="KRE671" s="65"/>
      <c r="KRF671" s="65"/>
      <c r="KRG671" s="65"/>
      <c r="KRH671" s="65"/>
      <c r="KRI671" s="65"/>
      <c r="KRJ671" s="65"/>
      <c r="KRK671" s="65"/>
      <c r="KRL671" s="65"/>
      <c r="KRM671" s="65"/>
      <c r="KRN671" s="65"/>
      <c r="KRO671" s="65"/>
      <c r="KRP671" s="65"/>
      <c r="KRQ671" s="65"/>
      <c r="KRR671" s="65"/>
      <c r="KRS671" s="65"/>
      <c r="KRT671" s="65"/>
      <c r="KRU671" s="65"/>
      <c r="KRV671" s="65"/>
      <c r="KRW671" s="65"/>
      <c r="KRX671" s="65"/>
      <c r="KRY671" s="65"/>
      <c r="KRZ671" s="65"/>
      <c r="KSA671" s="65"/>
      <c r="KSB671" s="65"/>
      <c r="KSC671" s="65"/>
      <c r="KSD671" s="65"/>
      <c r="KSE671" s="65"/>
      <c r="KSF671" s="65"/>
      <c r="KSG671" s="65"/>
      <c r="KSH671" s="65"/>
      <c r="KSI671" s="65"/>
      <c r="KSJ671" s="65"/>
      <c r="KSK671" s="65"/>
      <c r="KSL671" s="65"/>
      <c r="KSM671" s="65"/>
      <c r="KSN671" s="65"/>
      <c r="KSO671" s="65"/>
      <c r="KSP671" s="65"/>
      <c r="KSQ671" s="65"/>
      <c r="KSR671" s="65"/>
      <c r="KSS671" s="65"/>
      <c r="KST671" s="65"/>
      <c r="KSU671" s="65"/>
      <c r="KSV671" s="65"/>
      <c r="KSW671" s="65"/>
      <c r="KSX671" s="65"/>
      <c r="KSY671" s="65"/>
      <c r="KSZ671" s="65"/>
      <c r="KTA671" s="65"/>
      <c r="KTB671" s="65"/>
      <c r="KTC671" s="65"/>
      <c r="KTD671" s="65"/>
      <c r="KTE671" s="65"/>
      <c r="KTF671" s="65"/>
      <c r="KTG671" s="65"/>
      <c r="KTH671" s="65"/>
      <c r="KTI671" s="65"/>
      <c r="KTJ671" s="65"/>
      <c r="KTK671" s="65"/>
      <c r="KTL671" s="65"/>
      <c r="KTM671" s="65"/>
      <c r="KTN671" s="65"/>
      <c r="KTO671" s="65"/>
      <c r="KTP671" s="65"/>
      <c r="KTQ671" s="65"/>
      <c r="KTR671" s="65"/>
      <c r="KTS671" s="65"/>
      <c r="KTT671" s="65"/>
      <c r="KTU671" s="65"/>
      <c r="KTV671" s="65"/>
      <c r="KTW671" s="65"/>
      <c r="KTX671" s="65"/>
      <c r="KTY671" s="65"/>
      <c r="KTZ671" s="65"/>
      <c r="KUA671" s="65"/>
      <c r="KUB671" s="65"/>
      <c r="KUC671" s="65"/>
      <c r="KUD671" s="65"/>
      <c r="KUE671" s="65"/>
      <c r="KUF671" s="65"/>
      <c r="KUG671" s="65"/>
      <c r="KUH671" s="65"/>
      <c r="KUI671" s="65"/>
      <c r="KUJ671" s="65"/>
      <c r="KUK671" s="65"/>
      <c r="KUL671" s="65"/>
      <c r="KUM671" s="65"/>
      <c r="KUN671" s="65"/>
      <c r="KUO671" s="65"/>
      <c r="KUP671" s="65"/>
      <c r="KUQ671" s="65"/>
      <c r="KUR671" s="65"/>
      <c r="KUS671" s="65"/>
      <c r="KUT671" s="65"/>
      <c r="KUU671" s="65"/>
      <c r="KUV671" s="65"/>
      <c r="KUW671" s="65"/>
      <c r="KUX671" s="65"/>
      <c r="KUY671" s="65"/>
      <c r="KUZ671" s="65"/>
      <c r="KVA671" s="65"/>
      <c r="KVB671" s="65"/>
      <c r="KVC671" s="65"/>
      <c r="KVD671" s="65"/>
      <c r="KVE671" s="65"/>
      <c r="KVF671" s="65"/>
      <c r="KVG671" s="65"/>
      <c r="KVH671" s="65"/>
      <c r="KVI671" s="65"/>
      <c r="KVJ671" s="65"/>
      <c r="KVK671" s="65"/>
      <c r="KVL671" s="65"/>
      <c r="KVM671" s="65"/>
      <c r="KVN671" s="65"/>
      <c r="KVO671" s="65"/>
      <c r="KVP671" s="65"/>
      <c r="KVQ671" s="65"/>
      <c r="KVR671" s="65"/>
      <c r="KVS671" s="65"/>
      <c r="KVT671" s="65"/>
      <c r="KVU671" s="65"/>
      <c r="KVV671" s="65"/>
      <c r="KVW671" s="65"/>
      <c r="KVX671" s="65"/>
      <c r="KVY671" s="65"/>
      <c r="KVZ671" s="65"/>
      <c r="KWA671" s="65"/>
      <c r="KWB671" s="65"/>
      <c r="KWC671" s="65"/>
      <c r="KWD671" s="65"/>
      <c r="KWE671" s="65"/>
      <c r="KWF671" s="65"/>
      <c r="KWG671" s="65"/>
      <c r="KWH671" s="65"/>
      <c r="KWI671" s="65"/>
      <c r="KWJ671" s="65"/>
      <c r="KWK671" s="65"/>
      <c r="KWL671" s="65"/>
      <c r="KWM671" s="65"/>
      <c r="KWN671" s="65"/>
      <c r="KWO671" s="65"/>
      <c r="KWP671" s="65"/>
      <c r="KWQ671" s="65"/>
      <c r="KWR671" s="65"/>
      <c r="KWS671" s="65"/>
      <c r="KWT671" s="65"/>
      <c r="KWU671" s="65"/>
      <c r="KWV671" s="65"/>
      <c r="KWW671" s="65"/>
      <c r="KWX671" s="65"/>
      <c r="KWY671" s="65"/>
      <c r="KWZ671" s="65"/>
      <c r="KXA671" s="65"/>
      <c r="KXB671" s="65"/>
      <c r="KXC671" s="65"/>
      <c r="KXD671" s="65"/>
      <c r="KXE671" s="65"/>
      <c r="KXF671" s="65"/>
      <c r="KXG671" s="65"/>
      <c r="KXH671" s="65"/>
      <c r="KXI671" s="65"/>
      <c r="KXJ671" s="65"/>
      <c r="KXK671" s="65"/>
      <c r="KXL671" s="65"/>
      <c r="KXM671" s="65"/>
      <c r="KXN671" s="65"/>
      <c r="KXO671" s="65"/>
      <c r="KXP671" s="65"/>
      <c r="KXQ671" s="65"/>
      <c r="KXR671" s="65"/>
      <c r="KXS671" s="65"/>
      <c r="KXT671" s="65"/>
      <c r="KXU671" s="65"/>
      <c r="KXV671" s="65"/>
      <c r="KXW671" s="65"/>
      <c r="KXX671" s="65"/>
      <c r="KXY671" s="65"/>
      <c r="KXZ671" s="65"/>
      <c r="KYA671" s="65"/>
      <c r="KYB671" s="65"/>
      <c r="KYC671" s="65"/>
      <c r="KYD671" s="65"/>
      <c r="KYE671" s="65"/>
      <c r="KYF671" s="65"/>
      <c r="KYG671" s="65"/>
      <c r="KYH671" s="65"/>
      <c r="KYI671" s="65"/>
      <c r="KYJ671" s="65"/>
      <c r="KYK671" s="65"/>
      <c r="KYL671" s="65"/>
      <c r="KYM671" s="65"/>
      <c r="KYN671" s="65"/>
      <c r="KYO671" s="65"/>
      <c r="KYP671" s="65"/>
      <c r="KYQ671" s="65"/>
      <c r="KYR671" s="65"/>
      <c r="KYS671" s="65"/>
      <c r="KYT671" s="65"/>
      <c r="KYU671" s="65"/>
      <c r="KYV671" s="65"/>
      <c r="KYW671" s="65"/>
      <c r="KYX671" s="65"/>
      <c r="KYY671" s="65"/>
      <c r="KYZ671" s="65"/>
      <c r="KZA671" s="65"/>
      <c r="KZB671" s="65"/>
      <c r="KZC671" s="65"/>
      <c r="KZD671" s="65"/>
      <c r="KZE671" s="65"/>
      <c r="KZF671" s="65"/>
      <c r="KZG671" s="65"/>
      <c r="KZH671" s="65"/>
      <c r="KZI671" s="65"/>
      <c r="KZJ671" s="65"/>
      <c r="KZK671" s="65"/>
      <c r="KZL671" s="65"/>
      <c r="KZM671" s="65"/>
      <c r="KZN671" s="65"/>
      <c r="KZO671" s="65"/>
      <c r="KZP671" s="65"/>
      <c r="KZQ671" s="65"/>
      <c r="KZR671" s="65"/>
      <c r="KZS671" s="65"/>
      <c r="KZT671" s="65"/>
      <c r="KZU671" s="65"/>
      <c r="KZV671" s="65"/>
      <c r="KZW671" s="65"/>
      <c r="KZX671" s="65"/>
      <c r="KZY671" s="65"/>
      <c r="KZZ671" s="65"/>
      <c r="LAA671" s="65"/>
      <c r="LAB671" s="65"/>
      <c r="LAC671" s="65"/>
      <c r="LAD671" s="65"/>
      <c r="LAE671" s="65"/>
      <c r="LAF671" s="65"/>
      <c r="LAG671" s="65"/>
      <c r="LAH671" s="65"/>
      <c r="LAI671" s="65"/>
      <c r="LAJ671" s="65"/>
      <c r="LAK671" s="65"/>
      <c r="LAL671" s="65"/>
      <c r="LAM671" s="65"/>
      <c r="LAN671" s="65"/>
      <c r="LAO671" s="65"/>
      <c r="LAP671" s="65"/>
      <c r="LAQ671" s="65"/>
      <c r="LAR671" s="65"/>
      <c r="LAS671" s="65"/>
      <c r="LAT671" s="65"/>
      <c r="LAU671" s="65"/>
      <c r="LAV671" s="65"/>
      <c r="LAW671" s="65"/>
      <c r="LAX671" s="65"/>
      <c r="LAY671" s="65"/>
      <c r="LAZ671" s="65"/>
      <c r="LBA671" s="65"/>
      <c r="LBB671" s="65"/>
      <c r="LBC671" s="65"/>
      <c r="LBD671" s="65"/>
      <c r="LBE671" s="65"/>
      <c r="LBF671" s="65"/>
      <c r="LBG671" s="65"/>
      <c r="LBH671" s="65"/>
      <c r="LBI671" s="65"/>
      <c r="LBJ671" s="65"/>
      <c r="LBK671" s="65"/>
      <c r="LBL671" s="65"/>
      <c r="LBM671" s="65"/>
      <c r="LBN671" s="65"/>
      <c r="LBO671" s="65"/>
      <c r="LBP671" s="65"/>
      <c r="LBQ671" s="65"/>
      <c r="LBR671" s="65"/>
      <c r="LBS671" s="65"/>
      <c r="LBT671" s="65"/>
      <c r="LBU671" s="65"/>
      <c r="LBV671" s="65"/>
      <c r="LBW671" s="65"/>
      <c r="LBX671" s="65"/>
      <c r="LBY671" s="65"/>
      <c r="LBZ671" s="65"/>
      <c r="LCA671" s="65"/>
      <c r="LCB671" s="65"/>
      <c r="LCC671" s="65"/>
      <c r="LCD671" s="65"/>
      <c r="LCE671" s="65"/>
      <c r="LCF671" s="65"/>
      <c r="LCG671" s="65"/>
      <c r="LCH671" s="65"/>
      <c r="LCI671" s="65"/>
      <c r="LCJ671" s="65"/>
      <c r="LCK671" s="65"/>
      <c r="LCL671" s="65"/>
      <c r="LCM671" s="65"/>
      <c r="LCN671" s="65"/>
      <c r="LCO671" s="65"/>
      <c r="LCP671" s="65"/>
      <c r="LCQ671" s="65"/>
      <c r="LCR671" s="65"/>
      <c r="LCS671" s="65"/>
      <c r="LCT671" s="65"/>
      <c r="LCU671" s="65"/>
      <c r="LCV671" s="65"/>
      <c r="LCW671" s="65"/>
      <c r="LCX671" s="65"/>
      <c r="LCY671" s="65"/>
      <c r="LCZ671" s="65"/>
      <c r="LDA671" s="65"/>
      <c r="LDB671" s="65"/>
      <c r="LDC671" s="65"/>
      <c r="LDD671" s="65"/>
      <c r="LDE671" s="65"/>
      <c r="LDF671" s="65"/>
      <c r="LDG671" s="65"/>
      <c r="LDH671" s="65"/>
      <c r="LDI671" s="65"/>
      <c r="LDJ671" s="65"/>
      <c r="LDK671" s="65"/>
      <c r="LDL671" s="65"/>
      <c r="LDM671" s="65"/>
      <c r="LDN671" s="65"/>
      <c r="LDO671" s="65"/>
      <c r="LDP671" s="65"/>
      <c r="LDQ671" s="65"/>
      <c r="LDR671" s="65"/>
      <c r="LDS671" s="65"/>
      <c r="LDT671" s="65"/>
      <c r="LDU671" s="65"/>
      <c r="LDV671" s="65"/>
      <c r="LDW671" s="65"/>
      <c r="LDX671" s="65"/>
      <c r="LDY671" s="65"/>
      <c r="LDZ671" s="65"/>
      <c r="LEA671" s="65"/>
      <c r="LEB671" s="65"/>
      <c r="LEC671" s="65"/>
      <c r="LED671" s="65"/>
      <c r="LEE671" s="65"/>
      <c r="LEF671" s="65"/>
      <c r="LEG671" s="65"/>
      <c r="LEH671" s="65"/>
      <c r="LEI671" s="65"/>
      <c r="LEJ671" s="65"/>
      <c r="LEK671" s="65"/>
      <c r="LEL671" s="65"/>
      <c r="LEM671" s="65"/>
      <c r="LEN671" s="65"/>
      <c r="LEO671" s="65"/>
      <c r="LEP671" s="65"/>
      <c r="LEQ671" s="65"/>
      <c r="LER671" s="65"/>
      <c r="LES671" s="65"/>
      <c r="LET671" s="65"/>
      <c r="LEU671" s="65"/>
      <c r="LEV671" s="65"/>
      <c r="LEW671" s="65"/>
      <c r="LEX671" s="65"/>
      <c r="LEY671" s="65"/>
      <c r="LEZ671" s="65"/>
      <c r="LFA671" s="65"/>
      <c r="LFB671" s="65"/>
      <c r="LFC671" s="65"/>
      <c r="LFD671" s="65"/>
      <c r="LFE671" s="65"/>
      <c r="LFF671" s="65"/>
      <c r="LFG671" s="65"/>
      <c r="LFH671" s="65"/>
      <c r="LFI671" s="65"/>
      <c r="LFJ671" s="65"/>
      <c r="LFK671" s="65"/>
      <c r="LFL671" s="65"/>
      <c r="LFM671" s="65"/>
      <c r="LFN671" s="65"/>
      <c r="LFO671" s="65"/>
      <c r="LFP671" s="65"/>
      <c r="LFQ671" s="65"/>
      <c r="LFR671" s="65"/>
      <c r="LFS671" s="65"/>
      <c r="LFT671" s="65"/>
      <c r="LFU671" s="65"/>
      <c r="LFV671" s="65"/>
      <c r="LFW671" s="65"/>
      <c r="LFX671" s="65"/>
      <c r="LFY671" s="65"/>
      <c r="LFZ671" s="65"/>
      <c r="LGA671" s="65"/>
      <c r="LGB671" s="65"/>
      <c r="LGC671" s="65"/>
      <c r="LGD671" s="65"/>
      <c r="LGE671" s="65"/>
      <c r="LGF671" s="65"/>
      <c r="LGG671" s="65"/>
      <c r="LGH671" s="65"/>
      <c r="LGI671" s="65"/>
      <c r="LGJ671" s="65"/>
      <c r="LGK671" s="65"/>
      <c r="LGL671" s="65"/>
      <c r="LGM671" s="65"/>
      <c r="LGN671" s="65"/>
      <c r="LGO671" s="65"/>
      <c r="LGP671" s="65"/>
      <c r="LGQ671" s="65"/>
      <c r="LGR671" s="65"/>
      <c r="LGS671" s="65"/>
      <c r="LGT671" s="65"/>
      <c r="LGU671" s="65"/>
      <c r="LGV671" s="65"/>
      <c r="LGW671" s="65"/>
      <c r="LGX671" s="65"/>
      <c r="LGY671" s="65"/>
      <c r="LGZ671" s="65"/>
      <c r="LHA671" s="65"/>
      <c r="LHB671" s="65"/>
      <c r="LHC671" s="65"/>
      <c r="LHD671" s="65"/>
      <c r="LHE671" s="65"/>
      <c r="LHF671" s="65"/>
      <c r="LHG671" s="65"/>
      <c r="LHH671" s="65"/>
      <c r="LHI671" s="65"/>
      <c r="LHJ671" s="65"/>
      <c r="LHK671" s="65"/>
      <c r="LHL671" s="65"/>
      <c r="LHM671" s="65"/>
      <c r="LHN671" s="65"/>
      <c r="LHO671" s="65"/>
      <c r="LHP671" s="65"/>
      <c r="LHQ671" s="65"/>
      <c r="LHR671" s="65"/>
      <c r="LHS671" s="65"/>
      <c r="LHT671" s="65"/>
      <c r="LHU671" s="65"/>
      <c r="LHV671" s="65"/>
      <c r="LHW671" s="65"/>
      <c r="LHX671" s="65"/>
      <c r="LHY671" s="65"/>
      <c r="LHZ671" s="65"/>
      <c r="LIA671" s="65"/>
      <c r="LIB671" s="65"/>
      <c r="LIC671" s="65"/>
      <c r="LID671" s="65"/>
      <c r="LIE671" s="65"/>
      <c r="LIF671" s="65"/>
      <c r="LIG671" s="65"/>
      <c r="LIH671" s="65"/>
      <c r="LII671" s="65"/>
      <c r="LIJ671" s="65"/>
      <c r="LIK671" s="65"/>
      <c r="LIL671" s="65"/>
      <c r="LIM671" s="65"/>
      <c r="LIN671" s="65"/>
      <c r="LIO671" s="65"/>
      <c r="LIP671" s="65"/>
      <c r="LIQ671" s="65"/>
      <c r="LIR671" s="65"/>
      <c r="LIS671" s="65"/>
      <c r="LIT671" s="65"/>
      <c r="LIU671" s="65"/>
      <c r="LIV671" s="65"/>
      <c r="LIW671" s="65"/>
      <c r="LIX671" s="65"/>
      <c r="LIY671" s="65"/>
      <c r="LIZ671" s="65"/>
      <c r="LJA671" s="65"/>
      <c r="LJB671" s="65"/>
      <c r="LJC671" s="65"/>
      <c r="LJD671" s="65"/>
      <c r="LJE671" s="65"/>
      <c r="LJF671" s="65"/>
      <c r="LJG671" s="65"/>
      <c r="LJH671" s="65"/>
      <c r="LJI671" s="65"/>
      <c r="LJJ671" s="65"/>
      <c r="LJK671" s="65"/>
      <c r="LJL671" s="65"/>
      <c r="LJM671" s="65"/>
      <c r="LJN671" s="65"/>
      <c r="LJO671" s="65"/>
      <c r="LJP671" s="65"/>
      <c r="LJQ671" s="65"/>
      <c r="LJR671" s="65"/>
      <c r="LJS671" s="65"/>
      <c r="LJT671" s="65"/>
      <c r="LJU671" s="65"/>
      <c r="LJV671" s="65"/>
      <c r="LJW671" s="65"/>
      <c r="LJX671" s="65"/>
      <c r="LJY671" s="65"/>
      <c r="LJZ671" s="65"/>
      <c r="LKA671" s="65"/>
      <c r="LKB671" s="65"/>
      <c r="LKC671" s="65"/>
      <c r="LKD671" s="65"/>
      <c r="LKE671" s="65"/>
      <c r="LKF671" s="65"/>
      <c r="LKG671" s="65"/>
      <c r="LKH671" s="65"/>
      <c r="LKI671" s="65"/>
      <c r="LKJ671" s="65"/>
      <c r="LKK671" s="65"/>
      <c r="LKL671" s="65"/>
      <c r="LKM671" s="65"/>
      <c r="LKN671" s="65"/>
      <c r="LKO671" s="65"/>
      <c r="LKP671" s="65"/>
      <c r="LKQ671" s="65"/>
      <c r="LKR671" s="65"/>
      <c r="LKS671" s="65"/>
      <c r="LKT671" s="65"/>
      <c r="LKU671" s="65"/>
      <c r="LKV671" s="65"/>
      <c r="LKW671" s="65"/>
      <c r="LKX671" s="65"/>
      <c r="LKY671" s="65"/>
      <c r="LKZ671" s="65"/>
      <c r="LLA671" s="65"/>
      <c r="LLB671" s="65"/>
      <c r="LLC671" s="65"/>
      <c r="LLD671" s="65"/>
      <c r="LLE671" s="65"/>
      <c r="LLF671" s="65"/>
      <c r="LLG671" s="65"/>
      <c r="LLH671" s="65"/>
      <c r="LLI671" s="65"/>
      <c r="LLJ671" s="65"/>
      <c r="LLK671" s="65"/>
      <c r="LLL671" s="65"/>
      <c r="LLM671" s="65"/>
      <c r="LLN671" s="65"/>
      <c r="LLO671" s="65"/>
      <c r="LLP671" s="65"/>
      <c r="LLQ671" s="65"/>
      <c r="LLR671" s="65"/>
      <c r="LLS671" s="65"/>
      <c r="LLT671" s="65"/>
      <c r="LLU671" s="65"/>
      <c r="LLV671" s="65"/>
      <c r="LLW671" s="65"/>
      <c r="LLX671" s="65"/>
      <c r="LLY671" s="65"/>
      <c r="LLZ671" s="65"/>
      <c r="LMA671" s="65"/>
      <c r="LMB671" s="65"/>
      <c r="LMC671" s="65"/>
      <c r="LMD671" s="65"/>
      <c r="LME671" s="65"/>
      <c r="LMF671" s="65"/>
      <c r="LMG671" s="65"/>
      <c r="LMH671" s="65"/>
      <c r="LMI671" s="65"/>
      <c r="LMJ671" s="65"/>
      <c r="LMK671" s="65"/>
      <c r="LML671" s="65"/>
      <c r="LMM671" s="65"/>
      <c r="LMN671" s="65"/>
      <c r="LMO671" s="65"/>
      <c r="LMP671" s="65"/>
      <c r="LMQ671" s="65"/>
      <c r="LMR671" s="65"/>
      <c r="LMS671" s="65"/>
      <c r="LMT671" s="65"/>
      <c r="LMU671" s="65"/>
      <c r="LMV671" s="65"/>
      <c r="LMW671" s="65"/>
      <c r="LMX671" s="65"/>
      <c r="LMY671" s="65"/>
      <c r="LMZ671" s="65"/>
      <c r="LNA671" s="65"/>
      <c r="LNB671" s="65"/>
      <c r="LNC671" s="65"/>
      <c r="LND671" s="65"/>
      <c r="LNE671" s="65"/>
      <c r="LNF671" s="65"/>
      <c r="LNG671" s="65"/>
      <c r="LNH671" s="65"/>
      <c r="LNI671" s="65"/>
      <c r="LNJ671" s="65"/>
      <c r="LNK671" s="65"/>
      <c r="LNL671" s="65"/>
      <c r="LNM671" s="65"/>
      <c r="LNN671" s="65"/>
      <c r="LNO671" s="65"/>
      <c r="LNP671" s="65"/>
      <c r="LNQ671" s="65"/>
      <c r="LNR671" s="65"/>
      <c r="LNS671" s="65"/>
      <c r="LNT671" s="65"/>
      <c r="LNU671" s="65"/>
      <c r="LNV671" s="65"/>
      <c r="LNW671" s="65"/>
      <c r="LNX671" s="65"/>
      <c r="LNY671" s="65"/>
      <c r="LNZ671" s="65"/>
      <c r="LOA671" s="65"/>
      <c r="LOB671" s="65"/>
      <c r="LOC671" s="65"/>
      <c r="LOD671" s="65"/>
      <c r="LOE671" s="65"/>
      <c r="LOF671" s="65"/>
      <c r="LOG671" s="65"/>
      <c r="LOH671" s="65"/>
      <c r="LOI671" s="65"/>
      <c r="LOJ671" s="65"/>
      <c r="LOK671" s="65"/>
      <c r="LOL671" s="65"/>
      <c r="LOM671" s="65"/>
      <c r="LON671" s="65"/>
      <c r="LOO671" s="65"/>
      <c r="LOP671" s="65"/>
      <c r="LOQ671" s="65"/>
      <c r="LOR671" s="65"/>
      <c r="LOS671" s="65"/>
      <c r="LOT671" s="65"/>
      <c r="LOU671" s="65"/>
      <c r="LOV671" s="65"/>
      <c r="LOW671" s="65"/>
      <c r="LOX671" s="65"/>
      <c r="LOY671" s="65"/>
      <c r="LOZ671" s="65"/>
      <c r="LPA671" s="65"/>
      <c r="LPB671" s="65"/>
      <c r="LPC671" s="65"/>
      <c r="LPD671" s="65"/>
      <c r="LPE671" s="65"/>
      <c r="LPF671" s="65"/>
      <c r="LPG671" s="65"/>
      <c r="LPH671" s="65"/>
      <c r="LPI671" s="65"/>
      <c r="LPJ671" s="65"/>
      <c r="LPK671" s="65"/>
      <c r="LPL671" s="65"/>
      <c r="LPM671" s="65"/>
      <c r="LPN671" s="65"/>
      <c r="LPO671" s="65"/>
      <c r="LPP671" s="65"/>
      <c r="LPQ671" s="65"/>
      <c r="LPR671" s="65"/>
      <c r="LPS671" s="65"/>
      <c r="LPT671" s="65"/>
      <c r="LPU671" s="65"/>
      <c r="LPV671" s="65"/>
      <c r="LPW671" s="65"/>
      <c r="LPX671" s="65"/>
      <c r="LPY671" s="65"/>
      <c r="LPZ671" s="65"/>
      <c r="LQA671" s="65"/>
      <c r="LQB671" s="65"/>
      <c r="LQC671" s="65"/>
      <c r="LQD671" s="65"/>
      <c r="LQE671" s="65"/>
      <c r="LQF671" s="65"/>
      <c r="LQG671" s="65"/>
      <c r="LQH671" s="65"/>
      <c r="LQI671" s="65"/>
      <c r="LQJ671" s="65"/>
      <c r="LQK671" s="65"/>
      <c r="LQL671" s="65"/>
      <c r="LQM671" s="65"/>
      <c r="LQN671" s="65"/>
      <c r="LQO671" s="65"/>
      <c r="LQP671" s="65"/>
      <c r="LQQ671" s="65"/>
      <c r="LQR671" s="65"/>
      <c r="LQS671" s="65"/>
      <c r="LQT671" s="65"/>
      <c r="LQU671" s="65"/>
      <c r="LQV671" s="65"/>
      <c r="LQW671" s="65"/>
      <c r="LQX671" s="65"/>
      <c r="LQY671" s="65"/>
      <c r="LQZ671" s="65"/>
      <c r="LRA671" s="65"/>
      <c r="LRB671" s="65"/>
      <c r="LRC671" s="65"/>
      <c r="LRD671" s="65"/>
      <c r="LRE671" s="65"/>
      <c r="LRF671" s="65"/>
      <c r="LRG671" s="65"/>
      <c r="LRH671" s="65"/>
      <c r="LRI671" s="65"/>
      <c r="LRJ671" s="65"/>
      <c r="LRK671" s="65"/>
      <c r="LRL671" s="65"/>
      <c r="LRM671" s="65"/>
      <c r="LRN671" s="65"/>
      <c r="LRO671" s="65"/>
      <c r="LRP671" s="65"/>
      <c r="LRQ671" s="65"/>
      <c r="LRR671" s="65"/>
      <c r="LRS671" s="65"/>
      <c r="LRT671" s="65"/>
      <c r="LRU671" s="65"/>
      <c r="LRV671" s="65"/>
      <c r="LRW671" s="65"/>
      <c r="LRX671" s="65"/>
      <c r="LRY671" s="65"/>
      <c r="LRZ671" s="65"/>
      <c r="LSA671" s="65"/>
      <c r="LSB671" s="65"/>
      <c r="LSC671" s="65"/>
      <c r="LSD671" s="65"/>
      <c r="LSE671" s="65"/>
      <c r="LSF671" s="65"/>
      <c r="LSG671" s="65"/>
      <c r="LSH671" s="65"/>
      <c r="LSI671" s="65"/>
      <c r="LSJ671" s="65"/>
      <c r="LSK671" s="65"/>
      <c r="LSL671" s="65"/>
      <c r="LSM671" s="65"/>
      <c r="LSN671" s="65"/>
      <c r="LSO671" s="65"/>
      <c r="LSP671" s="65"/>
      <c r="LSQ671" s="65"/>
      <c r="LSR671" s="65"/>
      <c r="LSS671" s="65"/>
      <c r="LST671" s="65"/>
      <c r="LSU671" s="65"/>
      <c r="LSV671" s="65"/>
      <c r="LSW671" s="65"/>
      <c r="LSX671" s="65"/>
      <c r="LSY671" s="65"/>
      <c r="LSZ671" s="65"/>
      <c r="LTA671" s="65"/>
      <c r="LTB671" s="65"/>
      <c r="LTC671" s="65"/>
      <c r="LTD671" s="65"/>
      <c r="LTE671" s="65"/>
      <c r="LTF671" s="65"/>
      <c r="LTG671" s="65"/>
      <c r="LTH671" s="65"/>
      <c r="LTI671" s="65"/>
      <c r="LTJ671" s="65"/>
      <c r="LTK671" s="65"/>
      <c r="LTL671" s="65"/>
      <c r="LTM671" s="65"/>
      <c r="LTN671" s="65"/>
      <c r="LTO671" s="65"/>
      <c r="LTP671" s="65"/>
      <c r="LTQ671" s="65"/>
      <c r="LTR671" s="65"/>
      <c r="LTS671" s="65"/>
      <c r="LTT671" s="65"/>
      <c r="LTU671" s="65"/>
      <c r="LTV671" s="65"/>
      <c r="LTW671" s="65"/>
      <c r="LTX671" s="65"/>
      <c r="LTY671" s="65"/>
      <c r="LTZ671" s="65"/>
      <c r="LUA671" s="65"/>
      <c r="LUB671" s="65"/>
      <c r="LUC671" s="65"/>
      <c r="LUD671" s="65"/>
      <c r="LUE671" s="65"/>
      <c r="LUF671" s="65"/>
      <c r="LUG671" s="65"/>
      <c r="LUH671" s="65"/>
      <c r="LUI671" s="65"/>
      <c r="LUJ671" s="65"/>
      <c r="LUK671" s="65"/>
      <c r="LUL671" s="65"/>
      <c r="LUM671" s="65"/>
      <c r="LUN671" s="65"/>
      <c r="LUO671" s="65"/>
      <c r="LUP671" s="65"/>
      <c r="LUQ671" s="65"/>
      <c r="LUR671" s="65"/>
      <c r="LUS671" s="65"/>
      <c r="LUT671" s="65"/>
      <c r="LUU671" s="65"/>
      <c r="LUV671" s="65"/>
      <c r="LUW671" s="65"/>
      <c r="LUX671" s="65"/>
      <c r="LUY671" s="65"/>
      <c r="LUZ671" s="65"/>
      <c r="LVA671" s="65"/>
      <c r="LVB671" s="65"/>
      <c r="LVC671" s="65"/>
      <c r="LVD671" s="65"/>
      <c r="LVE671" s="65"/>
      <c r="LVF671" s="65"/>
      <c r="LVG671" s="65"/>
      <c r="LVH671" s="65"/>
      <c r="LVI671" s="65"/>
      <c r="LVJ671" s="65"/>
      <c r="LVK671" s="65"/>
      <c r="LVL671" s="65"/>
      <c r="LVM671" s="65"/>
      <c r="LVN671" s="65"/>
      <c r="LVO671" s="65"/>
      <c r="LVP671" s="65"/>
      <c r="LVQ671" s="65"/>
      <c r="LVR671" s="65"/>
      <c r="LVS671" s="65"/>
      <c r="LVT671" s="65"/>
      <c r="LVU671" s="65"/>
      <c r="LVV671" s="65"/>
      <c r="LVW671" s="65"/>
      <c r="LVX671" s="65"/>
      <c r="LVY671" s="65"/>
      <c r="LVZ671" s="65"/>
      <c r="LWA671" s="65"/>
      <c r="LWB671" s="65"/>
      <c r="LWC671" s="65"/>
      <c r="LWD671" s="65"/>
      <c r="LWE671" s="65"/>
      <c r="LWF671" s="65"/>
      <c r="LWG671" s="65"/>
      <c r="LWH671" s="65"/>
      <c r="LWI671" s="65"/>
      <c r="LWJ671" s="65"/>
      <c r="LWK671" s="65"/>
      <c r="LWL671" s="65"/>
      <c r="LWM671" s="65"/>
      <c r="LWN671" s="65"/>
      <c r="LWO671" s="65"/>
      <c r="LWP671" s="65"/>
      <c r="LWQ671" s="65"/>
      <c r="LWR671" s="65"/>
      <c r="LWS671" s="65"/>
      <c r="LWT671" s="65"/>
      <c r="LWU671" s="65"/>
      <c r="LWV671" s="65"/>
      <c r="LWW671" s="65"/>
      <c r="LWX671" s="65"/>
      <c r="LWY671" s="65"/>
      <c r="LWZ671" s="65"/>
      <c r="LXA671" s="65"/>
      <c r="LXB671" s="65"/>
      <c r="LXC671" s="65"/>
      <c r="LXD671" s="65"/>
      <c r="LXE671" s="65"/>
      <c r="LXF671" s="65"/>
      <c r="LXG671" s="65"/>
      <c r="LXH671" s="65"/>
      <c r="LXI671" s="65"/>
      <c r="LXJ671" s="65"/>
      <c r="LXK671" s="65"/>
      <c r="LXL671" s="65"/>
      <c r="LXM671" s="65"/>
      <c r="LXN671" s="65"/>
      <c r="LXO671" s="65"/>
      <c r="LXP671" s="65"/>
      <c r="LXQ671" s="65"/>
      <c r="LXR671" s="65"/>
      <c r="LXS671" s="65"/>
      <c r="LXT671" s="65"/>
      <c r="LXU671" s="65"/>
      <c r="LXV671" s="65"/>
      <c r="LXW671" s="65"/>
      <c r="LXX671" s="65"/>
      <c r="LXY671" s="65"/>
      <c r="LXZ671" s="65"/>
      <c r="LYA671" s="65"/>
      <c r="LYB671" s="65"/>
      <c r="LYC671" s="65"/>
      <c r="LYD671" s="65"/>
      <c r="LYE671" s="65"/>
      <c r="LYF671" s="65"/>
      <c r="LYG671" s="65"/>
      <c r="LYH671" s="65"/>
      <c r="LYI671" s="65"/>
      <c r="LYJ671" s="65"/>
      <c r="LYK671" s="65"/>
      <c r="LYL671" s="65"/>
      <c r="LYM671" s="65"/>
      <c r="LYN671" s="65"/>
      <c r="LYO671" s="65"/>
      <c r="LYP671" s="65"/>
      <c r="LYQ671" s="65"/>
      <c r="LYR671" s="65"/>
      <c r="LYS671" s="65"/>
      <c r="LYT671" s="65"/>
      <c r="LYU671" s="65"/>
      <c r="LYV671" s="65"/>
      <c r="LYW671" s="65"/>
      <c r="LYX671" s="65"/>
      <c r="LYY671" s="65"/>
      <c r="LYZ671" s="65"/>
      <c r="LZA671" s="65"/>
      <c r="LZB671" s="65"/>
      <c r="LZC671" s="65"/>
      <c r="LZD671" s="65"/>
      <c r="LZE671" s="65"/>
      <c r="LZF671" s="65"/>
      <c r="LZG671" s="65"/>
      <c r="LZH671" s="65"/>
      <c r="LZI671" s="65"/>
      <c r="LZJ671" s="65"/>
      <c r="LZK671" s="65"/>
      <c r="LZL671" s="65"/>
      <c r="LZM671" s="65"/>
      <c r="LZN671" s="65"/>
      <c r="LZO671" s="65"/>
      <c r="LZP671" s="65"/>
      <c r="LZQ671" s="65"/>
      <c r="LZR671" s="65"/>
      <c r="LZS671" s="65"/>
      <c r="LZT671" s="65"/>
      <c r="LZU671" s="65"/>
      <c r="LZV671" s="65"/>
      <c r="LZW671" s="65"/>
      <c r="LZX671" s="65"/>
      <c r="LZY671" s="65"/>
      <c r="LZZ671" s="65"/>
      <c r="MAA671" s="65"/>
      <c r="MAB671" s="65"/>
      <c r="MAC671" s="65"/>
      <c r="MAD671" s="65"/>
      <c r="MAE671" s="65"/>
      <c r="MAF671" s="65"/>
      <c r="MAG671" s="65"/>
      <c r="MAH671" s="65"/>
      <c r="MAI671" s="65"/>
      <c r="MAJ671" s="65"/>
      <c r="MAK671" s="65"/>
      <c r="MAL671" s="65"/>
      <c r="MAM671" s="65"/>
      <c r="MAN671" s="65"/>
      <c r="MAO671" s="65"/>
      <c r="MAP671" s="65"/>
      <c r="MAQ671" s="65"/>
      <c r="MAR671" s="65"/>
      <c r="MAS671" s="65"/>
      <c r="MAT671" s="65"/>
      <c r="MAU671" s="65"/>
      <c r="MAV671" s="65"/>
      <c r="MAW671" s="65"/>
      <c r="MAX671" s="65"/>
      <c r="MAY671" s="65"/>
      <c r="MAZ671" s="65"/>
      <c r="MBA671" s="65"/>
      <c r="MBB671" s="65"/>
      <c r="MBC671" s="65"/>
      <c r="MBD671" s="65"/>
      <c r="MBE671" s="65"/>
      <c r="MBF671" s="65"/>
      <c r="MBG671" s="65"/>
      <c r="MBH671" s="65"/>
      <c r="MBI671" s="65"/>
      <c r="MBJ671" s="65"/>
      <c r="MBK671" s="65"/>
      <c r="MBL671" s="65"/>
      <c r="MBM671" s="65"/>
      <c r="MBN671" s="65"/>
      <c r="MBO671" s="65"/>
      <c r="MBP671" s="65"/>
      <c r="MBQ671" s="65"/>
      <c r="MBR671" s="65"/>
      <c r="MBS671" s="65"/>
      <c r="MBT671" s="65"/>
      <c r="MBU671" s="65"/>
      <c r="MBV671" s="65"/>
      <c r="MBW671" s="65"/>
      <c r="MBX671" s="65"/>
      <c r="MBY671" s="65"/>
      <c r="MBZ671" s="65"/>
      <c r="MCA671" s="65"/>
      <c r="MCB671" s="65"/>
      <c r="MCC671" s="65"/>
      <c r="MCD671" s="65"/>
      <c r="MCE671" s="65"/>
      <c r="MCF671" s="65"/>
      <c r="MCG671" s="65"/>
      <c r="MCH671" s="65"/>
      <c r="MCI671" s="65"/>
      <c r="MCJ671" s="65"/>
      <c r="MCK671" s="65"/>
      <c r="MCL671" s="65"/>
      <c r="MCM671" s="65"/>
      <c r="MCN671" s="65"/>
      <c r="MCO671" s="65"/>
      <c r="MCP671" s="65"/>
      <c r="MCQ671" s="65"/>
      <c r="MCR671" s="65"/>
      <c r="MCS671" s="65"/>
      <c r="MCT671" s="65"/>
      <c r="MCU671" s="65"/>
      <c r="MCV671" s="65"/>
      <c r="MCW671" s="65"/>
      <c r="MCX671" s="65"/>
      <c r="MCY671" s="65"/>
      <c r="MCZ671" s="65"/>
      <c r="MDA671" s="65"/>
      <c r="MDB671" s="65"/>
      <c r="MDC671" s="65"/>
      <c r="MDD671" s="65"/>
      <c r="MDE671" s="65"/>
      <c r="MDF671" s="65"/>
      <c r="MDG671" s="65"/>
      <c r="MDH671" s="65"/>
      <c r="MDI671" s="65"/>
      <c r="MDJ671" s="65"/>
      <c r="MDK671" s="65"/>
      <c r="MDL671" s="65"/>
      <c r="MDM671" s="65"/>
      <c r="MDN671" s="65"/>
      <c r="MDO671" s="65"/>
      <c r="MDP671" s="65"/>
      <c r="MDQ671" s="65"/>
      <c r="MDR671" s="65"/>
      <c r="MDS671" s="65"/>
      <c r="MDT671" s="65"/>
      <c r="MDU671" s="65"/>
      <c r="MDV671" s="65"/>
      <c r="MDW671" s="65"/>
      <c r="MDX671" s="65"/>
      <c r="MDY671" s="65"/>
      <c r="MDZ671" s="65"/>
      <c r="MEA671" s="65"/>
      <c r="MEB671" s="65"/>
      <c r="MEC671" s="65"/>
      <c r="MED671" s="65"/>
      <c r="MEE671" s="65"/>
      <c r="MEF671" s="65"/>
      <c r="MEG671" s="65"/>
      <c r="MEH671" s="65"/>
      <c r="MEI671" s="65"/>
      <c r="MEJ671" s="65"/>
      <c r="MEK671" s="65"/>
      <c r="MEL671" s="65"/>
      <c r="MEM671" s="65"/>
      <c r="MEN671" s="65"/>
      <c r="MEO671" s="65"/>
      <c r="MEP671" s="65"/>
      <c r="MEQ671" s="65"/>
      <c r="MER671" s="65"/>
      <c r="MES671" s="65"/>
      <c r="MET671" s="65"/>
      <c r="MEU671" s="65"/>
      <c r="MEV671" s="65"/>
      <c r="MEW671" s="65"/>
      <c r="MEX671" s="65"/>
      <c r="MEY671" s="65"/>
      <c r="MEZ671" s="65"/>
      <c r="MFA671" s="65"/>
      <c r="MFB671" s="65"/>
      <c r="MFC671" s="65"/>
      <c r="MFD671" s="65"/>
      <c r="MFE671" s="65"/>
      <c r="MFF671" s="65"/>
      <c r="MFG671" s="65"/>
      <c r="MFH671" s="65"/>
      <c r="MFI671" s="65"/>
      <c r="MFJ671" s="65"/>
      <c r="MFK671" s="65"/>
      <c r="MFL671" s="65"/>
      <c r="MFM671" s="65"/>
      <c r="MFN671" s="65"/>
      <c r="MFO671" s="65"/>
      <c r="MFP671" s="65"/>
      <c r="MFQ671" s="65"/>
      <c r="MFR671" s="65"/>
      <c r="MFS671" s="65"/>
      <c r="MFT671" s="65"/>
      <c r="MFU671" s="65"/>
      <c r="MFV671" s="65"/>
      <c r="MFW671" s="65"/>
      <c r="MFX671" s="65"/>
      <c r="MFY671" s="65"/>
      <c r="MFZ671" s="65"/>
      <c r="MGA671" s="65"/>
      <c r="MGB671" s="65"/>
      <c r="MGC671" s="65"/>
      <c r="MGD671" s="65"/>
      <c r="MGE671" s="65"/>
      <c r="MGF671" s="65"/>
      <c r="MGG671" s="65"/>
      <c r="MGH671" s="65"/>
      <c r="MGI671" s="65"/>
      <c r="MGJ671" s="65"/>
      <c r="MGK671" s="65"/>
      <c r="MGL671" s="65"/>
      <c r="MGM671" s="65"/>
      <c r="MGN671" s="65"/>
      <c r="MGO671" s="65"/>
      <c r="MGP671" s="65"/>
      <c r="MGQ671" s="65"/>
      <c r="MGR671" s="65"/>
      <c r="MGS671" s="65"/>
      <c r="MGT671" s="65"/>
      <c r="MGU671" s="65"/>
      <c r="MGV671" s="65"/>
      <c r="MGW671" s="65"/>
      <c r="MGX671" s="65"/>
      <c r="MGY671" s="65"/>
      <c r="MGZ671" s="65"/>
      <c r="MHA671" s="65"/>
      <c r="MHB671" s="65"/>
      <c r="MHC671" s="65"/>
      <c r="MHD671" s="65"/>
      <c r="MHE671" s="65"/>
      <c r="MHF671" s="65"/>
      <c r="MHG671" s="65"/>
      <c r="MHH671" s="65"/>
      <c r="MHI671" s="65"/>
      <c r="MHJ671" s="65"/>
      <c r="MHK671" s="65"/>
      <c r="MHL671" s="65"/>
      <c r="MHM671" s="65"/>
      <c r="MHN671" s="65"/>
      <c r="MHO671" s="65"/>
      <c r="MHP671" s="65"/>
      <c r="MHQ671" s="65"/>
      <c r="MHR671" s="65"/>
      <c r="MHS671" s="65"/>
      <c r="MHT671" s="65"/>
      <c r="MHU671" s="65"/>
      <c r="MHV671" s="65"/>
      <c r="MHW671" s="65"/>
      <c r="MHX671" s="65"/>
      <c r="MHY671" s="65"/>
      <c r="MHZ671" s="65"/>
      <c r="MIA671" s="65"/>
      <c r="MIB671" s="65"/>
      <c r="MIC671" s="65"/>
      <c r="MID671" s="65"/>
      <c r="MIE671" s="65"/>
      <c r="MIF671" s="65"/>
      <c r="MIG671" s="65"/>
      <c r="MIH671" s="65"/>
      <c r="MII671" s="65"/>
      <c r="MIJ671" s="65"/>
      <c r="MIK671" s="65"/>
      <c r="MIL671" s="65"/>
      <c r="MIM671" s="65"/>
      <c r="MIN671" s="65"/>
      <c r="MIO671" s="65"/>
      <c r="MIP671" s="65"/>
      <c r="MIQ671" s="65"/>
      <c r="MIR671" s="65"/>
      <c r="MIS671" s="65"/>
      <c r="MIT671" s="65"/>
      <c r="MIU671" s="65"/>
      <c r="MIV671" s="65"/>
      <c r="MIW671" s="65"/>
      <c r="MIX671" s="65"/>
      <c r="MIY671" s="65"/>
      <c r="MIZ671" s="65"/>
      <c r="MJA671" s="65"/>
      <c r="MJB671" s="65"/>
      <c r="MJC671" s="65"/>
      <c r="MJD671" s="65"/>
      <c r="MJE671" s="65"/>
      <c r="MJF671" s="65"/>
      <c r="MJG671" s="65"/>
      <c r="MJH671" s="65"/>
      <c r="MJI671" s="65"/>
      <c r="MJJ671" s="65"/>
      <c r="MJK671" s="65"/>
      <c r="MJL671" s="65"/>
      <c r="MJM671" s="65"/>
      <c r="MJN671" s="65"/>
      <c r="MJO671" s="65"/>
      <c r="MJP671" s="65"/>
      <c r="MJQ671" s="65"/>
      <c r="MJR671" s="65"/>
      <c r="MJS671" s="65"/>
      <c r="MJT671" s="65"/>
      <c r="MJU671" s="65"/>
      <c r="MJV671" s="65"/>
      <c r="MJW671" s="65"/>
      <c r="MJX671" s="65"/>
      <c r="MJY671" s="65"/>
      <c r="MJZ671" s="65"/>
      <c r="MKA671" s="65"/>
      <c r="MKB671" s="65"/>
      <c r="MKC671" s="65"/>
      <c r="MKD671" s="65"/>
      <c r="MKE671" s="65"/>
      <c r="MKF671" s="65"/>
      <c r="MKG671" s="65"/>
      <c r="MKH671" s="65"/>
      <c r="MKI671" s="65"/>
      <c r="MKJ671" s="65"/>
      <c r="MKK671" s="65"/>
      <c r="MKL671" s="65"/>
      <c r="MKM671" s="65"/>
      <c r="MKN671" s="65"/>
      <c r="MKO671" s="65"/>
      <c r="MKP671" s="65"/>
      <c r="MKQ671" s="65"/>
      <c r="MKR671" s="65"/>
      <c r="MKS671" s="65"/>
      <c r="MKT671" s="65"/>
      <c r="MKU671" s="65"/>
      <c r="MKV671" s="65"/>
      <c r="MKW671" s="65"/>
      <c r="MKX671" s="65"/>
      <c r="MKY671" s="65"/>
      <c r="MKZ671" s="65"/>
      <c r="MLA671" s="65"/>
      <c r="MLB671" s="65"/>
      <c r="MLC671" s="65"/>
      <c r="MLD671" s="65"/>
      <c r="MLE671" s="65"/>
      <c r="MLF671" s="65"/>
      <c r="MLG671" s="65"/>
      <c r="MLH671" s="65"/>
      <c r="MLI671" s="65"/>
      <c r="MLJ671" s="65"/>
      <c r="MLK671" s="65"/>
      <c r="MLL671" s="65"/>
      <c r="MLM671" s="65"/>
      <c r="MLN671" s="65"/>
      <c r="MLO671" s="65"/>
      <c r="MLP671" s="65"/>
      <c r="MLQ671" s="65"/>
      <c r="MLR671" s="65"/>
      <c r="MLS671" s="65"/>
      <c r="MLT671" s="65"/>
      <c r="MLU671" s="65"/>
      <c r="MLV671" s="65"/>
      <c r="MLW671" s="65"/>
      <c r="MLX671" s="65"/>
      <c r="MLY671" s="65"/>
      <c r="MLZ671" s="65"/>
      <c r="MMA671" s="65"/>
      <c r="MMB671" s="65"/>
      <c r="MMC671" s="65"/>
      <c r="MMD671" s="65"/>
      <c r="MME671" s="65"/>
      <c r="MMF671" s="65"/>
      <c r="MMG671" s="65"/>
      <c r="MMH671" s="65"/>
      <c r="MMI671" s="65"/>
      <c r="MMJ671" s="65"/>
      <c r="MMK671" s="65"/>
      <c r="MML671" s="65"/>
      <c r="MMM671" s="65"/>
      <c r="MMN671" s="65"/>
      <c r="MMO671" s="65"/>
      <c r="MMP671" s="65"/>
      <c r="MMQ671" s="65"/>
      <c r="MMR671" s="65"/>
      <c r="MMS671" s="65"/>
      <c r="MMT671" s="65"/>
      <c r="MMU671" s="65"/>
      <c r="MMV671" s="65"/>
      <c r="MMW671" s="65"/>
      <c r="MMX671" s="65"/>
      <c r="MMY671" s="65"/>
      <c r="MMZ671" s="65"/>
      <c r="MNA671" s="65"/>
      <c r="MNB671" s="65"/>
      <c r="MNC671" s="65"/>
      <c r="MND671" s="65"/>
      <c r="MNE671" s="65"/>
      <c r="MNF671" s="65"/>
      <c r="MNG671" s="65"/>
      <c r="MNH671" s="65"/>
      <c r="MNI671" s="65"/>
      <c r="MNJ671" s="65"/>
      <c r="MNK671" s="65"/>
      <c r="MNL671" s="65"/>
      <c r="MNM671" s="65"/>
      <c r="MNN671" s="65"/>
      <c r="MNO671" s="65"/>
      <c r="MNP671" s="65"/>
      <c r="MNQ671" s="65"/>
      <c r="MNR671" s="65"/>
      <c r="MNS671" s="65"/>
      <c r="MNT671" s="65"/>
      <c r="MNU671" s="65"/>
      <c r="MNV671" s="65"/>
      <c r="MNW671" s="65"/>
      <c r="MNX671" s="65"/>
      <c r="MNY671" s="65"/>
      <c r="MNZ671" s="65"/>
      <c r="MOA671" s="65"/>
      <c r="MOB671" s="65"/>
      <c r="MOC671" s="65"/>
      <c r="MOD671" s="65"/>
      <c r="MOE671" s="65"/>
      <c r="MOF671" s="65"/>
      <c r="MOG671" s="65"/>
      <c r="MOH671" s="65"/>
      <c r="MOI671" s="65"/>
      <c r="MOJ671" s="65"/>
      <c r="MOK671" s="65"/>
      <c r="MOL671" s="65"/>
      <c r="MOM671" s="65"/>
      <c r="MON671" s="65"/>
      <c r="MOO671" s="65"/>
      <c r="MOP671" s="65"/>
      <c r="MOQ671" s="65"/>
      <c r="MOR671" s="65"/>
      <c r="MOS671" s="65"/>
      <c r="MOT671" s="65"/>
      <c r="MOU671" s="65"/>
      <c r="MOV671" s="65"/>
      <c r="MOW671" s="65"/>
      <c r="MOX671" s="65"/>
      <c r="MOY671" s="65"/>
      <c r="MOZ671" s="65"/>
      <c r="MPA671" s="65"/>
      <c r="MPB671" s="65"/>
      <c r="MPC671" s="65"/>
      <c r="MPD671" s="65"/>
      <c r="MPE671" s="65"/>
      <c r="MPF671" s="65"/>
      <c r="MPG671" s="65"/>
      <c r="MPH671" s="65"/>
      <c r="MPI671" s="65"/>
      <c r="MPJ671" s="65"/>
      <c r="MPK671" s="65"/>
      <c r="MPL671" s="65"/>
      <c r="MPM671" s="65"/>
      <c r="MPN671" s="65"/>
      <c r="MPO671" s="65"/>
      <c r="MPP671" s="65"/>
      <c r="MPQ671" s="65"/>
      <c r="MPR671" s="65"/>
      <c r="MPS671" s="65"/>
      <c r="MPT671" s="65"/>
      <c r="MPU671" s="65"/>
      <c r="MPV671" s="65"/>
      <c r="MPW671" s="65"/>
      <c r="MPX671" s="65"/>
      <c r="MPY671" s="65"/>
      <c r="MPZ671" s="65"/>
      <c r="MQA671" s="65"/>
      <c r="MQB671" s="65"/>
      <c r="MQC671" s="65"/>
      <c r="MQD671" s="65"/>
      <c r="MQE671" s="65"/>
      <c r="MQF671" s="65"/>
      <c r="MQG671" s="65"/>
      <c r="MQH671" s="65"/>
      <c r="MQI671" s="65"/>
      <c r="MQJ671" s="65"/>
      <c r="MQK671" s="65"/>
      <c r="MQL671" s="65"/>
      <c r="MQM671" s="65"/>
      <c r="MQN671" s="65"/>
      <c r="MQO671" s="65"/>
      <c r="MQP671" s="65"/>
      <c r="MQQ671" s="65"/>
      <c r="MQR671" s="65"/>
      <c r="MQS671" s="65"/>
      <c r="MQT671" s="65"/>
      <c r="MQU671" s="65"/>
      <c r="MQV671" s="65"/>
      <c r="MQW671" s="65"/>
      <c r="MQX671" s="65"/>
      <c r="MQY671" s="65"/>
      <c r="MQZ671" s="65"/>
      <c r="MRA671" s="65"/>
      <c r="MRB671" s="65"/>
      <c r="MRC671" s="65"/>
      <c r="MRD671" s="65"/>
      <c r="MRE671" s="65"/>
      <c r="MRF671" s="65"/>
      <c r="MRG671" s="65"/>
      <c r="MRH671" s="65"/>
      <c r="MRI671" s="65"/>
      <c r="MRJ671" s="65"/>
      <c r="MRK671" s="65"/>
      <c r="MRL671" s="65"/>
      <c r="MRM671" s="65"/>
      <c r="MRN671" s="65"/>
      <c r="MRO671" s="65"/>
      <c r="MRP671" s="65"/>
      <c r="MRQ671" s="65"/>
      <c r="MRR671" s="65"/>
      <c r="MRS671" s="65"/>
      <c r="MRT671" s="65"/>
      <c r="MRU671" s="65"/>
      <c r="MRV671" s="65"/>
      <c r="MRW671" s="65"/>
      <c r="MRX671" s="65"/>
      <c r="MRY671" s="65"/>
      <c r="MRZ671" s="65"/>
      <c r="MSA671" s="65"/>
      <c r="MSB671" s="65"/>
      <c r="MSC671" s="65"/>
      <c r="MSD671" s="65"/>
      <c r="MSE671" s="65"/>
      <c r="MSF671" s="65"/>
      <c r="MSG671" s="65"/>
      <c r="MSH671" s="65"/>
      <c r="MSI671" s="65"/>
      <c r="MSJ671" s="65"/>
      <c r="MSK671" s="65"/>
      <c r="MSL671" s="65"/>
      <c r="MSM671" s="65"/>
      <c r="MSN671" s="65"/>
      <c r="MSO671" s="65"/>
      <c r="MSP671" s="65"/>
      <c r="MSQ671" s="65"/>
      <c r="MSR671" s="65"/>
      <c r="MSS671" s="65"/>
      <c r="MST671" s="65"/>
      <c r="MSU671" s="65"/>
      <c r="MSV671" s="65"/>
      <c r="MSW671" s="65"/>
      <c r="MSX671" s="65"/>
      <c r="MSY671" s="65"/>
      <c r="MSZ671" s="65"/>
      <c r="MTA671" s="65"/>
      <c r="MTB671" s="65"/>
      <c r="MTC671" s="65"/>
      <c r="MTD671" s="65"/>
      <c r="MTE671" s="65"/>
      <c r="MTF671" s="65"/>
      <c r="MTG671" s="65"/>
      <c r="MTH671" s="65"/>
      <c r="MTI671" s="65"/>
      <c r="MTJ671" s="65"/>
      <c r="MTK671" s="65"/>
      <c r="MTL671" s="65"/>
      <c r="MTM671" s="65"/>
      <c r="MTN671" s="65"/>
      <c r="MTO671" s="65"/>
      <c r="MTP671" s="65"/>
      <c r="MTQ671" s="65"/>
      <c r="MTR671" s="65"/>
      <c r="MTS671" s="65"/>
      <c r="MTT671" s="65"/>
      <c r="MTU671" s="65"/>
      <c r="MTV671" s="65"/>
      <c r="MTW671" s="65"/>
      <c r="MTX671" s="65"/>
      <c r="MTY671" s="65"/>
      <c r="MTZ671" s="65"/>
      <c r="MUA671" s="65"/>
      <c r="MUB671" s="65"/>
      <c r="MUC671" s="65"/>
      <c r="MUD671" s="65"/>
      <c r="MUE671" s="65"/>
      <c r="MUF671" s="65"/>
      <c r="MUG671" s="65"/>
      <c r="MUH671" s="65"/>
      <c r="MUI671" s="65"/>
      <c r="MUJ671" s="65"/>
      <c r="MUK671" s="65"/>
      <c r="MUL671" s="65"/>
      <c r="MUM671" s="65"/>
      <c r="MUN671" s="65"/>
      <c r="MUO671" s="65"/>
      <c r="MUP671" s="65"/>
      <c r="MUQ671" s="65"/>
      <c r="MUR671" s="65"/>
      <c r="MUS671" s="65"/>
      <c r="MUT671" s="65"/>
      <c r="MUU671" s="65"/>
      <c r="MUV671" s="65"/>
      <c r="MUW671" s="65"/>
      <c r="MUX671" s="65"/>
      <c r="MUY671" s="65"/>
      <c r="MUZ671" s="65"/>
      <c r="MVA671" s="65"/>
      <c r="MVB671" s="65"/>
      <c r="MVC671" s="65"/>
      <c r="MVD671" s="65"/>
      <c r="MVE671" s="65"/>
      <c r="MVF671" s="65"/>
      <c r="MVG671" s="65"/>
      <c r="MVH671" s="65"/>
      <c r="MVI671" s="65"/>
      <c r="MVJ671" s="65"/>
      <c r="MVK671" s="65"/>
      <c r="MVL671" s="65"/>
      <c r="MVM671" s="65"/>
      <c r="MVN671" s="65"/>
      <c r="MVO671" s="65"/>
      <c r="MVP671" s="65"/>
      <c r="MVQ671" s="65"/>
      <c r="MVR671" s="65"/>
      <c r="MVS671" s="65"/>
      <c r="MVT671" s="65"/>
      <c r="MVU671" s="65"/>
      <c r="MVV671" s="65"/>
      <c r="MVW671" s="65"/>
      <c r="MVX671" s="65"/>
      <c r="MVY671" s="65"/>
      <c r="MVZ671" s="65"/>
      <c r="MWA671" s="65"/>
      <c r="MWB671" s="65"/>
      <c r="MWC671" s="65"/>
      <c r="MWD671" s="65"/>
      <c r="MWE671" s="65"/>
      <c r="MWF671" s="65"/>
      <c r="MWG671" s="65"/>
      <c r="MWH671" s="65"/>
      <c r="MWI671" s="65"/>
      <c r="MWJ671" s="65"/>
      <c r="MWK671" s="65"/>
      <c r="MWL671" s="65"/>
      <c r="MWM671" s="65"/>
      <c r="MWN671" s="65"/>
      <c r="MWO671" s="65"/>
      <c r="MWP671" s="65"/>
      <c r="MWQ671" s="65"/>
      <c r="MWR671" s="65"/>
      <c r="MWS671" s="65"/>
      <c r="MWT671" s="65"/>
      <c r="MWU671" s="65"/>
      <c r="MWV671" s="65"/>
      <c r="MWW671" s="65"/>
      <c r="MWX671" s="65"/>
      <c r="MWY671" s="65"/>
      <c r="MWZ671" s="65"/>
      <c r="MXA671" s="65"/>
      <c r="MXB671" s="65"/>
      <c r="MXC671" s="65"/>
      <c r="MXD671" s="65"/>
      <c r="MXE671" s="65"/>
      <c r="MXF671" s="65"/>
      <c r="MXG671" s="65"/>
      <c r="MXH671" s="65"/>
      <c r="MXI671" s="65"/>
      <c r="MXJ671" s="65"/>
      <c r="MXK671" s="65"/>
      <c r="MXL671" s="65"/>
      <c r="MXM671" s="65"/>
      <c r="MXN671" s="65"/>
      <c r="MXO671" s="65"/>
      <c r="MXP671" s="65"/>
      <c r="MXQ671" s="65"/>
      <c r="MXR671" s="65"/>
      <c r="MXS671" s="65"/>
      <c r="MXT671" s="65"/>
      <c r="MXU671" s="65"/>
      <c r="MXV671" s="65"/>
      <c r="MXW671" s="65"/>
      <c r="MXX671" s="65"/>
      <c r="MXY671" s="65"/>
      <c r="MXZ671" s="65"/>
      <c r="MYA671" s="65"/>
      <c r="MYB671" s="65"/>
      <c r="MYC671" s="65"/>
      <c r="MYD671" s="65"/>
      <c r="MYE671" s="65"/>
      <c r="MYF671" s="65"/>
      <c r="MYG671" s="65"/>
      <c r="MYH671" s="65"/>
      <c r="MYI671" s="65"/>
      <c r="MYJ671" s="65"/>
      <c r="MYK671" s="65"/>
      <c r="MYL671" s="65"/>
      <c r="MYM671" s="65"/>
      <c r="MYN671" s="65"/>
      <c r="MYO671" s="65"/>
      <c r="MYP671" s="65"/>
      <c r="MYQ671" s="65"/>
      <c r="MYR671" s="65"/>
      <c r="MYS671" s="65"/>
      <c r="MYT671" s="65"/>
      <c r="MYU671" s="65"/>
      <c r="MYV671" s="65"/>
      <c r="MYW671" s="65"/>
      <c r="MYX671" s="65"/>
      <c r="MYY671" s="65"/>
      <c r="MYZ671" s="65"/>
      <c r="MZA671" s="65"/>
      <c r="MZB671" s="65"/>
      <c r="MZC671" s="65"/>
      <c r="MZD671" s="65"/>
      <c r="MZE671" s="65"/>
      <c r="MZF671" s="65"/>
      <c r="MZG671" s="65"/>
      <c r="MZH671" s="65"/>
      <c r="MZI671" s="65"/>
      <c r="MZJ671" s="65"/>
      <c r="MZK671" s="65"/>
      <c r="MZL671" s="65"/>
      <c r="MZM671" s="65"/>
      <c r="MZN671" s="65"/>
      <c r="MZO671" s="65"/>
      <c r="MZP671" s="65"/>
      <c r="MZQ671" s="65"/>
      <c r="MZR671" s="65"/>
      <c r="MZS671" s="65"/>
      <c r="MZT671" s="65"/>
      <c r="MZU671" s="65"/>
      <c r="MZV671" s="65"/>
      <c r="MZW671" s="65"/>
      <c r="MZX671" s="65"/>
      <c r="MZY671" s="65"/>
      <c r="MZZ671" s="65"/>
      <c r="NAA671" s="65"/>
      <c r="NAB671" s="65"/>
      <c r="NAC671" s="65"/>
      <c r="NAD671" s="65"/>
      <c r="NAE671" s="65"/>
      <c r="NAF671" s="65"/>
      <c r="NAG671" s="65"/>
      <c r="NAH671" s="65"/>
      <c r="NAI671" s="65"/>
      <c r="NAJ671" s="65"/>
      <c r="NAK671" s="65"/>
      <c r="NAL671" s="65"/>
      <c r="NAM671" s="65"/>
      <c r="NAN671" s="65"/>
      <c r="NAO671" s="65"/>
      <c r="NAP671" s="65"/>
      <c r="NAQ671" s="65"/>
      <c r="NAR671" s="65"/>
      <c r="NAS671" s="65"/>
      <c r="NAT671" s="65"/>
      <c r="NAU671" s="65"/>
      <c r="NAV671" s="65"/>
      <c r="NAW671" s="65"/>
      <c r="NAX671" s="65"/>
      <c r="NAY671" s="65"/>
      <c r="NAZ671" s="65"/>
      <c r="NBA671" s="65"/>
      <c r="NBB671" s="65"/>
      <c r="NBC671" s="65"/>
      <c r="NBD671" s="65"/>
      <c r="NBE671" s="65"/>
      <c r="NBF671" s="65"/>
      <c r="NBG671" s="65"/>
      <c r="NBH671" s="65"/>
      <c r="NBI671" s="65"/>
      <c r="NBJ671" s="65"/>
      <c r="NBK671" s="65"/>
      <c r="NBL671" s="65"/>
      <c r="NBM671" s="65"/>
      <c r="NBN671" s="65"/>
      <c r="NBO671" s="65"/>
      <c r="NBP671" s="65"/>
      <c r="NBQ671" s="65"/>
      <c r="NBR671" s="65"/>
      <c r="NBS671" s="65"/>
      <c r="NBT671" s="65"/>
      <c r="NBU671" s="65"/>
      <c r="NBV671" s="65"/>
      <c r="NBW671" s="65"/>
      <c r="NBX671" s="65"/>
      <c r="NBY671" s="65"/>
      <c r="NBZ671" s="65"/>
      <c r="NCA671" s="65"/>
      <c r="NCB671" s="65"/>
      <c r="NCC671" s="65"/>
      <c r="NCD671" s="65"/>
      <c r="NCE671" s="65"/>
      <c r="NCF671" s="65"/>
      <c r="NCG671" s="65"/>
      <c r="NCH671" s="65"/>
      <c r="NCI671" s="65"/>
      <c r="NCJ671" s="65"/>
      <c r="NCK671" s="65"/>
      <c r="NCL671" s="65"/>
      <c r="NCM671" s="65"/>
      <c r="NCN671" s="65"/>
      <c r="NCO671" s="65"/>
      <c r="NCP671" s="65"/>
      <c r="NCQ671" s="65"/>
      <c r="NCR671" s="65"/>
      <c r="NCS671" s="65"/>
      <c r="NCT671" s="65"/>
      <c r="NCU671" s="65"/>
      <c r="NCV671" s="65"/>
      <c r="NCW671" s="65"/>
      <c r="NCX671" s="65"/>
      <c r="NCY671" s="65"/>
      <c r="NCZ671" s="65"/>
      <c r="NDA671" s="65"/>
      <c r="NDB671" s="65"/>
      <c r="NDC671" s="65"/>
      <c r="NDD671" s="65"/>
      <c r="NDE671" s="65"/>
      <c r="NDF671" s="65"/>
      <c r="NDG671" s="65"/>
      <c r="NDH671" s="65"/>
      <c r="NDI671" s="65"/>
      <c r="NDJ671" s="65"/>
      <c r="NDK671" s="65"/>
      <c r="NDL671" s="65"/>
      <c r="NDM671" s="65"/>
      <c r="NDN671" s="65"/>
      <c r="NDO671" s="65"/>
      <c r="NDP671" s="65"/>
      <c r="NDQ671" s="65"/>
      <c r="NDR671" s="65"/>
      <c r="NDS671" s="65"/>
      <c r="NDT671" s="65"/>
      <c r="NDU671" s="65"/>
      <c r="NDV671" s="65"/>
      <c r="NDW671" s="65"/>
      <c r="NDX671" s="65"/>
      <c r="NDY671" s="65"/>
      <c r="NDZ671" s="65"/>
      <c r="NEA671" s="65"/>
      <c r="NEB671" s="65"/>
      <c r="NEC671" s="65"/>
      <c r="NED671" s="65"/>
      <c r="NEE671" s="65"/>
      <c r="NEF671" s="65"/>
      <c r="NEG671" s="65"/>
      <c r="NEH671" s="65"/>
      <c r="NEI671" s="65"/>
      <c r="NEJ671" s="65"/>
      <c r="NEK671" s="65"/>
      <c r="NEL671" s="65"/>
      <c r="NEM671" s="65"/>
      <c r="NEN671" s="65"/>
      <c r="NEO671" s="65"/>
      <c r="NEP671" s="65"/>
      <c r="NEQ671" s="65"/>
      <c r="NER671" s="65"/>
      <c r="NES671" s="65"/>
      <c r="NET671" s="65"/>
      <c r="NEU671" s="65"/>
      <c r="NEV671" s="65"/>
      <c r="NEW671" s="65"/>
      <c r="NEX671" s="65"/>
      <c r="NEY671" s="65"/>
      <c r="NEZ671" s="65"/>
      <c r="NFA671" s="65"/>
      <c r="NFB671" s="65"/>
      <c r="NFC671" s="65"/>
      <c r="NFD671" s="65"/>
      <c r="NFE671" s="65"/>
      <c r="NFF671" s="65"/>
      <c r="NFG671" s="65"/>
      <c r="NFH671" s="65"/>
      <c r="NFI671" s="65"/>
      <c r="NFJ671" s="65"/>
      <c r="NFK671" s="65"/>
      <c r="NFL671" s="65"/>
      <c r="NFM671" s="65"/>
      <c r="NFN671" s="65"/>
      <c r="NFO671" s="65"/>
      <c r="NFP671" s="65"/>
      <c r="NFQ671" s="65"/>
      <c r="NFR671" s="65"/>
      <c r="NFS671" s="65"/>
      <c r="NFT671" s="65"/>
      <c r="NFU671" s="65"/>
      <c r="NFV671" s="65"/>
      <c r="NFW671" s="65"/>
      <c r="NFX671" s="65"/>
      <c r="NFY671" s="65"/>
      <c r="NFZ671" s="65"/>
      <c r="NGA671" s="65"/>
      <c r="NGB671" s="65"/>
      <c r="NGC671" s="65"/>
      <c r="NGD671" s="65"/>
      <c r="NGE671" s="65"/>
      <c r="NGF671" s="65"/>
      <c r="NGG671" s="65"/>
      <c r="NGH671" s="65"/>
      <c r="NGI671" s="65"/>
      <c r="NGJ671" s="65"/>
      <c r="NGK671" s="65"/>
      <c r="NGL671" s="65"/>
      <c r="NGM671" s="65"/>
      <c r="NGN671" s="65"/>
      <c r="NGO671" s="65"/>
      <c r="NGP671" s="65"/>
      <c r="NGQ671" s="65"/>
      <c r="NGR671" s="65"/>
      <c r="NGS671" s="65"/>
      <c r="NGT671" s="65"/>
      <c r="NGU671" s="65"/>
      <c r="NGV671" s="65"/>
      <c r="NGW671" s="65"/>
      <c r="NGX671" s="65"/>
      <c r="NGY671" s="65"/>
      <c r="NGZ671" s="65"/>
      <c r="NHA671" s="65"/>
      <c r="NHB671" s="65"/>
      <c r="NHC671" s="65"/>
      <c r="NHD671" s="65"/>
      <c r="NHE671" s="65"/>
      <c r="NHF671" s="65"/>
      <c r="NHG671" s="65"/>
      <c r="NHH671" s="65"/>
      <c r="NHI671" s="65"/>
      <c r="NHJ671" s="65"/>
      <c r="NHK671" s="65"/>
      <c r="NHL671" s="65"/>
      <c r="NHM671" s="65"/>
      <c r="NHN671" s="65"/>
      <c r="NHO671" s="65"/>
      <c r="NHP671" s="65"/>
      <c r="NHQ671" s="65"/>
      <c r="NHR671" s="65"/>
      <c r="NHS671" s="65"/>
      <c r="NHT671" s="65"/>
      <c r="NHU671" s="65"/>
      <c r="NHV671" s="65"/>
      <c r="NHW671" s="65"/>
      <c r="NHX671" s="65"/>
      <c r="NHY671" s="65"/>
      <c r="NHZ671" s="65"/>
      <c r="NIA671" s="65"/>
      <c r="NIB671" s="65"/>
      <c r="NIC671" s="65"/>
      <c r="NID671" s="65"/>
      <c r="NIE671" s="65"/>
      <c r="NIF671" s="65"/>
      <c r="NIG671" s="65"/>
      <c r="NIH671" s="65"/>
      <c r="NII671" s="65"/>
      <c r="NIJ671" s="65"/>
      <c r="NIK671" s="65"/>
      <c r="NIL671" s="65"/>
      <c r="NIM671" s="65"/>
      <c r="NIN671" s="65"/>
      <c r="NIO671" s="65"/>
      <c r="NIP671" s="65"/>
      <c r="NIQ671" s="65"/>
      <c r="NIR671" s="65"/>
      <c r="NIS671" s="65"/>
      <c r="NIT671" s="65"/>
      <c r="NIU671" s="65"/>
      <c r="NIV671" s="65"/>
      <c r="NIW671" s="65"/>
      <c r="NIX671" s="65"/>
      <c r="NIY671" s="65"/>
      <c r="NIZ671" s="65"/>
      <c r="NJA671" s="65"/>
      <c r="NJB671" s="65"/>
      <c r="NJC671" s="65"/>
      <c r="NJD671" s="65"/>
      <c r="NJE671" s="65"/>
      <c r="NJF671" s="65"/>
      <c r="NJG671" s="65"/>
      <c r="NJH671" s="65"/>
      <c r="NJI671" s="65"/>
      <c r="NJJ671" s="65"/>
      <c r="NJK671" s="65"/>
      <c r="NJL671" s="65"/>
      <c r="NJM671" s="65"/>
      <c r="NJN671" s="65"/>
      <c r="NJO671" s="65"/>
      <c r="NJP671" s="65"/>
      <c r="NJQ671" s="65"/>
      <c r="NJR671" s="65"/>
      <c r="NJS671" s="65"/>
      <c r="NJT671" s="65"/>
      <c r="NJU671" s="65"/>
      <c r="NJV671" s="65"/>
      <c r="NJW671" s="65"/>
      <c r="NJX671" s="65"/>
      <c r="NJY671" s="65"/>
      <c r="NJZ671" s="65"/>
      <c r="NKA671" s="65"/>
      <c r="NKB671" s="65"/>
      <c r="NKC671" s="65"/>
      <c r="NKD671" s="65"/>
      <c r="NKE671" s="65"/>
      <c r="NKF671" s="65"/>
      <c r="NKG671" s="65"/>
      <c r="NKH671" s="65"/>
      <c r="NKI671" s="65"/>
      <c r="NKJ671" s="65"/>
      <c r="NKK671" s="65"/>
      <c r="NKL671" s="65"/>
      <c r="NKM671" s="65"/>
      <c r="NKN671" s="65"/>
      <c r="NKO671" s="65"/>
      <c r="NKP671" s="65"/>
      <c r="NKQ671" s="65"/>
      <c r="NKR671" s="65"/>
      <c r="NKS671" s="65"/>
      <c r="NKT671" s="65"/>
      <c r="NKU671" s="65"/>
      <c r="NKV671" s="65"/>
      <c r="NKW671" s="65"/>
      <c r="NKX671" s="65"/>
      <c r="NKY671" s="65"/>
      <c r="NKZ671" s="65"/>
      <c r="NLA671" s="65"/>
      <c r="NLB671" s="65"/>
      <c r="NLC671" s="65"/>
      <c r="NLD671" s="65"/>
      <c r="NLE671" s="65"/>
      <c r="NLF671" s="65"/>
      <c r="NLG671" s="65"/>
      <c r="NLH671" s="65"/>
      <c r="NLI671" s="65"/>
      <c r="NLJ671" s="65"/>
      <c r="NLK671" s="65"/>
      <c r="NLL671" s="65"/>
      <c r="NLM671" s="65"/>
      <c r="NLN671" s="65"/>
      <c r="NLO671" s="65"/>
      <c r="NLP671" s="65"/>
      <c r="NLQ671" s="65"/>
      <c r="NLR671" s="65"/>
      <c r="NLS671" s="65"/>
      <c r="NLT671" s="65"/>
      <c r="NLU671" s="65"/>
      <c r="NLV671" s="65"/>
      <c r="NLW671" s="65"/>
      <c r="NLX671" s="65"/>
      <c r="NLY671" s="65"/>
      <c r="NLZ671" s="65"/>
      <c r="NMA671" s="65"/>
      <c r="NMB671" s="65"/>
      <c r="NMC671" s="65"/>
      <c r="NMD671" s="65"/>
      <c r="NME671" s="65"/>
      <c r="NMF671" s="65"/>
      <c r="NMG671" s="65"/>
      <c r="NMH671" s="65"/>
      <c r="NMI671" s="65"/>
      <c r="NMJ671" s="65"/>
      <c r="NMK671" s="65"/>
      <c r="NML671" s="65"/>
      <c r="NMM671" s="65"/>
      <c r="NMN671" s="65"/>
      <c r="NMO671" s="65"/>
      <c r="NMP671" s="65"/>
      <c r="NMQ671" s="65"/>
      <c r="NMR671" s="65"/>
      <c r="NMS671" s="65"/>
      <c r="NMT671" s="65"/>
      <c r="NMU671" s="65"/>
      <c r="NMV671" s="65"/>
      <c r="NMW671" s="65"/>
      <c r="NMX671" s="65"/>
      <c r="NMY671" s="65"/>
      <c r="NMZ671" s="65"/>
      <c r="NNA671" s="65"/>
      <c r="NNB671" s="65"/>
      <c r="NNC671" s="65"/>
      <c r="NND671" s="65"/>
      <c r="NNE671" s="65"/>
      <c r="NNF671" s="65"/>
      <c r="NNG671" s="65"/>
      <c r="NNH671" s="65"/>
      <c r="NNI671" s="65"/>
      <c r="NNJ671" s="65"/>
      <c r="NNK671" s="65"/>
      <c r="NNL671" s="65"/>
      <c r="NNM671" s="65"/>
      <c r="NNN671" s="65"/>
      <c r="NNO671" s="65"/>
      <c r="NNP671" s="65"/>
      <c r="NNQ671" s="65"/>
      <c r="NNR671" s="65"/>
      <c r="NNS671" s="65"/>
      <c r="NNT671" s="65"/>
      <c r="NNU671" s="65"/>
      <c r="NNV671" s="65"/>
      <c r="NNW671" s="65"/>
      <c r="NNX671" s="65"/>
      <c r="NNY671" s="65"/>
      <c r="NNZ671" s="65"/>
      <c r="NOA671" s="65"/>
      <c r="NOB671" s="65"/>
      <c r="NOC671" s="65"/>
      <c r="NOD671" s="65"/>
      <c r="NOE671" s="65"/>
      <c r="NOF671" s="65"/>
      <c r="NOG671" s="65"/>
      <c r="NOH671" s="65"/>
      <c r="NOI671" s="65"/>
      <c r="NOJ671" s="65"/>
      <c r="NOK671" s="65"/>
      <c r="NOL671" s="65"/>
      <c r="NOM671" s="65"/>
      <c r="NON671" s="65"/>
      <c r="NOO671" s="65"/>
      <c r="NOP671" s="65"/>
      <c r="NOQ671" s="65"/>
      <c r="NOR671" s="65"/>
      <c r="NOS671" s="65"/>
      <c r="NOT671" s="65"/>
      <c r="NOU671" s="65"/>
      <c r="NOV671" s="65"/>
      <c r="NOW671" s="65"/>
      <c r="NOX671" s="65"/>
      <c r="NOY671" s="65"/>
      <c r="NOZ671" s="65"/>
      <c r="NPA671" s="65"/>
      <c r="NPB671" s="65"/>
      <c r="NPC671" s="65"/>
      <c r="NPD671" s="65"/>
      <c r="NPE671" s="65"/>
      <c r="NPF671" s="65"/>
      <c r="NPG671" s="65"/>
      <c r="NPH671" s="65"/>
      <c r="NPI671" s="65"/>
      <c r="NPJ671" s="65"/>
      <c r="NPK671" s="65"/>
      <c r="NPL671" s="65"/>
      <c r="NPM671" s="65"/>
      <c r="NPN671" s="65"/>
      <c r="NPO671" s="65"/>
      <c r="NPP671" s="65"/>
      <c r="NPQ671" s="65"/>
      <c r="NPR671" s="65"/>
      <c r="NPS671" s="65"/>
      <c r="NPT671" s="65"/>
      <c r="NPU671" s="65"/>
      <c r="NPV671" s="65"/>
      <c r="NPW671" s="65"/>
      <c r="NPX671" s="65"/>
      <c r="NPY671" s="65"/>
      <c r="NPZ671" s="65"/>
      <c r="NQA671" s="65"/>
      <c r="NQB671" s="65"/>
      <c r="NQC671" s="65"/>
      <c r="NQD671" s="65"/>
      <c r="NQE671" s="65"/>
      <c r="NQF671" s="65"/>
      <c r="NQG671" s="65"/>
      <c r="NQH671" s="65"/>
      <c r="NQI671" s="65"/>
      <c r="NQJ671" s="65"/>
      <c r="NQK671" s="65"/>
      <c r="NQL671" s="65"/>
      <c r="NQM671" s="65"/>
      <c r="NQN671" s="65"/>
      <c r="NQO671" s="65"/>
      <c r="NQP671" s="65"/>
      <c r="NQQ671" s="65"/>
      <c r="NQR671" s="65"/>
      <c r="NQS671" s="65"/>
      <c r="NQT671" s="65"/>
      <c r="NQU671" s="65"/>
      <c r="NQV671" s="65"/>
      <c r="NQW671" s="65"/>
      <c r="NQX671" s="65"/>
      <c r="NQY671" s="65"/>
      <c r="NQZ671" s="65"/>
      <c r="NRA671" s="65"/>
      <c r="NRB671" s="65"/>
      <c r="NRC671" s="65"/>
      <c r="NRD671" s="65"/>
      <c r="NRE671" s="65"/>
      <c r="NRF671" s="65"/>
      <c r="NRG671" s="65"/>
      <c r="NRH671" s="65"/>
      <c r="NRI671" s="65"/>
      <c r="NRJ671" s="65"/>
      <c r="NRK671" s="65"/>
      <c r="NRL671" s="65"/>
      <c r="NRM671" s="65"/>
      <c r="NRN671" s="65"/>
      <c r="NRO671" s="65"/>
      <c r="NRP671" s="65"/>
      <c r="NRQ671" s="65"/>
      <c r="NRR671" s="65"/>
      <c r="NRS671" s="65"/>
      <c r="NRT671" s="65"/>
      <c r="NRU671" s="65"/>
      <c r="NRV671" s="65"/>
      <c r="NRW671" s="65"/>
      <c r="NRX671" s="65"/>
      <c r="NRY671" s="65"/>
      <c r="NRZ671" s="65"/>
      <c r="NSA671" s="65"/>
      <c r="NSB671" s="65"/>
      <c r="NSC671" s="65"/>
      <c r="NSD671" s="65"/>
      <c r="NSE671" s="65"/>
      <c r="NSF671" s="65"/>
      <c r="NSG671" s="65"/>
      <c r="NSH671" s="65"/>
      <c r="NSI671" s="65"/>
      <c r="NSJ671" s="65"/>
      <c r="NSK671" s="65"/>
      <c r="NSL671" s="65"/>
      <c r="NSM671" s="65"/>
      <c r="NSN671" s="65"/>
      <c r="NSO671" s="65"/>
      <c r="NSP671" s="65"/>
      <c r="NSQ671" s="65"/>
      <c r="NSR671" s="65"/>
      <c r="NSS671" s="65"/>
      <c r="NST671" s="65"/>
      <c r="NSU671" s="65"/>
      <c r="NSV671" s="65"/>
      <c r="NSW671" s="65"/>
      <c r="NSX671" s="65"/>
      <c r="NSY671" s="65"/>
      <c r="NSZ671" s="65"/>
      <c r="NTA671" s="65"/>
      <c r="NTB671" s="65"/>
      <c r="NTC671" s="65"/>
      <c r="NTD671" s="65"/>
      <c r="NTE671" s="65"/>
      <c r="NTF671" s="65"/>
      <c r="NTG671" s="65"/>
      <c r="NTH671" s="65"/>
      <c r="NTI671" s="65"/>
      <c r="NTJ671" s="65"/>
      <c r="NTK671" s="65"/>
      <c r="NTL671" s="65"/>
      <c r="NTM671" s="65"/>
      <c r="NTN671" s="65"/>
      <c r="NTO671" s="65"/>
      <c r="NTP671" s="65"/>
      <c r="NTQ671" s="65"/>
      <c r="NTR671" s="65"/>
      <c r="NTS671" s="65"/>
      <c r="NTT671" s="65"/>
      <c r="NTU671" s="65"/>
      <c r="NTV671" s="65"/>
      <c r="NTW671" s="65"/>
      <c r="NTX671" s="65"/>
      <c r="NTY671" s="65"/>
      <c r="NTZ671" s="65"/>
      <c r="NUA671" s="65"/>
      <c r="NUB671" s="65"/>
      <c r="NUC671" s="65"/>
      <c r="NUD671" s="65"/>
      <c r="NUE671" s="65"/>
      <c r="NUF671" s="65"/>
      <c r="NUG671" s="65"/>
      <c r="NUH671" s="65"/>
      <c r="NUI671" s="65"/>
      <c r="NUJ671" s="65"/>
      <c r="NUK671" s="65"/>
      <c r="NUL671" s="65"/>
      <c r="NUM671" s="65"/>
      <c r="NUN671" s="65"/>
      <c r="NUO671" s="65"/>
      <c r="NUP671" s="65"/>
      <c r="NUQ671" s="65"/>
      <c r="NUR671" s="65"/>
      <c r="NUS671" s="65"/>
      <c r="NUT671" s="65"/>
      <c r="NUU671" s="65"/>
      <c r="NUV671" s="65"/>
      <c r="NUW671" s="65"/>
      <c r="NUX671" s="65"/>
      <c r="NUY671" s="65"/>
      <c r="NUZ671" s="65"/>
      <c r="NVA671" s="65"/>
      <c r="NVB671" s="65"/>
      <c r="NVC671" s="65"/>
      <c r="NVD671" s="65"/>
      <c r="NVE671" s="65"/>
      <c r="NVF671" s="65"/>
      <c r="NVG671" s="65"/>
      <c r="NVH671" s="65"/>
      <c r="NVI671" s="65"/>
      <c r="NVJ671" s="65"/>
      <c r="NVK671" s="65"/>
      <c r="NVL671" s="65"/>
      <c r="NVM671" s="65"/>
      <c r="NVN671" s="65"/>
      <c r="NVO671" s="65"/>
      <c r="NVP671" s="65"/>
      <c r="NVQ671" s="65"/>
      <c r="NVR671" s="65"/>
      <c r="NVS671" s="65"/>
      <c r="NVT671" s="65"/>
      <c r="NVU671" s="65"/>
      <c r="NVV671" s="65"/>
      <c r="NVW671" s="65"/>
      <c r="NVX671" s="65"/>
      <c r="NVY671" s="65"/>
      <c r="NVZ671" s="65"/>
      <c r="NWA671" s="65"/>
      <c r="NWB671" s="65"/>
      <c r="NWC671" s="65"/>
      <c r="NWD671" s="65"/>
      <c r="NWE671" s="65"/>
      <c r="NWF671" s="65"/>
      <c r="NWG671" s="65"/>
      <c r="NWH671" s="65"/>
      <c r="NWI671" s="65"/>
      <c r="NWJ671" s="65"/>
      <c r="NWK671" s="65"/>
      <c r="NWL671" s="65"/>
      <c r="NWM671" s="65"/>
      <c r="NWN671" s="65"/>
      <c r="NWO671" s="65"/>
      <c r="NWP671" s="65"/>
      <c r="NWQ671" s="65"/>
      <c r="NWR671" s="65"/>
      <c r="NWS671" s="65"/>
      <c r="NWT671" s="65"/>
      <c r="NWU671" s="65"/>
      <c r="NWV671" s="65"/>
      <c r="NWW671" s="65"/>
      <c r="NWX671" s="65"/>
      <c r="NWY671" s="65"/>
      <c r="NWZ671" s="65"/>
      <c r="NXA671" s="65"/>
      <c r="NXB671" s="65"/>
      <c r="NXC671" s="65"/>
      <c r="NXD671" s="65"/>
      <c r="NXE671" s="65"/>
      <c r="NXF671" s="65"/>
      <c r="NXG671" s="65"/>
      <c r="NXH671" s="65"/>
      <c r="NXI671" s="65"/>
      <c r="NXJ671" s="65"/>
      <c r="NXK671" s="65"/>
      <c r="NXL671" s="65"/>
      <c r="NXM671" s="65"/>
      <c r="NXN671" s="65"/>
      <c r="NXO671" s="65"/>
      <c r="NXP671" s="65"/>
      <c r="NXQ671" s="65"/>
      <c r="NXR671" s="65"/>
      <c r="NXS671" s="65"/>
      <c r="NXT671" s="65"/>
      <c r="NXU671" s="65"/>
      <c r="NXV671" s="65"/>
      <c r="NXW671" s="65"/>
      <c r="NXX671" s="65"/>
      <c r="NXY671" s="65"/>
      <c r="NXZ671" s="65"/>
      <c r="NYA671" s="65"/>
      <c r="NYB671" s="65"/>
      <c r="NYC671" s="65"/>
      <c r="NYD671" s="65"/>
      <c r="NYE671" s="65"/>
      <c r="NYF671" s="65"/>
      <c r="NYG671" s="65"/>
      <c r="NYH671" s="65"/>
      <c r="NYI671" s="65"/>
      <c r="NYJ671" s="65"/>
      <c r="NYK671" s="65"/>
      <c r="NYL671" s="65"/>
      <c r="NYM671" s="65"/>
      <c r="NYN671" s="65"/>
      <c r="NYO671" s="65"/>
      <c r="NYP671" s="65"/>
      <c r="NYQ671" s="65"/>
      <c r="NYR671" s="65"/>
      <c r="NYS671" s="65"/>
      <c r="NYT671" s="65"/>
      <c r="NYU671" s="65"/>
      <c r="NYV671" s="65"/>
      <c r="NYW671" s="65"/>
      <c r="NYX671" s="65"/>
      <c r="NYY671" s="65"/>
      <c r="NYZ671" s="65"/>
      <c r="NZA671" s="65"/>
      <c r="NZB671" s="65"/>
      <c r="NZC671" s="65"/>
      <c r="NZD671" s="65"/>
      <c r="NZE671" s="65"/>
      <c r="NZF671" s="65"/>
      <c r="NZG671" s="65"/>
      <c r="NZH671" s="65"/>
      <c r="NZI671" s="65"/>
      <c r="NZJ671" s="65"/>
      <c r="NZK671" s="65"/>
      <c r="NZL671" s="65"/>
      <c r="NZM671" s="65"/>
      <c r="NZN671" s="65"/>
      <c r="NZO671" s="65"/>
      <c r="NZP671" s="65"/>
      <c r="NZQ671" s="65"/>
      <c r="NZR671" s="65"/>
      <c r="NZS671" s="65"/>
      <c r="NZT671" s="65"/>
      <c r="NZU671" s="65"/>
      <c r="NZV671" s="65"/>
      <c r="NZW671" s="65"/>
      <c r="NZX671" s="65"/>
      <c r="NZY671" s="65"/>
      <c r="NZZ671" s="65"/>
      <c r="OAA671" s="65"/>
      <c r="OAB671" s="65"/>
      <c r="OAC671" s="65"/>
      <c r="OAD671" s="65"/>
      <c r="OAE671" s="65"/>
      <c r="OAF671" s="65"/>
      <c r="OAG671" s="65"/>
      <c r="OAH671" s="65"/>
      <c r="OAI671" s="65"/>
      <c r="OAJ671" s="65"/>
      <c r="OAK671" s="65"/>
      <c r="OAL671" s="65"/>
      <c r="OAM671" s="65"/>
      <c r="OAN671" s="65"/>
      <c r="OAO671" s="65"/>
      <c r="OAP671" s="65"/>
      <c r="OAQ671" s="65"/>
      <c r="OAR671" s="65"/>
      <c r="OAS671" s="65"/>
      <c r="OAT671" s="65"/>
      <c r="OAU671" s="65"/>
      <c r="OAV671" s="65"/>
      <c r="OAW671" s="65"/>
      <c r="OAX671" s="65"/>
      <c r="OAY671" s="65"/>
      <c r="OAZ671" s="65"/>
      <c r="OBA671" s="65"/>
      <c r="OBB671" s="65"/>
      <c r="OBC671" s="65"/>
      <c r="OBD671" s="65"/>
      <c r="OBE671" s="65"/>
      <c r="OBF671" s="65"/>
      <c r="OBG671" s="65"/>
      <c r="OBH671" s="65"/>
      <c r="OBI671" s="65"/>
      <c r="OBJ671" s="65"/>
      <c r="OBK671" s="65"/>
      <c r="OBL671" s="65"/>
      <c r="OBM671" s="65"/>
      <c r="OBN671" s="65"/>
      <c r="OBO671" s="65"/>
      <c r="OBP671" s="65"/>
      <c r="OBQ671" s="65"/>
      <c r="OBR671" s="65"/>
      <c r="OBS671" s="65"/>
      <c r="OBT671" s="65"/>
      <c r="OBU671" s="65"/>
      <c r="OBV671" s="65"/>
      <c r="OBW671" s="65"/>
      <c r="OBX671" s="65"/>
      <c r="OBY671" s="65"/>
      <c r="OBZ671" s="65"/>
      <c r="OCA671" s="65"/>
      <c r="OCB671" s="65"/>
      <c r="OCC671" s="65"/>
      <c r="OCD671" s="65"/>
      <c r="OCE671" s="65"/>
      <c r="OCF671" s="65"/>
      <c r="OCG671" s="65"/>
      <c r="OCH671" s="65"/>
      <c r="OCI671" s="65"/>
      <c r="OCJ671" s="65"/>
      <c r="OCK671" s="65"/>
      <c r="OCL671" s="65"/>
      <c r="OCM671" s="65"/>
      <c r="OCN671" s="65"/>
      <c r="OCO671" s="65"/>
      <c r="OCP671" s="65"/>
      <c r="OCQ671" s="65"/>
      <c r="OCR671" s="65"/>
      <c r="OCS671" s="65"/>
      <c r="OCT671" s="65"/>
      <c r="OCU671" s="65"/>
      <c r="OCV671" s="65"/>
      <c r="OCW671" s="65"/>
      <c r="OCX671" s="65"/>
      <c r="OCY671" s="65"/>
      <c r="OCZ671" s="65"/>
      <c r="ODA671" s="65"/>
      <c r="ODB671" s="65"/>
      <c r="ODC671" s="65"/>
      <c r="ODD671" s="65"/>
      <c r="ODE671" s="65"/>
      <c r="ODF671" s="65"/>
      <c r="ODG671" s="65"/>
      <c r="ODH671" s="65"/>
      <c r="ODI671" s="65"/>
      <c r="ODJ671" s="65"/>
      <c r="ODK671" s="65"/>
      <c r="ODL671" s="65"/>
      <c r="ODM671" s="65"/>
      <c r="ODN671" s="65"/>
      <c r="ODO671" s="65"/>
      <c r="ODP671" s="65"/>
      <c r="ODQ671" s="65"/>
      <c r="ODR671" s="65"/>
      <c r="ODS671" s="65"/>
      <c r="ODT671" s="65"/>
      <c r="ODU671" s="65"/>
      <c r="ODV671" s="65"/>
      <c r="ODW671" s="65"/>
      <c r="ODX671" s="65"/>
      <c r="ODY671" s="65"/>
      <c r="ODZ671" s="65"/>
      <c r="OEA671" s="65"/>
      <c r="OEB671" s="65"/>
      <c r="OEC671" s="65"/>
      <c r="OED671" s="65"/>
      <c r="OEE671" s="65"/>
      <c r="OEF671" s="65"/>
      <c r="OEG671" s="65"/>
      <c r="OEH671" s="65"/>
      <c r="OEI671" s="65"/>
      <c r="OEJ671" s="65"/>
      <c r="OEK671" s="65"/>
      <c r="OEL671" s="65"/>
      <c r="OEM671" s="65"/>
      <c r="OEN671" s="65"/>
      <c r="OEO671" s="65"/>
      <c r="OEP671" s="65"/>
      <c r="OEQ671" s="65"/>
      <c r="OER671" s="65"/>
      <c r="OES671" s="65"/>
      <c r="OET671" s="65"/>
      <c r="OEU671" s="65"/>
      <c r="OEV671" s="65"/>
      <c r="OEW671" s="65"/>
      <c r="OEX671" s="65"/>
      <c r="OEY671" s="65"/>
      <c r="OEZ671" s="65"/>
      <c r="OFA671" s="65"/>
      <c r="OFB671" s="65"/>
      <c r="OFC671" s="65"/>
      <c r="OFD671" s="65"/>
      <c r="OFE671" s="65"/>
      <c r="OFF671" s="65"/>
      <c r="OFG671" s="65"/>
      <c r="OFH671" s="65"/>
      <c r="OFI671" s="65"/>
      <c r="OFJ671" s="65"/>
      <c r="OFK671" s="65"/>
      <c r="OFL671" s="65"/>
      <c r="OFM671" s="65"/>
      <c r="OFN671" s="65"/>
      <c r="OFO671" s="65"/>
      <c r="OFP671" s="65"/>
      <c r="OFQ671" s="65"/>
      <c r="OFR671" s="65"/>
      <c r="OFS671" s="65"/>
      <c r="OFT671" s="65"/>
      <c r="OFU671" s="65"/>
      <c r="OFV671" s="65"/>
      <c r="OFW671" s="65"/>
      <c r="OFX671" s="65"/>
      <c r="OFY671" s="65"/>
      <c r="OFZ671" s="65"/>
      <c r="OGA671" s="65"/>
      <c r="OGB671" s="65"/>
      <c r="OGC671" s="65"/>
      <c r="OGD671" s="65"/>
      <c r="OGE671" s="65"/>
      <c r="OGF671" s="65"/>
      <c r="OGG671" s="65"/>
      <c r="OGH671" s="65"/>
      <c r="OGI671" s="65"/>
      <c r="OGJ671" s="65"/>
      <c r="OGK671" s="65"/>
      <c r="OGL671" s="65"/>
      <c r="OGM671" s="65"/>
      <c r="OGN671" s="65"/>
      <c r="OGO671" s="65"/>
      <c r="OGP671" s="65"/>
      <c r="OGQ671" s="65"/>
      <c r="OGR671" s="65"/>
      <c r="OGS671" s="65"/>
      <c r="OGT671" s="65"/>
      <c r="OGU671" s="65"/>
      <c r="OGV671" s="65"/>
      <c r="OGW671" s="65"/>
      <c r="OGX671" s="65"/>
      <c r="OGY671" s="65"/>
      <c r="OGZ671" s="65"/>
      <c r="OHA671" s="65"/>
      <c r="OHB671" s="65"/>
      <c r="OHC671" s="65"/>
      <c r="OHD671" s="65"/>
      <c r="OHE671" s="65"/>
      <c r="OHF671" s="65"/>
      <c r="OHG671" s="65"/>
      <c r="OHH671" s="65"/>
      <c r="OHI671" s="65"/>
      <c r="OHJ671" s="65"/>
      <c r="OHK671" s="65"/>
      <c r="OHL671" s="65"/>
      <c r="OHM671" s="65"/>
      <c r="OHN671" s="65"/>
      <c r="OHO671" s="65"/>
      <c r="OHP671" s="65"/>
      <c r="OHQ671" s="65"/>
      <c r="OHR671" s="65"/>
      <c r="OHS671" s="65"/>
      <c r="OHT671" s="65"/>
      <c r="OHU671" s="65"/>
      <c r="OHV671" s="65"/>
      <c r="OHW671" s="65"/>
      <c r="OHX671" s="65"/>
      <c r="OHY671" s="65"/>
      <c r="OHZ671" s="65"/>
      <c r="OIA671" s="65"/>
      <c r="OIB671" s="65"/>
      <c r="OIC671" s="65"/>
      <c r="OID671" s="65"/>
      <c r="OIE671" s="65"/>
      <c r="OIF671" s="65"/>
      <c r="OIG671" s="65"/>
      <c r="OIH671" s="65"/>
      <c r="OII671" s="65"/>
      <c r="OIJ671" s="65"/>
      <c r="OIK671" s="65"/>
      <c r="OIL671" s="65"/>
      <c r="OIM671" s="65"/>
      <c r="OIN671" s="65"/>
      <c r="OIO671" s="65"/>
      <c r="OIP671" s="65"/>
      <c r="OIQ671" s="65"/>
      <c r="OIR671" s="65"/>
      <c r="OIS671" s="65"/>
      <c r="OIT671" s="65"/>
      <c r="OIU671" s="65"/>
      <c r="OIV671" s="65"/>
      <c r="OIW671" s="65"/>
      <c r="OIX671" s="65"/>
      <c r="OIY671" s="65"/>
      <c r="OIZ671" s="65"/>
      <c r="OJA671" s="65"/>
      <c r="OJB671" s="65"/>
      <c r="OJC671" s="65"/>
      <c r="OJD671" s="65"/>
      <c r="OJE671" s="65"/>
      <c r="OJF671" s="65"/>
      <c r="OJG671" s="65"/>
      <c r="OJH671" s="65"/>
      <c r="OJI671" s="65"/>
      <c r="OJJ671" s="65"/>
      <c r="OJK671" s="65"/>
      <c r="OJL671" s="65"/>
      <c r="OJM671" s="65"/>
      <c r="OJN671" s="65"/>
      <c r="OJO671" s="65"/>
      <c r="OJP671" s="65"/>
      <c r="OJQ671" s="65"/>
      <c r="OJR671" s="65"/>
      <c r="OJS671" s="65"/>
      <c r="OJT671" s="65"/>
      <c r="OJU671" s="65"/>
      <c r="OJV671" s="65"/>
      <c r="OJW671" s="65"/>
      <c r="OJX671" s="65"/>
      <c r="OJY671" s="65"/>
      <c r="OJZ671" s="65"/>
      <c r="OKA671" s="65"/>
      <c r="OKB671" s="65"/>
      <c r="OKC671" s="65"/>
      <c r="OKD671" s="65"/>
      <c r="OKE671" s="65"/>
      <c r="OKF671" s="65"/>
      <c r="OKG671" s="65"/>
      <c r="OKH671" s="65"/>
      <c r="OKI671" s="65"/>
      <c r="OKJ671" s="65"/>
      <c r="OKK671" s="65"/>
      <c r="OKL671" s="65"/>
      <c r="OKM671" s="65"/>
      <c r="OKN671" s="65"/>
      <c r="OKO671" s="65"/>
      <c r="OKP671" s="65"/>
      <c r="OKQ671" s="65"/>
      <c r="OKR671" s="65"/>
      <c r="OKS671" s="65"/>
      <c r="OKT671" s="65"/>
      <c r="OKU671" s="65"/>
      <c r="OKV671" s="65"/>
      <c r="OKW671" s="65"/>
      <c r="OKX671" s="65"/>
      <c r="OKY671" s="65"/>
      <c r="OKZ671" s="65"/>
      <c r="OLA671" s="65"/>
      <c r="OLB671" s="65"/>
      <c r="OLC671" s="65"/>
      <c r="OLD671" s="65"/>
      <c r="OLE671" s="65"/>
      <c r="OLF671" s="65"/>
      <c r="OLG671" s="65"/>
      <c r="OLH671" s="65"/>
      <c r="OLI671" s="65"/>
      <c r="OLJ671" s="65"/>
      <c r="OLK671" s="65"/>
      <c r="OLL671" s="65"/>
      <c r="OLM671" s="65"/>
      <c r="OLN671" s="65"/>
      <c r="OLO671" s="65"/>
      <c r="OLP671" s="65"/>
      <c r="OLQ671" s="65"/>
      <c r="OLR671" s="65"/>
      <c r="OLS671" s="65"/>
      <c r="OLT671" s="65"/>
      <c r="OLU671" s="65"/>
      <c r="OLV671" s="65"/>
      <c r="OLW671" s="65"/>
      <c r="OLX671" s="65"/>
      <c r="OLY671" s="65"/>
      <c r="OLZ671" s="65"/>
      <c r="OMA671" s="65"/>
      <c r="OMB671" s="65"/>
      <c r="OMC671" s="65"/>
      <c r="OMD671" s="65"/>
      <c r="OME671" s="65"/>
      <c r="OMF671" s="65"/>
      <c r="OMG671" s="65"/>
      <c r="OMH671" s="65"/>
      <c r="OMI671" s="65"/>
      <c r="OMJ671" s="65"/>
      <c r="OMK671" s="65"/>
      <c r="OML671" s="65"/>
      <c r="OMM671" s="65"/>
      <c r="OMN671" s="65"/>
      <c r="OMO671" s="65"/>
      <c r="OMP671" s="65"/>
      <c r="OMQ671" s="65"/>
      <c r="OMR671" s="65"/>
      <c r="OMS671" s="65"/>
      <c r="OMT671" s="65"/>
      <c r="OMU671" s="65"/>
      <c r="OMV671" s="65"/>
      <c r="OMW671" s="65"/>
      <c r="OMX671" s="65"/>
      <c r="OMY671" s="65"/>
      <c r="OMZ671" s="65"/>
      <c r="ONA671" s="65"/>
      <c r="ONB671" s="65"/>
      <c r="ONC671" s="65"/>
      <c r="OND671" s="65"/>
      <c r="ONE671" s="65"/>
      <c r="ONF671" s="65"/>
      <c r="ONG671" s="65"/>
      <c r="ONH671" s="65"/>
      <c r="ONI671" s="65"/>
      <c r="ONJ671" s="65"/>
      <c r="ONK671" s="65"/>
      <c r="ONL671" s="65"/>
      <c r="ONM671" s="65"/>
      <c r="ONN671" s="65"/>
      <c r="ONO671" s="65"/>
      <c r="ONP671" s="65"/>
      <c r="ONQ671" s="65"/>
      <c r="ONR671" s="65"/>
      <c r="ONS671" s="65"/>
      <c r="ONT671" s="65"/>
      <c r="ONU671" s="65"/>
      <c r="ONV671" s="65"/>
      <c r="ONW671" s="65"/>
      <c r="ONX671" s="65"/>
      <c r="ONY671" s="65"/>
      <c r="ONZ671" s="65"/>
      <c r="OOA671" s="65"/>
      <c r="OOB671" s="65"/>
      <c r="OOC671" s="65"/>
      <c r="OOD671" s="65"/>
      <c r="OOE671" s="65"/>
      <c r="OOF671" s="65"/>
      <c r="OOG671" s="65"/>
      <c r="OOH671" s="65"/>
      <c r="OOI671" s="65"/>
      <c r="OOJ671" s="65"/>
      <c r="OOK671" s="65"/>
      <c r="OOL671" s="65"/>
      <c r="OOM671" s="65"/>
      <c r="OON671" s="65"/>
      <c r="OOO671" s="65"/>
      <c r="OOP671" s="65"/>
      <c r="OOQ671" s="65"/>
      <c r="OOR671" s="65"/>
      <c r="OOS671" s="65"/>
      <c r="OOT671" s="65"/>
      <c r="OOU671" s="65"/>
      <c r="OOV671" s="65"/>
      <c r="OOW671" s="65"/>
      <c r="OOX671" s="65"/>
      <c r="OOY671" s="65"/>
      <c r="OOZ671" s="65"/>
      <c r="OPA671" s="65"/>
      <c r="OPB671" s="65"/>
      <c r="OPC671" s="65"/>
      <c r="OPD671" s="65"/>
      <c r="OPE671" s="65"/>
      <c r="OPF671" s="65"/>
      <c r="OPG671" s="65"/>
      <c r="OPH671" s="65"/>
      <c r="OPI671" s="65"/>
      <c r="OPJ671" s="65"/>
      <c r="OPK671" s="65"/>
      <c r="OPL671" s="65"/>
      <c r="OPM671" s="65"/>
      <c r="OPN671" s="65"/>
      <c r="OPO671" s="65"/>
      <c r="OPP671" s="65"/>
      <c r="OPQ671" s="65"/>
      <c r="OPR671" s="65"/>
      <c r="OPS671" s="65"/>
      <c r="OPT671" s="65"/>
      <c r="OPU671" s="65"/>
      <c r="OPV671" s="65"/>
      <c r="OPW671" s="65"/>
      <c r="OPX671" s="65"/>
      <c r="OPY671" s="65"/>
      <c r="OPZ671" s="65"/>
      <c r="OQA671" s="65"/>
      <c r="OQB671" s="65"/>
      <c r="OQC671" s="65"/>
      <c r="OQD671" s="65"/>
      <c r="OQE671" s="65"/>
      <c r="OQF671" s="65"/>
      <c r="OQG671" s="65"/>
      <c r="OQH671" s="65"/>
      <c r="OQI671" s="65"/>
      <c r="OQJ671" s="65"/>
      <c r="OQK671" s="65"/>
      <c r="OQL671" s="65"/>
      <c r="OQM671" s="65"/>
      <c r="OQN671" s="65"/>
      <c r="OQO671" s="65"/>
      <c r="OQP671" s="65"/>
      <c r="OQQ671" s="65"/>
      <c r="OQR671" s="65"/>
      <c r="OQS671" s="65"/>
      <c r="OQT671" s="65"/>
      <c r="OQU671" s="65"/>
      <c r="OQV671" s="65"/>
      <c r="OQW671" s="65"/>
      <c r="OQX671" s="65"/>
      <c r="OQY671" s="65"/>
      <c r="OQZ671" s="65"/>
      <c r="ORA671" s="65"/>
      <c r="ORB671" s="65"/>
      <c r="ORC671" s="65"/>
      <c r="ORD671" s="65"/>
      <c r="ORE671" s="65"/>
      <c r="ORF671" s="65"/>
      <c r="ORG671" s="65"/>
      <c r="ORH671" s="65"/>
      <c r="ORI671" s="65"/>
      <c r="ORJ671" s="65"/>
      <c r="ORK671" s="65"/>
      <c r="ORL671" s="65"/>
      <c r="ORM671" s="65"/>
      <c r="ORN671" s="65"/>
      <c r="ORO671" s="65"/>
      <c r="ORP671" s="65"/>
      <c r="ORQ671" s="65"/>
      <c r="ORR671" s="65"/>
      <c r="ORS671" s="65"/>
      <c r="ORT671" s="65"/>
      <c r="ORU671" s="65"/>
      <c r="ORV671" s="65"/>
      <c r="ORW671" s="65"/>
      <c r="ORX671" s="65"/>
      <c r="ORY671" s="65"/>
      <c r="ORZ671" s="65"/>
      <c r="OSA671" s="65"/>
      <c r="OSB671" s="65"/>
      <c r="OSC671" s="65"/>
      <c r="OSD671" s="65"/>
      <c r="OSE671" s="65"/>
      <c r="OSF671" s="65"/>
      <c r="OSG671" s="65"/>
      <c r="OSH671" s="65"/>
      <c r="OSI671" s="65"/>
      <c r="OSJ671" s="65"/>
      <c r="OSK671" s="65"/>
      <c r="OSL671" s="65"/>
      <c r="OSM671" s="65"/>
      <c r="OSN671" s="65"/>
      <c r="OSO671" s="65"/>
      <c r="OSP671" s="65"/>
      <c r="OSQ671" s="65"/>
      <c r="OSR671" s="65"/>
      <c r="OSS671" s="65"/>
      <c r="OST671" s="65"/>
      <c r="OSU671" s="65"/>
      <c r="OSV671" s="65"/>
      <c r="OSW671" s="65"/>
      <c r="OSX671" s="65"/>
      <c r="OSY671" s="65"/>
      <c r="OSZ671" s="65"/>
      <c r="OTA671" s="65"/>
      <c r="OTB671" s="65"/>
      <c r="OTC671" s="65"/>
      <c r="OTD671" s="65"/>
      <c r="OTE671" s="65"/>
      <c r="OTF671" s="65"/>
      <c r="OTG671" s="65"/>
      <c r="OTH671" s="65"/>
      <c r="OTI671" s="65"/>
      <c r="OTJ671" s="65"/>
      <c r="OTK671" s="65"/>
      <c r="OTL671" s="65"/>
      <c r="OTM671" s="65"/>
      <c r="OTN671" s="65"/>
      <c r="OTO671" s="65"/>
      <c r="OTP671" s="65"/>
      <c r="OTQ671" s="65"/>
      <c r="OTR671" s="65"/>
      <c r="OTS671" s="65"/>
      <c r="OTT671" s="65"/>
      <c r="OTU671" s="65"/>
      <c r="OTV671" s="65"/>
      <c r="OTW671" s="65"/>
      <c r="OTX671" s="65"/>
      <c r="OTY671" s="65"/>
      <c r="OTZ671" s="65"/>
      <c r="OUA671" s="65"/>
      <c r="OUB671" s="65"/>
      <c r="OUC671" s="65"/>
      <c r="OUD671" s="65"/>
      <c r="OUE671" s="65"/>
      <c r="OUF671" s="65"/>
      <c r="OUG671" s="65"/>
      <c r="OUH671" s="65"/>
      <c r="OUI671" s="65"/>
      <c r="OUJ671" s="65"/>
      <c r="OUK671" s="65"/>
      <c r="OUL671" s="65"/>
      <c r="OUM671" s="65"/>
      <c r="OUN671" s="65"/>
      <c r="OUO671" s="65"/>
      <c r="OUP671" s="65"/>
      <c r="OUQ671" s="65"/>
      <c r="OUR671" s="65"/>
      <c r="OUS671" s="65"/>
      <c r="OUT671" s="65"/>
      <c r="OUU671" s="65"/>
      <c r="OUV671" s="65"/>
      <c r="OUW671" s="65"/>
      <c r="OUX671" s="65"/>
      <c r="OUY671" s="65"/>
      <c r="OUZ671" s="65"/>
      <c r="OVA671" s="65"/>
      <c r="OVB671" s="65"/>
      <c r="OVC671" s="65"/>
      <c r="OVD671" s="65"/>
      <c r="OVE671" s="65"/>
      <c r="OVF671" s="65"/>
      <c r="OVG671" s="65"/>
      <c r="OVH671" s="65"/>
      <c r="OVI671" s="65"/>
      <c r="OVJ671" s="65"/>
      <c r="OVK671" s="65"/>
      <c r="OVL671" s="65"/>
      <c r="OVM671" s="65"/>
      <c r="OVN671" s="65"/>
      <c r="OVO671" s="65"/>
      <c r="OVP671" s="65"/>
      <c r="OVQ671" s="65"/>
      <c r="OVR671" s="65"/>
      <c r="OVS671" s="65"/>
      <c r="OVT671" s="65"/>
      <c r="OVU671" s="65"/>
      <c r="OVV671" s="65"/>
      <c r="OVW671" s="65"/>
      <c r="OVX671" s="65"/>
      <c r="OVY671" s="65"/>
      <c r="OVZ671" s="65"/>
      <c r="OWA671" s="65"/>
      <c r="OWB671" s="65"/>
      <c r="OWC671" s="65"/>
      <c r="OWD671" s="65"/>
      <c r="OWE671" s="65"/>
      <c r="OWF671" s="65"/>
      <c r="OWG671" s="65"/>
      <c r="OWH671" s="65"/>
      <c r="OWI671" s="65"/>
      <c r="OWJ671" s="65"/>
      <c r="OWK671" s="65"/>
      <c r="OWL671" s="65"/>
      <c r="OWM671" s="65"/>
      <c r="OWN671" s="65"/>
      <c r="OWO671" s="65"/>
      <c r="OWP671" s="65"/>
      <c r="OWQ671" s="65"/>
      <c r="OWR671" s="65"/>
      <c r="OWS671" s="65"/>
      <c r="OWT671" s="65"/>
      <c r="OWU671" s="65"/>
      <c r="OWV671" s="65"/>
      <c r="OWW671" s="65"/>
      <c r="OWX671" s="65"/>
      <c r="OWY671" s="65"/>
      <c r="OWZ671" s="65"/>
      <c r="OXA671" s="65"/>
      <c r="OXB671" s="65"/>
      <c r="OXC671" s="65"/>
      <c r="OXD671" s="65"/>
      <c r="OXE671" s="65"/>
      <c r="OXF671" s="65"/>
      <c r="OXG671" s="65"/>
      <c r="OXH671" s="65"/>
      <c r="OXI671" s="65"/>
      <c r="OXJ671" s="65"/>
      <c r="OXK671" s="65"/>
      <c r="OXL671" s="65"/>
      <c r="OXM671" s="65"/>
      <c r="OXN671" s="65"/>
      <c r="OXO671" s="65"/>
      <c r="OXP671" s="65"/>
      <c r="OXQ671" s="65"/>
      <c r="OXR671" s="65"/>
      <c r="OXS671" s="65"/>
      <c r="OXT671" s="65"/>
      <c r="OXU671" s="65"/>
      <c r="OXV671" s="65"/>
      <c r="OXW671" s="65"/>
      <c r="OXX671" s="65"/>
      <c r="OXY671" s="65"/>
      <c r="OXZ671" s="65"/>
      <c r="OYA671" s="65"/>
      <c r="OYB671" s="65"/>
      <c r="OYC671" s="65"/>
      <c r="OYD671" s="65"/>
      <c r="OYE671" s="65"/>
      <c r="OYF671" s="65"/>
      <c r="OYG671" s="65"/>
      <c r="OYH671" s="65"/>
      <c r="OYI671" s="65"/>
      <c r="OYJ671" s="65"/>
      <c r="OYK671" s="65"/>
      <c r="OYL671" s="65"/>
      <c r="OYM671" s="65"/>
      <c r="OYN671" s="65"/>
      <c r="OYO671" s="65"/>
      <c r="OYP671" s="65"/>
      <c r="OYQ671" s="65"/>
      <c r="OYR671" s="65"/>
      <c r="OYS671" s="65"/>
      <c r="OYT671" s="65"/>
      <c r="OYU671" s="65"/>
      <c r="OYV671" s="65"/>
      <c r="OYW671" s="65"/>
      <c r="OYX671" s="65"/>
      <c r="OYY671" s="65"/>
      <c r="OYZ671" s="65"/>
      <c r="OZA671" s="65"/>
      <c r="OZB671" s="65"/>
      <c r="OZC671" s="65"/>
      <c r="OZD671" s="65"/>
      <c r="OZE671" s="65"/>
      <c r="OZF671" s="65"/>
      <c r="OZG671" s="65"/>
      <c r="OZH671" s="65"/>
      <c r="OZI671" s="65"/>
      <c r="OZJ671" s="65"/>
      <c r="OZK671" s="65"/>
      <c r="OZL671" s="65"/>
      <c r="OZM671" s="65"/>
      <c r="OZN671" s="65"/>
      <c r="OZO671" s="65"/>
      <c r="OZP671" s="65"/>
      <c r="OZQ671" s="65"/>
      <c r="OZR671" s="65"/>
      <c r="OZS671" s="65"/>
      <c r="OZT671" s="65"/>
      <c r="OZU671" s="65"/>
      <c r="OZV671" s="65"/>
      <c r="OZW671" s="65"/>
      <c r="OZX671" s="65"/>
      <c r="OZY671" s="65"/>
      <c r="OZZ671" s="65"/>
      <c r="PAA671" s="65"/>
      <c r="PAB671" s="65"/>
      <c r="PAC671" s="65"/>
      <c r="PAD671" s="65"/>
      <c r="PAE671" s="65"/>
      <c r="PAF671" s="65"/>
      <c r="PAG671" s="65"/>
      <c r="PAH671" s="65"/>
      <c r="PAI671" s="65"/>
      <c r="PAJ671" s="65"/>
      <c r="PAK671" s="65"/>
      <c r="PAL671" s="65"/>
      <c r="PAM671" s="65"/>
      <c r="PAN671" s="65"/>
      <c r="PAO671" s="65"/>
      <c r="PAP671" s="65"/>
      <c r="PAQ671" s="65"/>
      <c r="PAR671" s="65"/>
      <c r="PAS671" s="65"/>
      <c r="PAT671" s="65"/>
      <c r="PAU671" s="65"/>
      <c r="PAV671" s="65"/>
      <c r="PAW671" s="65"/>
      <c r="PAX671" s="65"/>
      <c r="PAY671" s="65"/>
      <c r="PAZ671" s="65"/>
      <c r="PBA671" s="65"/>
      <c r="PBB671" s="65"/>
      <c r="PBC671" s="65"/>
      <c r="PBD671" s="65"/>
      <c r="PBE671" s="65"/>
      <c r="PBF671" s="65"/>
      <c r="PBG671" s="65"/>
      <c r="PBH671" s="65"/>
      <c r="PBI671" s="65"/>
      <c r="PBJ671" s="65"/>
      <c r="PBK671" s="65"/>
      <c r="PBL671" s="65"/>
      <c r="PBM671" s="65"/>
      <c r="PBN671" s="65"/>
      <c r="PBO671" s="65"/>
      <c r="PBP671" s="65"/>
      <c r="PBQ671" s="65"/>
      <c r="PBR671" s="65"/>
      <c r="PBS671" s="65"/>
      <c r="PBT671" s="65"/>
      <c r="PBU671" s="65"/>
      <c r="PBV671" s="65"/>
      <c r="PBW671" s="65"/>
      <c r="PBX671" s="65"/>
      <c r="PBY671" s="65"/>
      <c r="PBZ671" s="65"/>
      <c r="PCA671" s="65"/>
      <c r="PCB671" s="65"/>
      <c r="PCC671" s="65"/>
      <c r="PCD671" s="65"/>
      <c r="PCE671" s="65"/>
      <c r="PCF671" s="65"/>
      <c r="PCG671" s="65"/>
      <c r="PCH671" s="65"/>
      <c r="PCI671" s="65"/>
      <c r="PCJ671" s="65"/>
      <c r="PCK671" s="65"/>
      <c r="PCL671" s="65"/>
      <c r="PCM671" s="65"/>
      <c r="PCN671" s="65"/>
      <c r="PCO671" s="65"/>
      <c r="PCP671" s="65"/>
      <c r="PCQ671" s="65"/>
      <c r="PCR671" s="65"/>
      <c r="PCS671" s="65"/>
      <c r="PCT671" s="65"/>
      <c r="PCU671" s="65"/>
      <c r="PCV671" s="65"/>
      <c r="PCW671" s="65"/>
      <c r="PCX671" s="65"/>
      <c r="PCY671" s="65"/>
      <c r="PCZ671" s="65"/>
      <c r="PDA671" s="65"/>
      <c r="PDB671" s="65"/>
      <c r="PDC671" s="65"/>
      <c r="PDD671" s="65"/>
      <c r="PDE671" s="65"/>
      <c r="PDF671" s="65"/>
      <c r="PDG671" s="65"/>
      <c r="PDH671" s="65"/>
      <c r="PDI671" s="65"/>
      <c r="PDJ671" s="65"/>
      <c r="PDK671" s="65"/>
      <c r="PDL671" s="65"/>
      <c r="PDM671" s="65"/>
      <c r="PDN671" s="65"/>
      <c r="PDO671" s="65"/>
      <c r="PDP671" s="65"/>
      <c r="PDQ671" s="65"/>
      <c r="PDR671" s="65"/>
      <c r="PDS671" s="65"/>
      <c r="PDT671" s="65"/>
      <c r="PDU671" s="65"/>
      <c r="PDV671" s="65"/>
      <c r="PDW671" s="65"/>
      <c r="PDX671" s="65"/>
      <c r="PDY671" s="65"/>
      <c r="PDZ671" s="65"/>
      <c r="PEA671" s="65"/>
      <c r="PEB671" s="65"/>
      <c r="PEC671" s="65"/>
      <c r="PED671" s="65"/>
      <c r="PEE671" s="65"/>
      <c r="PEF671" s="65"/>
      <c r="PEG671" s="65"/>
      <c r="PEH671" s="65"/>
      <c r="PEI671" s="65"/>
      <c r="PEJ671" s="65"/>
      <c r="PEK671" s="65"/>
      <c r="PEL671" s="65"/>
      <c r="PEM671" s="65"/>
      <c r="PEN671" s="65"/>
      <c r="PEO671" s="65"/>
      <c r="PEP671" s="65"/>
      <c r="PEQ671" s="65"/>
      <c r="PER671" s="65"/>
      <c r="PES671" s="65"/>
      <c r="PET671" s="65"/>
      <c r="PEU671" s="65"/>
      <c r="PEV671" s="65"/>
      <c r="PEW671" s="65"/>
      <c r="PEX671" s="65"/>
      <c r="PEY671" s="65"/>
      <c r="PEZ671" s="65"/>
      <c r="PFA671" s="65"/>
      <c r="PFB671" s="65"/>
      <c r="PFC671" s="65"/>
      <c r="PFD671" s="65"/>
      <c r="PFE671" s="65"/>
      <c r="PFF671" s="65"/>
      <c r="PFG671" s="65"/>
      <c r="PFH671" s="65"/>
      <c r="PFI671" s="65"/>
      <c r="PFJ671" s="65"/>
      <c r="PFK671" s="65"/>
      <c r="PFL671" s="65"/>
      <c r="PFM671" s="65"/>
      <c r="PFN671" s="65"/>
      <c r="PFO671" s="65"/>
      <c r="PFP671" s="65"/>
      <c r="PFQ671" s="65"/>
      <c r="PFR671" s="65"/>
      <c r="PFS671" s="65"/>
      <c r="PFT671" s="65"/>
      <c r="PFU671" s="65"/>
      <c r="PFV671" s="65"/>
      <c r="PFW671" s="65"/>
      <c r="PFX671" s="65"/>
      <c r="PFY671" s="65"/>
      <c r="PFZ671" s="65"/>
      <c r="PGA671" s="65"/>
      <c r="PGB671" s="65"/>
      <c r="PGC671" s="65"/>
      <c r="PGD671" s="65"/>
      <c r="PGE671" s="65"/>
      <c r="PGF671" s="65"/>
      <c r="PGG671" s="65"/>
      <c r="PGH671" s="65"/>
      <c r="PGI671" s="65"/>
      <c r="PGJ671" s="65"/>
      <c r="PGK671" s="65"/>
      <c r="PGL671" s="65"/>
      <c r="PGM671" s="65"/>
      <c r="PGN671" s="65"/>
      <c r="PGO671" s="65"/>
      <c r="PGP671" s="65"/>
      <c r="PGQ671" s="65"/>
      <c r="PGR671" s="65"/>
      <c r="PGS671" s="65"/>
      <c r="PGT671" s="65"/>
      <c r="PGU671" s="65"/>
      <c r="PGV671" s="65"/>
      <c r="PGW671" s="65"/>
      <c r="PGX671" s="65"/>
      <c r="PGY671" s="65"/>
      <c r="PGZ671" s="65"/>
      <c r="PHA671" s="65"/>
      <c r="PHB671" s="65"/>
      <c r="PHC671" s="65"/>
      <c r="PHD671" s="65"/>
      <c r="PHE671" s="65"/>
      <c r="PHF671" s="65"/>
      <c r="PHG671" s="65"/>
      <c r="PHH671" s="65"/>
      <c r="PHI671" s="65"/>
      <c r="PHJ671" s="65"/>
      <c r="PHK671" s="65"/>
      <c r="PHL671" s="65"/>
      <c r="PHM671" s="65"/>
      <c r="PHN671" s="65"/>
      <c r="PHO671" s="65"/>
      <c r="PHP671" s="65"/>
      <c r="PHQ671" s="65"/>
      <c r="PHR671" s="65"/>
      <c r="PHS671" s="65"/>
      <c r="PHT671" s="65"/>
      <c r="PHU671" s="65"/>
      <c r="PHV671" s="65"/>
      <c r="PHW671" s="65"/>
      <c r="PHX671" s="65"/>
      <c r="PHY671" s="65"/>
      <c r="PHZ671" s="65"/>
      <c r="PIA671" s="65"/>
      <c r="PIB671" s="65"/>
      <c r="PIC671" s="65"/>
      <c r="PID671" s="65"/>
      <c r="PIE671" s="65"/>
      <c r="PIF671" s="65"/>
      <c r="PIG671" s="65"/>
      <c r="PIH671" s="65"/>
      <c r="PII671" s="65"/>
      <c r="PIJ671" s="65"/>
      <c r="PIK671" s="65"/>
      <c r="PIL671" s="65"/>
      <c r="PIM671" s="65"/>
      <c r="PIN671" s="65"/>
      <c r="PIO671" s="65"/>
      <c r="PIP671" s="65"/>
      <c r="PIQ671" s="65"/>
      <c r="PIR671" s="65"/>
      <c r="PIS671" s="65"/>
      <c r="PIT671" s="65"/>
      <c r="PIU671" s="65"/>
      <c r="PIV671" s="65"/>
      <c r="PIW671" s="65"/>
      <c r="PIX671" s="65"/>
      <c r="PIY671" s="65"/>
      <c r="PIZ671" s="65"/>
      <c r="PJA671" s="65"/>
      <c r="PJB671" s="65"/>
      <c r="PJC671" s="65"/>
      <c r="PJD671" s="65"/>
      <c r="PJE671" s="65"/>
      <c r="PJF671" s="65"/>
      <c r="PJG671" s="65"/>
      <c r="PJH671" s="65"/>
      <c r="PJI671" s="65"/>
      <c r="PJJ671" s="65"/>
      <c r="PJK671" s="65"/>
      <c r="PJL671" s="65"/>
      <c r="PJM671" s="65"/>
      <c r="PJN671" s="65"/>
      <c r="PJO671" s="65"/>
      <c r="PJP671" s="65"/>
      <c r="PJQ671" s="65"/>
      <c r="PJR671" s="65"/>
      <c r="PJS671" s="65"/>
      <c r="PJT671" s="65"/>
      <c r="PJU671" s="65"/>
      <c r="PJV671" s="65"/>
      <c r="PJW671" s="65"/>
      <c r="PJX671" s="65"/>
      <c r="PJY671" s="65"/>
      <c r="PJZ671" s="65"/>
      <c r="PKA671" s="65"/>
      <c r="PKB671" s="65"/>
      <c r="PKC671" s="65"/>
      <c r="PKD671" s="65"/>
      <c r="PKE671" s="65"/>
      <c r="PKF671" s="65"/>
      <c r="PKG671" s="65"/>
      <c r="PKH671" s="65"/>
      <c r="PKI671" s="65"/>
      <c r="PKJ671" s="65"/>
      <c r="PKK671" s="65"/>
      <c r="PKL671" s="65"/>
      <c r="PKM671" s="65"/>
      <c r="PKN671" s="65"/>
      <c r="PKO671" s="65"/>
      <c r="PKP671" s="65"/>
      <c r="PKQ671" s="65"/>
      <c r="PKR671" s="65"/>
      <c r="PKS671" s="65"/>
      <c r="PKT671" s="65"/>
      <c r="PKU671" s="65"/>
      <c r="PKV671" s="65"/>
      <c r="PKW671" s="65"/>
      <c r="PKX671" s="65"/>
      <c r="PKY671" s="65"/>
      <c r="PKZ671" s="65"/>
      <c r="PLA671" s="65"/>
      <c r="PLB671" s="65"/>
      <c r="PLC671" s="65"/>
      <c r="PLD671" s="65"/>
      <c r="PLE671" s="65"/>
      <c r="PLF671" s="65"/>
      <c r="PLG671" s="65"/>
      <c r="PLH671" s="65"/>
      <c r="PLI671" s="65"/>
      <c r="PLJ671" s="65"/>
      <c r="PLK671" s="65"/>
      <c r="PLL671" s="65"/>
      <c r="PLM671" s="65"/>
      <c r="PLN671" s="65"/>
      <c r="PLO671" s="65"/>
      <c r="PLP671" s="65"/>
      <c r="PLQ671" s="65"/>
      <c r="PLR671" s="65"/>
      <c r="PLS671" s="65"/>
      <c r="PLT671" s="65"/>
      <c r="PLU671" s="65"/>
      <c r="PLV671" s="65"/>
      <c r="PLW671" s="65"/>
      <c r="PLX671" s="65"/>
      <c r="PLY671" s="65"/>
      <c r="PLZ671" s="65"/>
      <c r="PMA671" s="65"/>
      <c r="PMB671" s="65"/>
      <c r="PMC671" s="65"/>
      <c r="PMD671" s="65"/>
      <c r="PME671" s="65"/>
      <c r="PMF671" s="65"/>
      <c r="PMG671" s="65"/>
      <c r="PMH671" s="65"/>
      <c r="PMI671" s="65"/>
      <c r="PMJ671" s="65"/>
      <c r="PMK671" s="65"/>
      <c r="PML671" s="65"/>
      <c r="PMM671" s="65"/>
      <c r="PMN671" s="65"/>
      <c r="PMO671" s="65"/>
      <c r="PMP671" s="65"/>
      <c r="PMQ671" s="65"/>
      <c r="PMR671" s="65"/>
      <c r="PMS671" s="65"/>
      <c r="PMT671" s="65"/>
      <c r="PMU671" s="65"/>
      <c r="PMV671" s="65"/>
      <c r="PMW671" s="65"/>
      <c r="PMX671" s="65"/>
      <c r="PMY671" s="65"/>
      <c r="PMZ671" s="65"/>
      <c r="PNA671" s="65"/>
      <c r="PNB671" s="65"/>
      <c r="PNC671" s="65"/>
      <c r="PND671" s="65"/>
      <c r="PNE671" s="65"/>
      <c r="PNF671" s="65"/>
      <c r="PNG671" s="65"/>
      <c r="PNH671" s="65"/>
      <c r="PNI671" s="65"/>
      <c r="PNJ671" s="65"/>
      <c r="PNK671" s="65"/>
      <c r="PNL671" s="65"/>
      <c r="PNM671" s="65"/>
      <c r="PNN671" s="65"/>
      <c r="PNO671" s="65"/>
      <c r="PNP671" s="65"/>
      <c r="PNQ671" s="65"/>
      <c r="PNR671" s="65"/>
      <c r="PNS671" s="65"/>
      <c r="PNT671" s="65"/>
      <c r="PNU671" s="65"/>
      <c r="PNV671" s="65"/>
      <c r="PNW671" s="65"/>
      <c r="PNX671" s="65"/>
      <c r="PNY671" s="65"/>
      <c r="PNZ671" s="65"/>
      <c r="POA671" s="65"/>
      <c r="POB671" s="65"/>
      <c r="POC671" s="65"/>
      <c r="POD671" s="65"/>
      <c r="POE671" s="65"/>
      <c r="POF671" s="65"/>
      <c r="POG671" s="65"/>
      <c r="POH671" s="65"/>
      <c r="POI671" s="65"/>
      <c r="POJ671" s="65"/>
      <c r="POK671" s="65"/>
      <c r="POL671" s="65"/>
      <c r="POM671" s="65"/>
      <c r="PON671" s="65"/>
      <c r="POO671" s="65"/>
      <c r="POP671" s="65"/>
      <c r="POQ671" s="65"/>
      <c r="POR671" s="65"/>
      <c r="POS671" s="65"/>
      <c r="POT671" s="65"/>
      <c r="POU671" s="65"/>
      <c r="POV671" s="65"/>
      <c r="POW671" s="65"/>
      <c r="POX671" s="65"/>
      <c r="POY671" s="65"/>
      <c r="POZ671" s="65"/>
      <c r="PPA671" s="65"/>
      <c r="PPB671" s="65"/>
      <c r="PPC671" s="65"/>
      <c r="PPD671" s="65"/>
      <c r="PPE671" s="65"/>
      <c r="PPF671" s="65"/>
      <c r="PPG671" s="65"/>
      <c r="PPH671" s="65"/>
      <c r="PPI671" s="65"/>
      <c r="PPJ671" s="65"/>
      <c r="PPK671" s="65"/>
      <c r="PPL671" s="65"/>
      <c r="PPM671" s="65"/>
      <c r="PPN671" s="65"/>
      <c r="PPO671" s="65"/>
      <c r="PPP671" s="65"/>
      <c r="PPQ671" s="65"/>
      <c r="PPR671" s="65"/>
      <c r="PPS671" s="65"/>
      <c r="PPT671" s="65"/>
      <c r="PPU671" s="65"/>
      <c r="PPV671" s="65"/>
      <c r="PPW671" s="65"/>
      <c r="PPX671" s="65"/>
      <c r="PPY671" s="65"/>
      <c r="PPZ671" s="65"/>
      <c r="PQA671" s="65"/>
      <c r="PQB671" s="65"/>
      <c r="PQC671" s="65"/>
      <c r="PQD671" s="65"/>
      <c r="PQE671" s="65"/>
      <c r="PQF671" s="65"/>
      <c r="PQG671" s="65"/>
      <c r="PQH671" s="65"/>
      <c r="PQI671" s="65"/>
      <c r="PQJ671" s="65"/>
      <c r="PQK671" s="65"/>
      <c r="PQL671" s="65"/>
      <c r="PQM671" s="65"/>
      <c r="PQN671" s="65"/>
      <c r="PQO671" s="65"/>
      <c r="PQP671" s="65"/>
      <c r="PQQ671" s="65"/>
      <c r="PQR671" s="65"/>
      <c r="PQS671" s="65"/>
      <c r="PQT671" s="65"/>
      <c r="PQU671" s="65"/>
      <c r="PQV671" s="65"/>
      <c r="PQW671" s="65"/>
      <c r="PQX671" s="65"/>
      <c r="PQY671" s="65"/>
      <c r="PQZ671" s="65"/>
      <c r="PRA671" s="65"/>
      <c r="PRB671" s="65"/>
      <c r="PRC671" s="65"/>
      <c r="PRD671" s="65"/>
      <c r="PRE671" s="65"/>
      <c r="PRF671" s="65"/>
      <c r="PRG671" s="65"/>
      <c r="PRH671" s="65"/>
      <c r="PRI671" s="65"/>
      <c r="PRJ671" s="65"/>
      <c r="PRK671" s="65"/>
      <c r="PRL671" s="65"/>
      <c r="PRM671" s="65"/>
      <c r="PRN671" s="65"/>
      <c r="PRO671" s="65"/>
      <c r="PRP671" s="65"/>
      <c r="PRQ671" s="65"/>
      <c r="PRR671" s="65"/>
      <c r="PRS671" s="65"/>
      <c r="PRT671" s="65"/>
      <c r="PRU671" s="65"/>
      <c r="PRV671" s="65"/>
      <c r="PRW671" s="65"/>
      <c r="PRX671" s="65"/>
      <c r="PRY671" s="65"/>
      <c r="PRZ671" s="65"/>
      <c r="PSA671" s="65"/>
      <c r="PSB671" s="65"/>
      <c r="PSC671" s="65"/>
      <c r="PSD671" s="65"/>
      <c r="PSE671" s="65"/>
      <c r="PSF671" s="65"/>
      <c r="PSG671" s="65"/>
      <c r="PSH671" s="65"/>
      <c r="PSI671" s="65"/>
      <c r="PSJ671" s="65"/>
      <c r="PSK671" s="65"/>
      <c r="PSL671" s="65"/>
      <c r="PSM671" s="65"/>
      <c r="PSN671" s="65"/>
      <c r="PSO671" s="65"/>
      <c r="PSP671" s="65"/>
      <c r="PSQ671" s="65"/>
      <c r="PSR671" s="65"/>
      <c r="PSS671" s="65"/>
      <c r="PST671" s="65"/>
      <c r="PSU671" s="65"/>
      <c r="PSV671" s="65"/>
      <c r="PSW671" s="65"/>
      <c r="PSX671" s="65"/>
      <c r="PSY671" s="65"/>
      <c r="PSZ671" s="65"/>
      <c r="PTA671" s="65"/>
      <c r="PTB671" s="65"/>
      <c r="PTC671" s="65"/>
      <c r="PTD671" s="65"/>
      <c r="PTE671" s="65"/>
      <c r="PTF671" s="65"/>
      <c r="PTG671" s="65"/>
      <c r="PTH671" s="65"/>
      <c r="PTI671" s="65"/>
      <c r="PTJ671" s="65"/>
      <c r="PTK671" s="65"/>
      <c r="PTL671" s="65"/>
      <c r="PTM671" s="65"/>
      <c r="PTN671" s="65"/>
      <c r="PTO671" s="65"/>
      <c r="PTP671" s="65"/>
      <c r="PTQ671" s="65"/>
      <c r="PTR671" s="65"/>
      <c r="PTS671" s="65"/>
      <c r="PTT671" s="65"/>
      <c r="PTU671" s="65"/>
      <c r="PTV671" s="65"/>
      <c r="PTW671" s="65"/>
      <c r="PTX671" s="65"/>
      <c r="PTY671" s="65"/>
      <c r="PTZ671" s="65"/>
      <c r="PUA671" s="65"/>
      <c r="PUB671" s="65"/>
      <c r="PUC671" s="65"/>
      <c r="PUD671" s="65"/>
      <c r="PUE671" s="65"/>
      <c r="PUF671" s="65"/>
      <c r="PUG671" s="65"/>
      <c r="PUH671" s="65"/>
      <c r="PUI671" s="65"/>
      <c r="PUJ671" s="65"/>
      <c r="PUK671" s="65"/>
      <c r="PUL671" s="65"/>
      <c r="PUM671" s="65"/>
      <c r="PUN671" s="65"/>
      <c r="PUO671" s="65"/>
      <c r="PUP671" s="65"/>
      <c r="PUQ671" s="65"/>
      <c r="PUR671" s="65"/>
      <c r="PUS671" s="65"/>
      <c r="PUT671" s="65"/>
      <c r="PUU671" s="65"/>
      <c r="PUV671" s="65"/>
      <c r="PUW671" s="65"/>
      <c r="PUX671" s="65"/>
      <c r="PUY671" s="65"/>
      <c r="PUZ671" s="65"/>
      <c r="PVA671" s="65"/>
      <c r="PVB671" s="65"/>
      <c r="PVC671" s="65"/>
      <c r="PVD671" s="65"/>
      <c r="PVE671" s="65"/>
      <c r="PVF671" s="65"/>
      <c r="PVG671" s="65"/>
      <c r="PVH671" s="65"/>
      <c r="PVI671" s="65"/>
      <c r="PVJ671" s="65"/>
      <c r="PVK671" s="65"/>
      <c r="PVL671" s="65"/>
      <c r="PVM671" s="65"/>
      <c r="PVN671" s="65"/>
      <c r="PVO671" s="65"/>
      <c r="PVP671" s="65"/>
      <c r="PVQ671" s="65"/>
      <c r="PVR671" s="65"/>
      <c r="PVS671" s="65"/>
      <c r="PVT671" s="65"/>
      <c r="PVU671" s="65"/>
      <c r="PVV671" s="65"/>
      <c r="PVW671" s="65"/>
      <c r="PVX671" s="65"/>
      <c r="PVY671" s="65"/>
      <c r="PVZ671" s="65"/>
      <c r="PWA671" s="65"/>
      <c r="PWB671" s="65"/>
      <c r="PWC671" s="65"/>
      <c r="PWD671" s="65"/>
      <c r="PWE671" s="65"/>
      <c r="PWF671" s="65"/>
      <c r="PWG671" s="65"/>
      <c r="PWH671" s="65"/>
      <c r="PWI671" s="65"/>
      <c r="PWJ671" s="65"/>
      <c r="PWK671" s="65"/>
      <c r="PWL671" s="65"/>
      <c r="PWM671" s="65"/>
      <c r="PWN671" s="65"/>
      <c r="PWO671" s="65"/>
      <c r="PWP671" s="65"/>
      <c r="PWQ671" s="65"/>
      <c r="PWR671" s="65"/>
      <c r="PWS671" s="65"/>
      <c r="PWT671" s="65"/>
      <c r="PWU671" s="65"/>
      <c r="PWV671" s="65"/>
      <c r="PWW671" s="65"/>
      <c r="PWX671" s="65"/>
      <c r="PWY671" s="65"/>
      <c r="PWZ671" s="65"/>
      <c r="PXA671" s="65"/>
      <c r="PXB671" s="65"/>
      <c r="PXC671" s="65"/>
      <c r="PXD671" s="65"/>
      <c r="PXE671" s="65"/>
      <c r="PXF671" s="65"/>
      <c r="PXG671" s="65"/>
      <c r="PXH671" s="65"/>
      <c r="PXI671" s="65"/>
      <c r="PXJ671" s="65"/>
      <c r="PXK671" s="65"/>
      <c r="PXL671" s="65"/>
      <c r="PXM671" s="65"/>
      <c r="PXN671" s="65"/>
      <c r="PXO671" s="65"/>
      <c r="PXP671" s="65"/>
      <c r="PXQ671" s="65"/>
      <c r="PXR671" s="65"/>
      <c r="PXS671" s="65"/>
      <c r="PXT671" s="65"/>
      <c r="PXU671" s="65"/>
      <c r="PXV671" s="65"/>
      <c r="PXW671" s="65"/>
      <c r="PXX671" s="65"/>
      <c r="PXY671" s="65"/>
      <c r="PXZ671" s="65"/>
      <c r="PYA671" s="65"/>
      <c r="PYB671" s="65"/>
      <c r="PYC671" s="65"/>
      <c r="PYD671" s="65"/>
      <c r="PYE671" s="65"/>
      <c r="PYF671" s="65"/>
      <c r="PYG671" s="65"/>
      <c r="PYH671" s="65"/>
      <c r="PYI671" s="65"/>
      <c r="PYJ671" s="65"/>
      <c r="PYK671" s="65"/>
      <c r="PYL671" s="65"/>
      <c r="PYM671" s="65"/>
      <c r="PYN671" s="65"/>
      <c r="PYO671" s="65"/>
      <c r="PYP671" s="65"/>
      <c r="PYQ671" s="65"/>
      <c r="PYR671" s="65"/>
      <c r="PYS671" s="65"/>
      <c r="PYT671" s="65"/>
      <c r="PYU671" s="65"/>
      <c r="PYV671" s="65"/>
      <c r="PYW671" s="65"/>
      <c r="PYX671" s="65"/>
      <c r="PYY671" s="65"/>
      <c r="PYZ671" s="65"/>
      <c r="PZA671" s="65"/>
      <c r="PZB671" s="65"/>
      <c r="PZC671" s="65"/>
      <c r="PZD671" s="65"/>
      <c r="PZE671" s="65"/>
      <c r="PZF671" s="65"/>
      <c r="PZG671" s="65"/>
      <c r="PZH671" s="65"/>
      <c r="PZI671" s="65"/>
      <c r="PZJ671" s="65"/>
      <c r="PZK671" s="65"/>
      <c r="PZL671" s="65"/>
      <c r="PZM671" s="65"/>
      <c r="PZN671" s="65"/>
      <c r="PZO671" s="65"/>
      <c r="PZP671" s="65"/>
      <c r="PZQ671" s="65"/>
      <c r="PZR671" s="65"/>
      <c r="PZS671" s="65"/>
      <c r="PZT671" s="65"/>
      <c r="PZU671" s="65"/>
      <c r="PZV671" s="65"/>
      <c r="PZW671" s="65"/>
      <c r="PZX671" s="65"/>
      <c r="PZY671" s="65"/>
      <c r="PZZ671" s="65"/>
      <c r="QAA671" s="65"/>
      <c r="QAB671" s="65"/>
      <c r="QAC671" s="65"/>
      <c r="QAD671" s="65"/>
      <c r="QAE671" s="65"/>
      <c r="QAF671" s="65"/>
      <c r="QAG671" s="65"/>
      <c r="QAH671" s="65"/>
      <c r="QAI671" s="65"/>
      <c r="QAJ671" s="65"/>
      <c r="QAK671" s="65"/>
      <c r="QAL671" s="65"/>
      <c r="QAM671" s="65"/>
      <c r="QAN671" s="65"/>
      <c r="QAO671" s="65"/>
      <c r="QAP671" s="65"/>
      <c r="QAQ671" s="65"/>
      <c r="QAR671" s="65"/>
      <c r="QAS671" s="65"/>
      <c r="QAT671" s="65"/>
      <c r="QAU671" s="65"/>
      <c r="QAV671" s="65"/>
      <c r="QAW671" s="65"/>
      <c r="QAX671" s="65"/>
      <c r="QAY671" s="65"/>
      <c r="QAZ671" s="65"/>
      <c r="QBA671" s="65"/>
      <c r="QBB671" s="65"/>
      <c r="QBC671" s="65"/>
      <c r="QBD671" s="65"/>
      <c r="QBE671" s="65"/>
      <c r="QBF671" s="65"/>
      <c r="QBG671" s="65"/>
      <c r="QBH671" s="65"/>
      <c r="QBI671" s="65"/>
      <c r="QBJ671" s="65"/>
      <c r="QBK671" s="65"/>
      <c r="QBL671" s="65"/>
      <c r="QBM671" s="65"/>
      <c r="QBN671" s="65"/>
      <c r="QBO671" s="65"/>
      <c r="QBP671" s="65"/>
      <c r="QBQ671" s="65"/>
      <c r="QBR671" s="65"/>
      <c r="QBS671" s="65"/>
      <c r="QBT671" s="65"/>
      <c r="QBU671" s="65"/>
      <c r="QBV671" s="65"/>
      <c r="QBW671" s="65"/>
      <c r="QBX671" s="65"/>
      <c r="QBY671" s="65"/>
      <c r="QBZ671" s="65"/>
      <c r="QCA671" s="65"/>
      <c r="QCB671" s="65"/>
      <c r="QCC671" s="65"/>
      <c r="QCD671" s="65"/>
      <c r="QCE671" s="65"/>
      <c r="QCF671" s="65"/>
      <c r="QCG671" s="65"/>
      <c r="QCH671" s="65"/>
      <c r="QCI671" s="65"/>
      <c r="QCJ671" s="65"/>
      <c r="QCK671" s="65"/>
      <c r="QCL671" s="65"/>
      <c r="QCM671" s="65"/>
      <c r="QCN671" s="65"/>
      <c r="QCO671" s="65"/>
      <c r="QCP671" s="65"/>
      <c r="QCQ671" s="65"/>
      <c r="QCR671" s="65"/>
      <c r="QCS671" s="65"/>
      <c r="QCT671" s="65"/>
      <c r="QCU671" s="65"/>
      <c r="QCV671" s="65"/>
      <c r="QCW671" s="65"/>
      <c r="QCX671" s="65"/>
      <c r="QCY671" s="65"/>
      <c r="QCZ671" s="65"/>
      <c r="QDA671" s="65"/>
      <c r="QDB671" s="65"/>
      <c r="QDC671" s="65"/>
      <c r="QDD671" s="65"/>
      <c r="QDE671" s="65"/>
      <c r="QDF671" s="65"/>
      <c r="QDG671" s="65"/>
      <c r="QDH671" s="65"/>
      <c r="QDI671" s="65"/>
      <c r="QDJ671" s="65"/>
      <c r="QDK671" s="65"/>
      <c r="QDL671" s="65"/>
      <c r="QDM671" s="65"/>
      <c r="QDN671" s="65"/>
      <c r="QDO671" s="65"/>
      <c r="QDP671" s="65"/>
      <c r="QDQ671" s="65"/>
      <c r="QDR671" s="65"/>
      <c r="QDS671" s="65"/>
      <c r="QDT671" s="65"/>
      <c r="QDU671" s="65"/>
      <c r="QDV671" s="65"/>
      <c r="QDW671" s="65"/>
      <c r="QDX671" s="65"/>
      <c r="QDY671" s="65"/>
      <c r="QDZ671" s="65"/>
      <c r="QEA671" s="65"/>
      <c r="QEB671" s="65"/>
      <c r="QEC671" s="65"/>
      <c r="QED671" s="65"/>
      <c r="QEE671" s="65"/>
      <c r="QEF671" s="65"/>
      <c r="QEG671" s="65"/>
      <c r="QEH671" s="65"/>
      <c r="QEI671" s="65"/>
      <c r="QEJ671" s="65"/>
      <c r="QEK671" s="65"/>
      <c r="QEL671" s="65"/>
      <c r="QEM671" s="65"/>
      <c r="QEN671" s="65"/>
      <c r="QEO671" s="65"/>
      <c r="QEP671" s="65"/>
      <c r="QEQ671" s="65"/>
      <c r="QER671" s="65"/>
      <c r="QES671" s="65"/>
      <c r="QET671" s="65"/>
      <c r="QEU671" s="65"/>
      <c r="QEV671" s="65"/>
      <c r="QEW671" s="65"/>
      <c r="QEX671" s="65"/>
      <c r="QEY671" s="65"/>
      <c r="QEZ671" s="65"/>
      <c r="QFA671" s="65"/>
      <c r="QFB671" s="65"/>
      <c r="QFC671" s="65"/>
      <c r="QFD671" s="65"/>
      <c r="QFE671" s="65"/>
      <c r="QFF671" s="65"/>
      <c r="QFG671" s="65"/>
      <c r="QFH671" s="65"/>
      <c r="QFI671" s="65"/>
      <c r="QFJ671" s="65"/>
      <c r="QFK671" s="65"/>
      <c r="QFL671" s="65"/>
      <c r="QFM671" s="65"/>
      <c r="QFN671" s="65"/>
      <c r="QFO671" s="65"/>
      <c r="QFP671" s="65"/>
      <c r="QFQ671" s="65"/>
      <c r="QFR671" s="65"/>
      <c r="QFS671" s="65"/>
      <c r="QFT671" s="65"/>
      <c r="QFU671" s="65"/>
      <c r="QFV671" s="65"/>
      <c r="QFW671" s="65"/>
      <c r="QFX671" s="65"/>
      <c r="QFY671" s="65"/>
      <c r="QFZ671" s="65"/>
      <c r="QGA671" s="65"/>
      <c r="QGB671" s="65"/>
      <c r="QGC671" s="65"/>
      <c r="QGD671" s="65"/>
      <c r="QGE671" s="65"/>
      <c r="QGF671" s="65"/>
      <c r="QGG671" s="65"/>
      <c r="QGH671" s="65"/>
      <c r="QGI671" s="65"/>
      <c r="QGJ671" s="65"/>
      <c r="QGK671" s="65"/>
      <c r="QGL671" s="65"/>
      <c r="QGM671" s="65"/>
      <c r="QGN671" s="65"/>
      <c r="QGO671" s="65"/>
      <c r="QGP671" s="65"/>
      <c r="QGQ671" s="65"/>
      <c r="QGR671" s="65"/>
      <c r="QGS671" s="65"/>
      <c r="QGT671" s="65"/>
      <c r="QGU671" s="65"/>
      <c r="QGV671" s="65"/>
      <c r="QGW671" s="65"/>
      <c r="QGX671" s="65"/>
      <c r="QGY671" s="65"/>
      <c r="QGZ671" s="65"/>
      <c r="QHA671" s="65"/>
      <c r="QHB671" s="65"/>
      <c r="QHC671" s="65"/>
      <c r="QHD671" s="65"/>
      <c r="QHE671" s="65"/>
      <c r="QHF671" s="65"/>
      <c r="QHG671" s="65"/>
      <c r="QHH671" s="65"/>
      <c r="QHI671" s="65"/>
      <c r="QHJ671" s="65"/>
      <c r="QHK671" s="65"/>
      <c r="QHL671" s="65"/>
      <c r="QHM671" s="65"/>
      <c r="QHN671" s="65"/>
      <c r="QHO671" s="65"/>
      <c r="QHP671" s="65"/>
      <c r="QHQ671" s="65"/>
      <c r="QHR671" s="65"/>
      <c r="QHS671" s="65"/>
      <c r="QHT671" s="65"/>
      <c r="QHU671" s="65"/>
      <c r="QHV671" s="65"/>
      <c r="QHW671" s="65"/>
      <c r="QHX671" s="65"/>
      <c r="QHY671" s="65"/>
      <c r="QHZ671" s="65"/>
      <c r="QIA671" s="65"/>
      <c r="QIB671" s="65"/>
      <c r="QIC671" s="65"/>
      <c r="QID671" s="65"/>
      <c r="QIE671" s="65"/>
      <c r="QIF671" s="65"/>
      <c r="QIG671" s="65"/>
      <c r="QIH671" s="65"/>
      <c r="QII671" s="65"/>
      <c r="QIJ671" s="65"/>
      <c r="QIK671" s="65"/>
      <c r="QIL671" s="65"/>
      <c r="QIM671" s="65"/>
      <c r="QIN671" s="65"/>
      <c r="QIO671" s="65"/>
      <c r="QIP671" s="65"/>
      <c r="QIQ671" s="65"/>
      <c r="QIR671" s="65"/>
      <c r="QIS671" s="65"/>
      <c r="QIT671" s="65"/>
      <c r="QIU671" s="65"/>
      <c r="QIV671" s="65"/>
      <c r="QIW671" s="65"/>
      <c r="QIX671" s="65"/>
      <c r="QIY671" s="65"/>
      <c r="QIZ671" s="65"/>
      <c r="QJA671" s="65"/>
      <c r="QJB671" s="65"/>
      <c r="QJC671" s="65"/>
      <c r="QJD671" s="65"/>
      <c r="QJE671" s="65"/>
      <c r="QJF671" s="65"/>
      <c r="QJG671" s="65"/>
      <c r="QJH671" s="65"/>
      <c r="QJI671" s="65"/>
      <c r="QJJ671" s="65"/>
      <c r="QJK671" s="65"/>
      <c r="QJL671" s="65"/>
      <c r="QJM671" s="65"/>
      <c r="QJN671" s="65"/>
      <c r="QJO671" s="65"/>
      <c r="QJP671" s="65"/>
      <c r="QJQ671" s="65"/>
      <c r="QJR671" s="65"/>
      <c r="QJS671" s="65"/>
      <c r="QJT671" s="65"/>
      <c r="QJU671" s="65"/>
      <c r="QJV671" s="65"/>
      <c r="QJW671" s="65"/>
      <c r="QJX671" s="65"/>
      <c r="QJY671" s="65"/>
      <c r="QJZ671" s="65"/>
      <c r="QKA671" s="65"/>
      <c r="QKB671" s="65"/>
      <c r="QKC671" s="65"/>
      <c r="QKD671" s="65"/>
      <c r="QKE671" s="65"/>
      <c r="QKF671" s="65"/>
      <c r="QKG671" s="65"/>
      <c r="QKH671" s="65"/>
      <c r="QKI671" s="65"/>
      <c r="QKJ671" s="65"/>
      <c r="QKK671" s="65"/>
      <c r="QKL671" s="65"/>
      <c r="QKM671" s="65"/>
      <c r="QKN671" s="65"/>
      <c r="QKO671" s="65"/>
      <c r="QKP671" s="65"/>
      <c r="QKQ671" s="65"/>
      <c r="QKR671" s="65"/>
      <c r="QKS671" s="65"/>
      <c r="QKT671" s="65"/>
      <c r="QKU671" s="65"/>
      <c r="QKV671" s="65"/>
      <c r="QKW671" s="65"/>
      <c r="QKX671" s="65"/>
      <c r="QKY671" s="65"/>
      <c r="QKZ671" s="65"/>
      <c r="QLA671" s="65"/>
      <c r="QLB671" s="65"/>
      <c r="QLC671" s="65"/>
      <c r="QLD671" s="65"/>
      <c r="QLE671" s="65"/>
      <c r="QLF671" s="65"/>
      <c r="QLG671" s="65"/>
      <c r="QLH671" s="65"/>
      <c r="QLI671" s="65"/>
      <c r="QLJ671" s="65"/>
      <c r="QLK671" s="65"/>
      <c r="QLL671" s="65"/>
      <c r="QLM671" s="65"/>
      <c r="QLN671" s="65"/>
      <c r="QLO671" s="65"/>
      <c r="QLP671" s="65"/>
      <c r="QLQ671" s="65"/>
      <c r="QLR671" s="65"/>
      <c r="QLS671" s="65"/>
      <c r="QLT671" s="65"/>
      <c r="QLU671" s="65"/>
      <c r="QLV671" s="65"/>
      <c r="QLW671" s="65"/>
      <c r="QLX671" s="65"/>
      <c r="QLY671" s="65"/>
      <c r="QLZ671" s="65"/>
      <c r="QMA671" s="65"/>
      <c r="QMB671" s="65"/>
      <c r="QMC671" s="65"/>
      <c r="QMD671" s="65"/>
      <c r="QME671" s="65"/>
      <c r="QMF671" s="65"/>
      <c r="QMG671" s="65"/>
      <c r="QMH671" s="65"/>
      <c r="QMI671" s="65"/>
      <c r="QMJ671" s="65"/>
      <c r="QMK671" s="65"/>
      <c r="QML671" s="65"/>
      <c r="QMM671" s="65"/>
      <c r="QMN671" s="65"/>
      <c r="QMO671" s="65"/>
      <c r="QMP671" s="65"/>
      <c r="QMQ671" s="65"/>
      <c r="QMR671" s="65"/>
      <c r="QMS671" s="65"/>
      <c r="QMT671" s="65"/>
      <c r="QMU671" s="65"/>
      <c r="QMV671" s="65"/>
      <c r="QMW671" s="65"/>
      <c r="QMX671" s="65"/>
      <c r="QMY671" s="65"/>
      <c r="QMZ671" s="65"/>
      <c r="QNA671" s="65"/>
      <c r="QNB671" s="65"/>
      <c r="QNC671" s="65"/>
      <c r="QND671" s="65"/>
      <c r="QNE671" s="65"/>
      <c r="QNF671" s="65"/>
      <c r="QNG671" s="65"/>
      <c r="QNH671" s="65"/>
      <c r="QNI671" s="65"/>
      <c r="QNJ671" s="65"/>
      <c r="QNK671" s="65"/>
      <c r="QNL671" s="65"/>
      <c r="QNM671" s="65"/>
      <c r="QNN671" s="65"/>
      <c r="QNO671" s="65"/>
      <c r="QNP671" s="65"/>
      <c r="QNQ671" s="65"/>
      <c r="QNR671" s="65"/>
      <c r="QNS671" s="65"/>
      <c r="QNT671" s="65"/>
      <c r="QNU671" s="65"/>
      <c r="QNV671" s="65"/>
      <c r="QNW671" s="65"/>
      <c r="QNX671" s="65"/>
      <c r="QNY671" s="65"/>
      <c r="QNZ671" s="65"/>
      <c r="QOA671" s="65"/>
      <c r="QOB671" s="65"/>
      <c r="QOC671" s="65"/>
      <c r="QOD671" s="65"/>
      <c r="QOE671" s="65"/>
      <c r="QOF671" s="65"/>
      <c r="QOG671" s="65"/>
      <c r="QOH671" s="65"/>
      <c r="QOI671" s="65"/>
      <c r="QOJ671" s="65"/>
      <c r="QOK671" s="65"/>
      <c r="QOL671" s="65"/>
      <c r="QOM671" s="65"/>
      <c r="QON671" s="65"/>
      <c r="QOO671" s="65"/>
      <c r="QOP671" s="65"/>
      <c r="QOQ671" s="65"/>
      <c r="QOR671" s="65"/>
      <c r="QOS671" s="65"/>
      <c r="QOT671" s="65"/>
      <c r="QOU671" s="65"/>
      <c r="QOV671" s="65"/>
      <c r="QOW671" s="65"/>
      <c r="QOX671" s="65"/>
      <c r="QOY671" s="65"/>
      <c r="QOZ671" s="65"/>
      <c r="QPA671" s="65"/>
      <c r="QPB671" s="65"/>
      <c r="QPC671" s="65"/>
      <c r="QPD671" s="65"/>
      <c r="QPE671" s="65"/>
      <c r="QPF671" s="65"/>
      <c r="QPG671" s="65"/>
      <c r="QPH671" s="65"/>
      <c r="QPI671" s="65"/>
      <c r="QPJ671" s="65"/>
      <c r="QPK671" s="65"/>
      <c r="QPL671" s="65"/>
      <c r="QPM671" s="65"/>
      <c r="QPN671" s="65"/>
      <c r="QPO671" s="65"/>
      <c r="QPP671" s="65"/>
      <c r="QPQ671" s="65"/>
      <c r="QPR671" s="65"/>
      <c r="QPS671" s="65"/>
      <c r="QPT671" s="65"/>
      <c r="QPU671" s="65"/>
      <c r="QPV671" s="65"/>
      <c r="QPW671" s="65"/>
      <c r="QPX671" s="65"/>
      <c r="QPY671" s="65"/>
      <c r="QPZ671" s="65"/>
      <c r="QQA671" s="65"/>
      <c r="QQB671" s="65"/>
      <c r="QQC671" s="65"/>
      <c r="QQD671" s="65"/>
      <c r="QQE671" s="65"/>
      <c r="QQF671" s="65"/>
      <c r="QQG671" s="65"/>
      <c r="QQH671" s="65"/>
      <c r="QQI671" s="65"/>
      <c r="QQJ671" s="65"/>
      <c r="QQK671" s="65"/>
      <c r="QQL671" s="65"/>
      <c r="QQM671" s="65"/>
      <c r="QQN671" s="65"/>
      <c r="QQO671" s="65"/>
      <c r="QQP671" s="65"/>
      <c r="QQQ671" s="65"/>
      <c r="QQR671" s="65"/>
      <c r="QQS671" s="65"/>
      <c r="QQT671" s="65"/>
      <c r="QQU671" s="65"/>
      <c r="QQV671" s="65"/>
      <c r="QQW671" s="65"/>
      <c r="QQX671" s="65"/>
      <c r="QQY671" s="65"/>
      <c r="QQZ671" s="65"/>
      <c r="QRA671" s="65"/>
      <c r="QRB671" s="65"/>
      <c r="QRC671" s="65"/>
      <c r="QRD671" s="65"/>
      <c r="QRE671" s="65"/>
      <c r="QRF671" s="65"/>
      <c r="QRG671" s="65"/>
      <c r="QRH671" s="65"/>
      <c r="QRI671" s="65"/>
      <c r="QRJ671" s="65"/>
      <c r="QRK671" s="65"/>
      <c r="QRL671" s="65"/>
      <c r="QRM671" s="65"/>
      <c r="QRN671" s="65"/>
      <c r="QRO671" s="65"/>
      <c r="QRP671" s="65"/>
      <c r="QRQ671" s="65"/>
      <c r="QRR671" s="65"/>
      <c r="QRS671" s="65"/>
      <c r="QRT671" s="65"/>
      <c r="QRU671" s="65"/>
      <c r="QRV671" s="65"/>
      <c r="QRW671" s="65"/>
      <c r="QRX671" s="65"/>
      <c r="QRY671" s="65"/>
      <c r="QRZ671" s="65"/>
      <c r="QSA671" s="65"/>
      <c r="QSB671" s="65"/>
      <c r="QSC671" s="65"/>
      <c r="QSD671" s="65"/>
      <c r="QSE671" s="65"/>
      <c r="QSF671" s="65"/>
      <c r="QSG671" s="65"/>
      <c r="QSH671" s="65"/>
      <c r="QSI671" s="65"/>
      <c r="QSJ671" s="65"/>
      <c r="QSK671" s="65"/>
      <c r="QSL671" s="65"/>
      <c r="QSM671" s="65"/>
      <c r="QSN671" s="65"/>
      <c r="QSO671" s="65"/>
      <c r="QSP671" s="65"/>
      <c r="QSQ671" s="65"/>
      <c r="QSR671" s="65"/>
      <c r="QSS671" s="65"/>
      <c r="QST671" s="65"/>
      <c r="QSU671" s="65"/>
      <c r="QSV671" s="65"/>
      <c r="QSW671" s="65"/>
      <c r="QSX671" s="65"/>
      <c r="QSY671" s="65"/>
      <c r="QSZ671" s="65"/>
      <c r="QTA671" s="65"/>
      <c r="QTB671" s="65"/>
      <c r="QTC671" s="65"/>
      <c r="QTD671" s="65"/>
      <c r="QTE671" s="65"/>
      <c r="QTF671" s="65"/>
      <c r="QTG671" s="65"/>
      <c r="QTH671" s="65"/>
      <c r="QTI671" s="65"/>
      <c r="QTJ671" s="65"/>
      <c r="QTK671" s="65"/>
      <c r="QTL671" s="65"/>
      <c r="QTM671" s="65"/>
      <c r="QTN671" s="65"/>
      <c r="QTO671" s="65"/>
      <c r="QTP671" s="65"/>
      <c r="QTQ671" s="65"/>
      <c r="QTR671" s="65"/>
      <c r="QTS671" s="65"/>
      <c r="QTT671" s="65"/>
      <c r="QTU671" s="65"/>
      <c r="QTV671" s="65"/>
      <c r="QTW671" s="65"/>
      <c r="QTX671" s="65"/>
      <c r="QTY671" s="65"/>
      <c r="QTZ671" s="65"/>
      <c r="QUA671" s="65"/>
      <c r="QUB671" s="65"/>
      <c r="QUC671" s="65"/>
      <c r="QUD671" s="65"/>
      <c r="QUE671" s="65"/>
      <c r="QUF671" s="65"/>
      <c r="QUG671" s="65"/>
      <c r="QUH671" s="65"/>
      <c r="QUI671" s="65"/>
      <c r="QUJ671" s="65"/>
      <c r="QUK671" s="65"/>
      <c r="QUL671" s="65"/>
      <c r="QUM671" s="65"/>
      <c r="QUN671" s="65"/>
      <c r="QUO671" s="65"/>
      <c r="QUP671" s="65"/>
      <c r="QUQ671" s="65"/>
      <c r="QUR671" s="65"/>
      <c r="QUS671" s="65"/>
      <c r="QUT671" s="65"/>
      <c r="QUU671" s="65"/>
      <c r="QUV671" s="65"/>
      <c r="QUW671" s="65"/>
      <c r="QUX671" s="65"/>
      <c r="QUY671" s="65"/>
      <c r="QUZ671" s="65"/>
      <c r="QVA671" s="65"/>
      <c r="QVB671" s="65"/>
      <c r="QVC671" s="65"/>
      <c r="QVD671" s="65"/>
      <c r="QVE671" s="65"/>
      <c r="QVF671" s="65"/>
      <c r="QVG671" s="65"/>
      <c r="QVH671" s="65"/>
      <c r="QVI671" s="65"/>
      <c r="QVJ671" s="65"/>
      <c r="QVK671" s="65"/>
      <c r="QVL671" s="65"/>
      <c r="QVM671" s="65"/>
      <c r="QVN671" s="65"/>
      <c r="QVO671" s="65"/>
      <c r="QVP671" s="65"/>
      <c r="QVQ671" s="65"/>
      <c r="QVR671" s="65"/>
      <c r="QVS671" s="65"/>
      <c r="QVT671" s="65"/>
      <c r="QVU671" s="65"/>
      <c r="QVV671" s="65"/>
      <c r="QVW671" s="65"/>
      <c r="QVX671" s="65"/>
      <c r="QVY671" s="65"/>
      <c r="QVZ671" s="65"/>
      <c r="QWA671" s="65"/>
      <c r="QWB671" s="65"/>
      <c r="QWC671" s="65"/>
      <c r="QWD671" s="65"/>
      <c r="QWE671" s="65"/>
      <c r="QWF671" s="65"/>
      <c r="QWG671" s="65"/>
      <c r="QWH671" s="65"/>
      <c r="QWI671" s="65"/>
      <c r="QWJ671" s="65"/>
      <c r="QWK671" s="65"/>
      <c r="QWL671" s="65"/>
      <c r="QWM671" s="65"/>
      <c r="QWN671" s="65"/>
      <c r="QWO671" s="65"/>
      <c r="QWP671" s="65"/>
      <c r="QWQ671" s="65"/>
      <c r="QWR671" s="65"/>
      <c r="QWS671" s="65"/>
      <c r="QWT671" s="65"/>
      <c r="QWU671" s="65"/>
      <c r="QWV671" s="65"/>
      <c r="QWW671" s="65"/>
      <c r="QWX671" s="65"/>
      <c r="QWY671" s="65"/>
      <c r="QWZ671" s="65"/>
      <c r="QXA671" s="65"/>
      <c r="QXB671" s="65"/>
      <c r="QXC671" s="65"/>
      <c r="QXD671" s="65"/>
      <c r="QXE671" s="65"/>
      <c r="QXF671" s="65"/>
      <c r="QXG671" s="65"/>
      <c r="QXH671" s="65"/>
      <c r="QXI671" s="65"/>
      <c r="QXJ671" s="65"/>
      <c r="QXK671" s="65"/>
      <c r="QXL671" s="65"/>
      <c r="QXM671" s="65"/>
      <c r="QXN671" s="65"/>
      <c r="QXO671" s="65"/>
      <c r="QXP671" s="65"/>
      <c r="QXQ671" s="65"/>
      <c r="QXR671" s="65"/>
      <c r="QXS671" s="65"/>
      <c r="QXT671" s="65"/>
      <c r="QXU671" s="65"/>
      <c r="QXV671" s="65"/>
      <c r="QXW671" s="65"/>
      <c r="QXX671" s="65"/>
      <c r="QXY671" s="65"/>
      <c r="QXZ671" s="65"/>
      <c r="QYA671" s="65"/>
      <c r="QYB671" s="65"/>
      <c r="QYC671" s="65"/>
      <c r="QYD671" s="65"/>
      <c r="QYE671" s="65"/>
      <c r="QYF671" s="65"/>
      <c r="QYG671" s="65"/>
      <c r="QYH671" s="65"/>
      <c r="QYI671" s="65"/>
      <c r="QYJ671" s="65"/>
      <c r="QYK671" s="65"/>
      <c r="QYL671" s="65"/>
      <c r="QYM671" s="65"/>
      <c r="QYN671" s="65"/>
      <c r="QYO671" s="65"/>
      <c r="QYP671" s="65"/>
      <c r="QYQ671" s="65"/>
      <c r="QYR671" s="65"/>
      <c r="QYS671" s="65"/>
      <c r="QYT671" s="65"/>
      <c r="QYU671" s="65"/>
      <c r="QYV671" s="65"/>
      <c r="QYW671" s="65"/>
      <c r="QYX671" s="65"/>
      <c r="QYY671" s="65"/>
      <c r="QYZ671" s="65"/>
      <c r="QZA671" s="65"/>
      <c r="QZB671" s="65"/>
      <c r="QZC671" s="65"/>
      <c r="QZD671" s="65"/>
      <c r="QZE671" s="65"/>
      <c r="QZF671" s="65"/>
      <c r="QZG671" s="65"/>
      <c r="QZH671" s="65"/>
      <c r="QZI671" s="65"/>
      <c r="QZJ671" s="65"/>
      <c r="QZK671" s="65"/>
      <c r="QZL671" s="65"/>
      <c r="QZM671" s="65"/>
      <c r="QZN671" s="65"/>
      <c r="QZO671" s="65"/>
      <c r="QZP671" s="65"/>
      <c r="QZQ671" s="65"/>
      <c r="QZR671" s="65"/>
      <c r="QZS671" s="65"/>
      <c r="QZT671" s="65"/>
      <c r="QZU671" s="65"/>
      <c r="QZV671" s="65"/>
      <c r="QZW671" s="65"/>
      <c r="QZX671" s="65"/>
      <c r="QZY671" s="65"/>
      <c r="QZZ671" s="65"/>
      <c r="RAA671" s="65"/>
      <c r="RAB671" s="65"/>
      <c r="RAC671" s="65"/>
      <c r="RAD671" s="65"/>
      <c r="RAE671" s="65"/>
      <c r="RAF671" s="65"/>
      <c r="RAG671" s="65"/>
      <c r="RAH671" s="65"/>
      <c r="RAI671" s="65"/>
      <c r="RAJ671" s="65"/>
      <c r="RAK671" s="65"/>
      <c r="RAL671" s="65"/>
      <c r="RAM671" s="65"/>
      <c r="RAN671" s="65"/>
      <c r="RAO671" s="65"/>
      <c r="RAP671" s="65"/>
      <c r="RAQ671" s="65"/>
      <c r="RAR671" s="65"/>
      <c r="RAS671" s="65"/>
      <c r="RAT671" s="65"/>
      <c r="RAU671" s="65"/>
      <c r="RAV671" s="65"/>
      <c r="RAW671" s="65"/>
      <c r="RAX671" s="65"/>
      <c r="RAY671" s="65"/>
      <c r="RAZ671" s="65"/>
      <c r="RBA671" s="65"/>
      <c r="RBB671" s="65"/>
      <c r="RBC671" s="65"/>
      <c r="RBD671" s="65"/>
      <c r="RBE671" s="65"/>
      <c r="RBF671" s="65"/>
      <c r="RBG671" s="65"/>
      <c r="RBH671" s="65"/>
      <c r="RBI671" s="65"/>
      <c r="RBJ671" s="65"/>
      <c r="RBK671" s="65"/>
      <c r="RBL671" s="65"/>
      <c r="RBM671" s="65"/>
      <c r="RBN671" s="65"/>
      <c r="RBO671" s="65"/>
      <c r="RBP671" s="65"/>
      <c r="RBQ671" s="65"/>
      <c r="RBR671" s="65"/>
      <c r="RBS671" s="65"/>
      <c r="RBT671" s="65"/>
      <c r="RBU671" s="65"/>
      <c r="RBV671" s="65"/>
      <c r="RBW671" s="65"/>
      <c r="RBX671" s="65"/>
      <c r="RBY671" s="65"/>
      <c r="RBZ671" s="65"/>
      <c r="RCA671" s="65"/>
      <c r="RCB671" s="65"/>
      <c r="RCC671" s="65"/>
      <c r="RCD671" s="65"/>
      <c r="RCE671" s="65"/>
      <c r="RCF671" s="65"/>
      <c r="RCG671" s="65"/>
      <c r="RCH671" s="65"/>
      <c r="RCI671" s="65"/>
      <c r="RCJ671" s="65"/>
      <c r="RCK671" s="65"/>
      <c r="RCL671" s="65"/>
      <c r="RCM671" s="65"/>
      <c r="RCN671" s="65"/>
      <c r="RCO671" s="65"/>
      <c r="RCP671" s="65"/>
      <c r="RCQ671" s="65"/>
      <c r="RCR671" s="65"/>
      <c r="RCS671" s="65"/>
      <c r="RCT671" s="65"/>
      <c r="RCU671" s="65"/>
      <c r="RCV671" s="65"/>
      <c r="RCW671" s="65"/>
      <c r="RCX671" s="65"/>
      <c r="RCY671" s="65"/>
      <c r="RCZ671" s="65"/>
      <c r="RDA671" s="65"/>
      <c r="RDB671" s="65"/>
      <c r="RDC671" s="65"/>
      <c r="RDD671" s="65"/>
      <c r="RDE671" s="65"/>
      <c r="RDF671" s="65"/>
      <c r="RDG671" s="65"/>
      <c r="RDH671" s="65"/>
      <c r="RDI671" s="65"/>
      <c r="RDJ671" s="65"/>
      <c r="RDK671" s="65"/>
      <c r="RDL671" s="65"/>
      <c r="RDM671" s="65"/>
      <c r="RDN671" s="65"/>
      <c r="RDO671" s="65"/>
      <c r="RDP671" s="65"/>
      <c r="RDQ671" s="65"/>
      <c r="RDR671" s="65"/>
      <c r="RDS671" s="65"/>
      <c r="RDT671" s="65"/>
      <c r="RDU671" s="65"/>
      <c r="RDV671" s="65"/>
      <c r="RDW671" s="65"/>
      <c r="RDX671" s="65"/>
      <c r="RDY671" s="65"/>
      <c r="RDZ671" s="65"/>
      <c r="REA671" s="65"/>
      <c r="REB671" s="65"/>
      <c r="REC671" s="65"/>
      <c r="RED671" s="65"/>
      <c r="REE671" s="65"/>
      <c r="REF671" s="65"/>
      <c r="REG671" s="65"/>
      <c r="REH671" s="65"/>
      <c r="REI671" s="65"/>
      <c r="REJ671" s="65"/>
      <c r="REK671" s="65"/>
      <c r="REL671" s="65"/>
      <c r="REM671" s="65"/>
      <c r="REN671" s="65"/>
      <c r="REO671" s="65"/>
      <c r="REP671" s="65"/>
      <c r="REQ671" s="65"/>
      <c r="RER671" s="65"/>
      <c r="RES671" s="65"/>
      <c r="RET671" s="65"/>
      <c r="REU671" s="65"/>
      <c r="REV671" s="65"/>
      <c r="REW671" s="65"/>
      <c r="REX671" s="65"/>
      <c r="REY671" s="65"/>
      <c r="REZ671" s="65"/>
      <c r="RFA671" s="65"/>
      <c r="RFB671" s="65"/>
      <c r="RFC671" s="65"/>
      <c r="RFD671" s="65"/>
      <c r="RFE671" s="65"/>
      <c r="RFF671" s="65"/>
      <c r="RFG671" s="65"/>
      <c r="RFH671" s="65"/>
      <c r="RFI671" s="65"/>
      <c r="RFJ671" s="65"/>
      <c r="RFK671" s="65"/>
      <c r="RFL671" s="65"/>
      <c r="RFM671" s="65"/>
      <c r="RFN671" s="65"/>
      <c r="RFO671" s="65"/>
      <c r="RFP671" s="65"/>
      <c r="RFQ671" s="65"/>
      <c r="RFR671" s="65"/>
      <c r="RFS671" s="65"/>
      <c r="RFT671" s="65"/>
      <c r="RFU671" s="65"/>
      <c r="RFV671" s="65"/>
      <c r="RFW671" s="65"/>
      <c r="RFX671" s="65"/>
      <c r="RFY671" s="65"/>
      <c r="RFZ671" s="65"/>
      <c r="RGA671" s="65"/>
      <c r="RGB671" s="65"/>
      <c r="RGC671" s="65"/>
      <c r="RGD671" s="65"/>
      <c r="RGE671" s="65"/>
      <c r="RGF671" s="65"/>
      <c r="RGG671" s="65"/>
      <c r="RGH671" s="65"/>
      <c r="RGI671" s="65"/>
      <c r="RGJ671" s="65"/>
      <c r="RGK671" s="65"/>
      <c r="RGL671" s="65"/>
      <c r="RGM671" s="65"/>
      <c r="RGN671" s="65"/>
      <c r="RGO671" s="65"/>
      <c r="RGP671" s="65"/>
      <c r="RGQ671" s="65"/>
      <c r="RGR671" s="65"/>
      <c r="RGS671" s="65"/>
      <c r="RGT671" s="65"/>
      <c r="RGU671" s="65"/>
      <c r="RGV671" s="65"/>
      <c r="RGW671" s="65"/>
      <c r="RGX671" s="65"/>
      <c r="RGY671" s="65"/>
      <c r="RGZ671" s="65"/>
      <c r="RHA671" s="65"/>
      <c r="RHB671" s="65"/>
      <c r="RHC671" s="65"/>
      <c r="RHD671" s="65"/>
      <c r="RHE671" s="65"/>
      <c r="RHF671" s="65"/>
      <c r="RHG671" s="65"/>
      <c r="RHH671" s="65"/>
      <c r="RHI671" s="65"/>
      <c r="RHJ671" s="65"/>
      <c r="RHK671" s="65"/>
      <c r="RHL671" s="65"/>
      <c r="RHM671" s="65"/>
      <c r="RHN671" s="65"/>
      <c r="RHO671" s="65"/>
      <c r="RHP671" s="65"/>
      <c r="RHQ671" s="65"/>
      <c r="RHR671" s="65"/>
      <c r="RHS671" s="65"/>
      <c r="RHT671" s="65"/>
      <c r="RHU671" s="65"/>
      <c r="RHV671" s="65"/>
      <c r="RHW671" s="65"/>
      <c r="RHX671" s="65"/>
      <c r="RHY671" s="65"/>
      <c r="RHZ671" s="65"/>
      <c r="RIA671" s="65"/>
      <c r="RIB671" s="65"/>
      <c r="RIC671" s="65"/>
      <c r="RID671" s="65"/>
      <c r="RIE671" s="65"/>
      <c r="RIF671" s="65"/>
      <c r="RIG671" s="65"/>
      <c r="RIH671" s="65"/>
      <c r="RII671" s="65"/>
      <c r="RIJ671" s="65"/>
      <c r="RIK671" s="65"/>
      <c r="RIL671" s="65"/>
      <c r="RIM671" s="65"/>
      <c r="RIN671" s="65"/>
      <c r="RIO671" s="65"/>
      <c r="RIP671" s="65"/>
      <c r="RIQ671" s="65"/>
      <c r="RIR671" s="65"/>
      <c r="RIS671" s="65"/>
      <c r="RIT671" s="65"/>
      <c r="RIU671" s="65"/>
      <c r="RIV671" s="65"/>
      <c r="RIW671" s="65"/>
      <c r="RIX671" s="65"/>
      <c r="RIY671" s="65"/>
      <c r="RIZ671" s="65"/>
      <c r="RJA671" s="65"/>
      <c r="RJB671" s="65"/>
      <c r="RJC671" s="65"/>
      <c r="RJD671" s="65"/>
      <c r="RJE671" s="65"/>
      <c r="RJF671" s="65"/>
      <c r="RJG671" s="65"/>
      <c r="RJH671" s="65"/>
      <c r="RJI671" s="65"/>
      <c r="RJJ671" s="65"/>
      <c r="RJK671" s="65"/>
      <c r="RJL671" s="65"/>
      <c r="RJM671" s="65"/>
      <c r="RJN671" s="65"/>
      <c r="RJO671" s="65"/>
      <c r="RJP671" s="65"/>
      <c r="RJQ671" s="65"/>
      <c r="RJR671" s="65"/>
      <c r="RJS671" s="65"/>
      <c r="RJT671" s="65"/>
      <c r="RJU671" s="65"/>
      <c r="RJV671" s="65"/>
      <c r="RJW671" s="65"/>
      <c r="RJX671" s="65"/>
      <c r="RJY671" s="65"/>
      <c r="RJZ671" s="65"/>
      <c r="RKA671" s="65"/>
      <c r="RKB671" s="65"/>
      <c r="RKC671" s="65"/>
      <c r="RKD671" s="65"/>
      <c r="RKE671" s="65"/>
      <c r="RKF671" s="65"/>
      <c r="RKG671" s="65"/>
      <c r="RKH671" s="65"/>
      <c r="RKI671" s="65"/>
      <c r="RKJ671" s="65"/>
      <c r="RKK671" s="65"/>
      <c r="RKL671" s="65"/>
      <c r="RKM671" s="65"/>
      <c r="RKN671" s="65"/>
      <c r="RKO671" s="65"/>
      <c r="RKP671" s="65"/>
      <c r="RKQ671" s="65"/>
      <c r="RKR671" s="65"/>
      <c r="RKS671" s="65"/>
      <c r="RKT671" s="65"/>
      <c r="RKU671" s="65"/>
      <c r="RKV671" s="65"/>
      <c r="RKW671" s="65"/>
      <c r="RKX671" s="65"/>
      <c r="RKY671" s="65"/>
      <c r="RKZ671" s="65"/>
      <c r="RLA671" s="65"/>
      <c r="RLB671" s="65"/>
      <c r="RLC671" s="65"/>
      <c r="RLD671" s="65"/>
      <c r="RLE671" s="65"/>
      <c r="RLF671" s="65"/>
      <c r="RLG671" s="65"/>
      <c r="RLH671" s="65"/>
      <c r="RLI671" s="65"/>
      <c r="RLJ671" s="65"/>
      <c r="RLK671" s="65"/>
      <c r="RLL671" s="65"/>
      <c r="RLM671" s="65"/>
      <c r="RLN671" s="65"/>
      <c r="RLO671" s="65"/>
      <c r="RLP671" s="65"/>
      <c r="RLQ671" s="65"/>
      <c r="RLR671" s="65"/>
      <c r="RLS671" s="65"/>
      <c r="RLT671" s="65"/>
      <c r="RLU671" s="65"/>
      <c r="RLV671" s="65"/>
      <c r="RLW671" s="65"/>
      <c r="RLX671" s="65"/>
      <c r="RLY671" s="65"/>
      <c r="RLZ671" s="65"/>
      <c r="RMA671" s="65"/>
      <c r="RMB671" s="65"/>
      <c r="RMC671" s="65"/>
      <c r="RMD671" s="65"/>
      <c r="RME671" s="65"/>
      <c r="RMF671" s="65"/>
      <c r="RMG671" s="65"/>
      <c r="RMH671" s="65"/>
      <c r="RMI671" s="65"/>
      <c r="RMJ671" s="65"/>
      <c r="RMK671" s="65"/>
      <c r="RML671" s="65"/>
      <c r="RMM671" s="65"/>
      <c r="RMN671" s="65"/>
      <c r="RMO671" s="65"/>
      <c r="RMP671" s="65"/>
      <c r="RMQ671" s="65"/>
      <c r="RMR671" s="65"/>
      <c r="RMS671" s="65"/>
      <c r="RMT671" s="65"/>
      <c r="RMU671" s="65"/>
      <c r="RMV671" s="65"/>
      <c r="RMW671" s="65"/>
      <c r="RMX671" s="65"/>
      <c r="RMY671" s="65"/>
      <c r="RMZ671" s="65"/>
      <c r="RNA671" s="65"/>
      <c r="RNB671" s="65"/>
      <c r="RNC671" s="65"/>
      <c r="RND671" s="65"/>
      <c r="RNE671" s="65"/>
      <c r="RNF671" s="65"/>
      <c r="RNG671" s="65"/>
      <c r="RNH671" s="65"/>
      <c r="RNI671" s="65"/>
      <c r="RNJ671" s="65"/>
      <c r="RNK671" s="65"/>
      <c r="RNL671" s="65"/>
      <c r="RNM671" s="65"/>
      <c r="RNN671" s="65"/>
      <c r="RNO671" s="65"/>
      <c r="RNP671" s="65"/>
      <c r="RNQ671" s="65"/>
      <c r="RNR671" s="65"/>
      <c r="RNS671" s="65"/>
      <c r="RNT671" s="65"/>
      <c r="RNU671" s="65"/>
      <c r="RNV671" s="65"/>
      <c r="RNW671" s="65"/>
      <c r="RNX671" s="65"/>
      <c r="RNY671" s="65"/>
      <c r="RNZ671" s="65"/>
      <c r="ROA671" s="65"/>
      <c r="ROB671" s="65"/>
      <c r="ROC671" s="65"/>
      <c r="ROD671" s="65"/>
      <c r="ROE671" s="65"/>
      <c r="ROF671" s="65"/>
      <c r="ROG671" s="65"/>
      <c r="ROH671" s="65"/>
      <c r="ROI671" s="65"/>
      <c r="ROJ671" s="65"/>
      <c r="ROK671" s="65"/>
      <c r="ROL671" s="65"/>
      <c r="ROM671" s="65"/>
      <c r="RON671" s="65"/>
      <c r="ROO671" s="65"/>
      <c r="ROP671" s="65"/>
      <c r="ROQ671" s="65"/>
      <c r="ROR671" s="65"/>
      <c r="ROS671" s="65"/>
      <c r="ROT671" s="65"/>
      <c r="ROU671" s="65"/>
      <c r="ROV671" s="65"/>
      <c r="ROW671" s="65"/>
      <c r="ROX671" s="65"/>
      <c r="ROY671" s="65"/>
      <c r="ROZ671" s="65"/>
      <c r="RPA671" s="65"/>
      <c r="RPB671" s="65"/>
      <c r="RPC671" s="65"/>
      <c r="RPD671" s="65"/>
      <c r="RPE671" s="65"/>
      <c r="RPF671" s="65"/>
      <c r="RPG671" s="65"/>
      <c r="RPH671" s="65"/>
      <c r="RPI671" s="65"/>
      <c r="RPJ671" s="65"/>
      <c r="RPK671" s="65"/>
      <c r="RPL671" s="65"/>
      <c r="RPM671" s="65"/>
      <c r="RPN671" s="65"/>
      <c r="RPO671" s="65"/>
      <c r="RPP671" s="65"/>
      <c r="RPQ671" s="65"/>
      <c r="RPR671" s="65"/>
      <c r="RPS671" s="65"/>
      <c r="RPT671" s="65"/>
      <c r="RPU671" s="65"/>
      <c r="RPV671" s="65"/>
      <c r="RPW671" s="65"/>
      <c r="RPX671" s="65"/>
      <c r="RPY671" s="65"/>
      <c r="RPZ671" s="65"/>
      <c r="RQA671" s="65"/>
      <c r="RQB671" s="65"/>
      <c r="RQC671" s="65"/>
      <c r="RQD671" s="65"/>
      <c r="RQE671" s="65"/>
      <c r="RQF671" s="65"/>
      <c r="RQG671" s="65"/>
      <c r="RQH671" s="65"/>
      <c r="RQI671" s="65"/>
      <c r="RQJ671" s="65"/>
      <c r="RQK671" s="65"/>
      <c r="RQL671" s="65"/>
      <c r="RQM671" s="65"/>
      <c r="RQN671" s="65"/>
      <c r="RQO671" s="65"/>
      <c r="RQP671" s="65"/>
      <c r="RQQ671" s="65"/>
      <c r="RQR671" s="65"/>
      <c r="RQS671" s="65"/>
      <c r="RQT671" s="65"/>
      <c r="RQU671" s="65"/>
      <c r="RQV671" s="65"/>
      <c r="RQW671" s="65"/>
      <c r="RQX671" s="65"/>
      <c r="RQY671" s="65"/>
      <c r="RQZ671" s="65"/>
      <c r="RRA671" s="65"/>
      <c r="RRB671" s="65"/>
      <c r="RRC671" s="65"/>
      <c r="RRD671" s="65"/>
      <c r="RRE671" s="65"/>
      <c r="RRF671" s="65"/>
      <c r="RRG671" s="65"/>
      <c r="RRH671" s="65"/>
      <c r="RRI671" s="65"/>
      <c r="RRJ671" s="65"/>
      <c r="RRK671" s="65"/>
      <c r="RRL671" s="65"/>
      <c r="RRM671" s="65"/>
      <c r="RRN671" s="65"/>
      <c r="RRO671" s="65"/>
      <c r="RRP671" s="65"/>
      <c r="RRQ671" s="65"/>
      <c r="RRR671" s="65"/>
      <c r="RRS671" s="65"/>
      <c r="RRT671" s="65"/>
      <c r="RRU671" s="65"/>
      <c r="RRV671" s="65"/>
      <c r="RRW671" s="65"/>
      <c r="RRX671" s="65"/>
      <c r="RRY671" s="65"/>
      <c r="RRZ671" s="65"/>
      <c r="RSA671" s="65"/>
      <c r="RSB671" s="65"/>
      <c r="RSC671" s="65"/>
      <c r="RSD671" s="65"/>
      <c r="RSE671" s="65"/>
      <c r="RSF671" s="65"/>
      <c r="RSG671" s="65"/>
      <c r="RSH671" s="65"/>
      <c r="RSI671" s="65"/>
      <c r="RSJ671" s="65"/>
      <c r="RSK671" s="65"/>
      <c r="RSL671" s="65"/>
      <c r="RSM671" s="65"/>
      <c r="RSN671" s="65"/>
      <c r="RSO671" s="65"/>
      <c r="RSP671" s="65"/>
      <c r="RSQ671" s="65"/>
      <c r="RSR671" s="65"/>
      <c r="RSS671" s="65"/>
      <c r="RST671" s="65"/>
      <c r="RSU671" s="65"/>
      <c r="RSV671" s="65"/>
      <c r="RSW671" s="65"/>
      <c r="RSX671" s="65"/>
      <c r="RSY671" s="65"/>
      <c r="RSZ671" s="65"/>
      <c r="RTA671" s="65"/>
      <c r="RTB671" s="65"/>
      <c r="RTC671" s="65"/>
      <c r="RTD671" s="65"/>
      <c r="RTE671" s="65"/>
      <c r="RTF671" s="65"/>
      <c r="RTG671" s="65"/>
      <c r="RTH671" s="65"/>
      <c r="RTI671" s="65"/>
      <c r="RTJ671" s="65"/>
      <c r="RTK671" s="65"/>
      <c r="RTL671" s="65"/>
      <c r="RTM671" s="65"/>
      <c r="RTN671" s="65"/>
      <c r="RTO671" s="65"/>
      <c r="RTP671" s="65"/>
      <c r="RTQ671" s="65"/>
      <c r="RTR671" s="65"/>
      <c r="RTS671" s="65"/>
      <c r="RTT671" s="65"/>
      <c r="RTU671" s="65"/>
      <c r="RTV671" s="65"/>
      <c r="RTW671" s="65"/>
      <c r="RTX671" s="65"/>
      <c r="RTY671" s="65"/>
      <c r="RTZ671" s="65"/>
      <c r="RUA671" s="65"/>
      <c r="RUB671" s="65"/>
      <c r="RUC671" s="65"/>
      <c r="RUD671" s="65"/>
      <c r="RUE671" s="65"/>
      <c r="RUF671" s="65"/>
      <c r="RUG671" s="65"/>
      <c r="RUH671" s="65"/>
      <c r="RUI671" s="65"/>
      <c r="RUJ671" s="65"/>
      <c r="RUK671" s="65"/>
      <c r="RUL671" s="65"/>
      <c r="RUM671" s="65"/>
      <c r="RUN671" s="65"/>
      <c r="RUO671" s="65"/>
      <c r="RUP671" s="65"/>
      <c r="RUQ671" s="65"/>
      <c r="RUR671" s="65"/>
      <c r="RUS671" s="65"/>
      <c r="RUT671" s="65"/>
      <c r="RUU671" s="65"/>
      <c r="RUV671" s="65"/>
      <c r="RUW671" s="65"/>
      <c r="RUX671" s="65"/>
      <c r="RUY671" s="65"/>
      <c r="RUZ671" s="65"/>
      <c r="RVA671" s="65"/>
      <c r="RVB671" s="65"/>
      <c r="RVC671" s="65"/>
      <c r="RVD671" s="65"/>
      <c r="RVE671" s="65"/>
      <c r="RVF671" s="65"/>
      <c r="RVG671" s="65"/>
      <c r="RVH671" s="65"/>
      <c r="RVI671" s="65"/>
      <c r="RVJ671" s="65"/>
      <c r="RVK671" s="65"/>
      <c r="RVL671" s="65"/>
      <c r="RVM671" s="65"/>
      <c r="RVN671" s="65"/>
      <c r="RVO671" s="65"/>
      <c r="RVP671" s="65"/>
      <c r="RVQ671" s="65"/>
      <c r="RVR671" s="65"/>
      <c r="RVS671" s="65"/>
      <c r="RVT671" s="65"/>
      <c r="RVU671" s="65"/>
      <c r="RVV671" s="65"/>
      <c r="RVW671" s="65"/>
      <c r="RVX671" s="65"/>
      <c r="RVY671" s="65"/>
      <c r="RVZ671" s="65"/>
      <c r="RWA671" s="65"/>
      <c r="RWB671" s="65"/>
      <c r="RWC671" s="65"/>
      <c r="RWD671" s="65"/>
      <c r="RWE671" s="65"/>
      <c r="RWF671" s="65"/>
      <c r="RWG671" s="65"/>
      <c r="RWH671" s="65"/>
      <c r="RWI671" s="65"/>
      <c r="RWJ671" s="65"/>
      <c r="RWK671" s="65"/>
      <c r="RWL671" s="65"/>
      <c r="RWM671" s="65"/>
      <c r="RWN671" s="65"/>
      <c r="RWO671" s="65"/>
      <c r="RWP671" s="65"/>
      <c r="RWQ671" s="65"/>
      <c r="RWR671" s="65"/>
      <c r="RWS671" s="65"/>
      <c r="RWT671" s="65"/>
      <c r="RWU671" s="65"/>
      <c r="RWV671" s="65"/>
      <c r="RWW671" s="65"/>
      <c r="RWX671" s="65"/>
      <c r="RWY671" s="65"/>
      <c r="RWZ671" s="65"/>
      <c r="RXA671" s="65"/>
      <c r="RXB671" s="65"/>
      <c r="RXC671" s="65"/>
      <c r="RXD671" s="65"/>
      <c r="RXE671" s="65"/>
      <c r="RXF671" s="65"/>
      <c r="RXG671" s="65"/>
      <c r="RXH671" s="65"/>
      <c r="RXI671" s="65"/>
      <c r="RXJ671" s="65"/>
      <c r="RXK671" s="65"/>
      <c r="RXL671" s="65"/>
      <c r="RXM671" s="65"/>
      <c r="RXN671" s="65"/>
      <c r="RXO671" s="65"/>
      <c r="RXP671" s="65"/>
      <c r="RXQ671" s="65"/>
      <c r="RXR671" s="65"/>
      <c r="RXS671" s="65"/>
      <c r="RXT671" s="65"/>
      <c r="RXU671" s="65"/>
      <c r="RXV671" s="65"/>
      <c r="RXW671" s="65"/>
      <c r="RXX671" s="65"/>
      <c r="RXY671" s="65"/>
      <c r="RXZ671" s="65"/>
      <c r="RYA671" s="65"/>
      <c r="RYB671" s="65"/>
      <c r="RYC671" s="65"/>
      <c r="RYD671" s="65"/>
      <c r="RYE671" s="65"/>
      <c r="RYF671" s="65"/>
      <c r="RYG671" s="65"/>
      <c r="RYH671" s="65"/>
      <c r="RYI671" s="65"/>
      <c r="RYJ671" s="65"/>
      <c r="RYK671" s="65"/>
      <c r="RYL671" s="65"/>
      <c r="RYM671" s="65"/>
      <c r="RYN671" s="65"/>
      <c r="RYO671" s="65"/>
      <c r="RYP671" s="65"/>
      <c r="RYQ671" s="65"/>
      <c r="RYR671" s="65"/>
      <c r="RYS671" s="65"/>
      <c r="RYT671" s="65"/>
      <c r="RYU671" s="65"/>
      <c r="RYV671" s="65"/>
      <c r="RYW671" s="65"/>
      <c r="RYX671" s="65"/>
      <c r="RYY671" s="65"/>
      <c r="RYZ671" s="65"/>
      <c r="RZA671" s="65"/>
      <c r="RZB671" s="65"/>
      <c r="RZC671" s="65"/>
      <c r="RZD671" s="65"/>
      <c r="RZE671" s="65"/>
      <c r="RZF671" s="65"/>
      <c r="RZG671" s="65"/>
      <c r="RZH671" s="65"/>
      <c r="RZI671" s="65"/>
      <c r="RZJ671" s="65"/>
      <c r="RZK671" s="65"/>
      <c r="RZL671" s="65"/>
      <c r="RZM671" s="65"/>
      <c r="RZN671" s="65"/>
      <c r="RZO671" s="65"/>
      <c r="RZP671" s="65"/>
      <c r="RZQ671" s="65"/>
      <c r="RZR671" s="65"/>
      <c r="RZS671" s="65"/>
      <c r="RZT671" s="65"/>
      <c r="RZU671" s="65"/>
      <c r="RZV671" s="65"/>
      <c r="RZW671" s="65"/>
      <c r="RZX671" s="65"/>
      <c r="RZY671" s="65"/>
      <c r="RZZ671" s="65"/>
      <c r="SAA671" s="65"/>
      <c r="SAB671" s="65"/>
      <c r="SAC671" s="65"/>
      <c r="SAD671" s="65"/>
      <c r="SAE671" s="65"/>
      <c r="SAF671" s="65"/>
      <c r="SAG671" s="65"/>
      <c r="SAH671" s="65"/>
      <c r="SAI671" s="65"/>
      <c r="SAJ671" s="65"/>
      <c r="SAK671" s="65"/>
      <c r="SAL671" s="65"/>
      <c r="SAM671" s="65"/>
      <c r="SAN671" s="65"/>
      <c r="SAO671" s="65"/>
      <c r="SAP671" s="65"/>
      <c r="SAQ671" s="65"/>
      <c r="SAR671" s="65"/>
      <c r="SAS671" s="65"/>
      <c r="SAT671" s="65"/>
      <c r="SAU671" s="65"/>
      <c r="SAV671" s="65"/>
      <c r="SAW671" s="65"/>
      <c r="SAX671" s="65"/>
      <c r="SAY671" s="65"/>
      <c r="SAZ671" s="65"/>
      <c r="SBA671" s="65"/>
      <c r="SBB671" s="65"/>
      <c r="SBC671" s="65"/>
      <c r="SBD671" s="65"/>
      <c r="SBE671" s="65"/>
      <c r="SBF671" s="65"/>
      <c r="SBG671" s="65"/>
      <c r="SBH671" s="65"/>
      <c r="SBI671" s="65"/>
      <c r="SBJ671" s="65"/>
      <c r="SBK671" s="65"/>
      <c r="SBL671" s="65"/>
      <c r="SBM671" s="65"/>
      <c r="SBN671" s="65"/>
      <c r="SBO671" s="65"/>
      <c r="SBP671" s="65"/>
      <c r="SBQ671" s="65"/>
      <c r="SBR671" s="65"/>
      <c r="SBS671" s="65"/>
      <c r="SBT671" s="65"/>
      <c r="SBU671" s="65"/>
      <c r="SBV671" s="65"/>
      <c r="SBW671" s="65"/>
      <c r="SBX671" s="65"/>
      <c r="SBY671" s="65"/>
      <c r="SBZ671" s="65"/>
      <c r="SCA671" s="65"/>
      <c r="SCB671" s="65"/>
      <c r="SCC671" s="65"/>
      <c r="SCD671" s="65"/>
      <c r="SCE671" s="65"/>
      <c r="SCF671" s="65"/>
      <c r="SCG671" s="65"/>
      <c r="SCH671" s="65"/>
      <c r="SCI671" s="65"/>
      <c r="SCJ671" s="65"/>
      <c r="SCK671" s="65"/>
      <c r="SCL671" s="65"/>
      <c r="SCM671" s="65"/>
      <c r="SCN671" s="65"/>
      <c r="SCO671" s="65"/>
      <c r="SCP671" s="65"/>
      <c r="SCQ671" s="65"/>
      <c r="SCR671" s="65"/>
      <c r="SCS671" s="65"/>
      <c r="SCT671" s="65"/>
      <c r="SCU671" s="65"/>
      <c r="SCV671" s="65"/>
      <c r="SCW671" s="65"/>
      <c r="SCX671" s="65"/>
      <c r="SCY671" s="65"/>
      <c r="SCZ671" s="65"/>
      <c r="SDA671" s="65"/>
      <c r="SDB671" s="65"/>
      <c r="SDC671" s="65"/>
      <c r="SDD671" s="65"/>
      <c r="SDE671" s="65"/>
      <c r="SDF671" s="65"/>
      <c r="SDG671" s="65"/>
      <c r="SDH671" s="65"/>
      <c r="SDI671" s="65"/>
      <c r="SDJ671" s="65"/>
      <c r="SDK671" s="65"/>
      <c r="SDL671" s="65"/>
      <c r="SDM671" s="65"/>
      <c r="SDN671" s="65"/>
      <c r="SDO671" s="65"/>
      <c r="SDP671" s="65"/>
      <c r="SDQ671" s="65"/>
      <c r="SDR671" s="65"/>
      <c r="SDS671" s="65"/>
      <c r="SDT671" s="65"/>
      <c r="SDU671" s="65"/>
      <c r="SDV671" s="65"/>
      <c r="SDW671" s="65"/>
      <c r="SDX671" s="65"/>
      <c r="SDY671" s="65"/>
      <c r="SDZ671" s="65"/>
      <c r="SEA671" s="65"/>
      <c r="SEB671" s="65"/>
      <c r="SEC671" s="65"/>
      <c r="SED671" s="65"/>
      <c r="SEE671" s="65"/>
      <c r="SEF671" s="65"/>
      <c r="SEG671" s="65"/>
      <c r="SEH671" s="65"/>
      <c r="SEI671" s="65"/>
      <c r="SEJ671" s="65"/>
      <c r="SEK671" s="65"/>
      <c r="SEL671" s="65"/>
      <c r="SEM671" s="65"/>
      <c r="SEN671" s="65"/>
      <c r="SEO671" s="65"/>
      <c r="SEP671" s="65"/>
      <c r="SEQ671" s="65"/>
      <c r="SER671" s="65"/>
      <c r="SES671" s="65"/>
      <c r="SET671" s="65"/>
      <c r="SEU671" s="65"/>
      <c r="SEV671" s="65"/>
      <c r="SEW671" s="65"/>
      <c r="SEX671" s="65"/>
      <c r="SEY671" s="65"/>
      <c r="SEZ671" s="65"/>
      <c r="SFA671" s="65"/>
      <c r="SFB671" s="65"/>
      <c r="SFC671" s="65"/>
      <c r="SFD671" s="65"/>
      <c r="SFE671" s="65"/>
      <c r="SFF671" s="65"/>
      <c r="SFG671" s="65"/>
      <c r="SFH671" s="65"/>
      <c r="SFI671" s="65"/>
      <c r="SFJ671" s="65"/>
      <c r="SFK671" s="65"/>
      <c r="SFL671" s="65"/>
      <c r="SFM671" s="65"/>
      <c r="SFN671" s="65"/>
      <c r="SFO671" s="65"/>
      <c r="SFP671" s="65"/>
      <c r="SFQ671" s="65"/>
      <c r="SFR671" s="65"/>
      <c r="SFS671" s="65"/>
      <c r="SFT671" s="65"/>
      <c r="SFU671" s="65"/>
      <c r="SFV671" s="65"/>
      <c r="SFW671" s="65"/>
      <c r="SFX671" s="65"/>
      <c r="SFY671" s="65"/>
      <c r="SFZ671" s="65"/>
      <c r="SGA671" s="65"/>
      <c r="SGB671" s="65"/>
      <c r="SGC671" s="65"/>
      <c r="SGD671" s="65"/>
      <c r="SGE671" s="65"/>
      <c r="SGF671" s="65"/>
      <c r="SGG671" s="65"/>
      <c r="SGH671" s="65"/>
      <c r="SGI671" s="65"/>
      <c r="SGJ671" s="65"/>
      <c r="SGK671" s="65"/>
      <c r="SGL671" s="65"/>
      <c r="SGM671" s="65"/>
      <c r="SGN671" s="65"/>
      <c r="SGO671" s="65"/>
      <c r="SGP671" s="65"/>
      <c r="SGQ671" s="65"/>
      <c r="SGR671" s="65"/>
      <c r="SGS671" s="65"/>
      <c r="SGT671" s="65"/>
      <c r="SGU671" s="65"/>
      <c r="SGV671" s="65"/>
      <c r="SGW671" s="65"/>
      <c r="SGX671" s="65"/>
      <c r="SGY671" s="65"/>
      <c r="SGZ671" s="65"/>
      <c r="SHA671" s="65"/>
      <c r="SHB671" s="65"/>
      <c r="SHC671" s="65"/>
      <c r="SHD671" s="65"/>
      <c r="SHE671" s="65"/>
      <c r="SHF671" s="65"/>
      <c r="SHG671" s="65"/>
      <c r="SHH671" s="65"/>
      <c r="SHI671" s="65"/>
      <c r="SHJ671" s="65"/>
      <c r="SHK671" s="65"/>
      <c r="SHL671" s="65"/>
      <c r="SHM671" s="65"/>
      <c r="SHN671" s="65"/>
      <c r="SHO671" s="65"/>
      <c r="SHP671" s="65"/>
      <c r="SHQ671" s="65"/>
      <c r="SHR671" s="65"/>
      <c r="SHS671" s="65"/>
      <c r="SHT671" s="65"/>
      <c r="SHU671" s="65"/>
      <c r="SHV671" s="65"/>
      <c r="SHW671" s="65"/>
      <c r="SHX671" s="65"/>
      <c r="SHY671" s="65"/>
      <c r="SHZ671" s="65"/>
      <c r="SIA671" s="65"/>
      <c r="SIB671" s="65"/>
      <c r="SIC671" s="65"/>
      <c r="SID671" s="65"/>
      <c r="SIE671" s="65"/>
      <c r="SIF671" s="65"/>
      <c r="SIG671" s="65"/>
      <c r="SIH671" s="65"/>
      <c r="SII671" s="65"/>
      <c r="SIJ671" s="65"/>
      <c r="SIK671" s="65"/>
      <c r="SIL671" s="65"/>
      <c r="SIM671" s="65"/>
      <c r="SIN671" s="65"/>
      <c r="SIO671" s="65"/>
      <c r="SIP671" s="65"/>
      <c r="SIQ671" s="65"/>
      <c r="SIR671" s="65"/>
      <c r="SIS671" s="65"/>
      <c r="SIT671" s="65"/>
      <c r="SIU671" s="65"/>
      <c r="SIV671" s="65"/>
      <c r="SIW671" s="65"/>
      <c r="SIX671" s="65"/>
      <c r="SIY671" s="65"/>
      <c r="SIZ671" s="65"/>
      <c r="SJA671" s="65"/>
      <c r="SJB671" s="65"/>
      <c r="SJC671" s="65"/>
      <c r="SJD671" s="65"/>
      <c r="SJE671" s="65"/>
      <c r="SJF671" s="65"/>
      <c r="SJG671" s="65"/>
      <c r="SJH671" s="65"/>
      <c r="SJI671" s="65"/>
      <c r="SJJ671" s="65"/>
      <c r="SJK671" s="65"/>
      <c r="SJL671" s="65"/>
      <c r="SJM671" s="65"/>
      <c r="SJN671" s="65"/>
      <c r="SJO671" s="65"/>
      <c r="SJP671" s="65"/>
      <c r="SJQ671" s="65"/>
      <c r="SJR671" s="65"/>
      <c r="SJS671" s="65"/>
      <c r="SJT671" s="65"/>
      <c r="SJU671" s="65"/>
      <c r="SJV671" s="65"/>
      <c r="SJW671" s="65"/>
      <c r="SJX671" s="65"/>
      <c r="SJY671" s="65"/>
      <c r="SJZ671" s="65"/>
      <c r="SKA671" s="65"/>
      <c r="SKB671" s="65"/>
      <c r="SKC671" s="65"/>
      <c r="SKD671" s="65"/>
      <c r="SKE671" s="65"/>
      <c r="SKF671" s="65"/>
      <c r="SKG671" s="65"/>
      <c r="SKH671" s="65"/>
      <c r="SKI671" s="65"/>
      <c r="SKJ671" s="65"/>
      <c r="SKK671" s="65"/>
      <c r="SKL671" s="65"/>
      <c r="SKM671" s="65"/>
      <c r="SKN671" s="65"/>
      <c r="SKO671" s="65"/>
      <c r="SKP671" s="65"/>
      <c r="SKQ671" s="65"/>
      <c r="SKR671" s="65"/>
      <c r="SKS671" s="65"/>
      <c r="SKT671" s="65"/>
      <c r="SKU671" s="65"/>
      <c r="SKV671" s="65"/>
      <c r="SKW671" s="65"/>
      <c r="SKX671" s="65"/>
      <c r="SKY671" s="65"/>
      <c r="SKZ671" s="65"/>
      <c r="SLA671" s="65"/>
      <c r="SLB671" s="65"/>
      <c r="SLC671" s="65"/>
      <c r="SLD671" s="65"/>
      <c r="SLE671" s="65"/>
      <c r="SLF671" s="65"/>
      <c r="SLG671" s="65"/>
      <c r="SLH671" s="65"/>
      <c r="SLI671" s="65"/>
      <c r="SLJ671" s="65"/>
      <c r="SLK671" s="65"/>
      <c r="SLL671" s="65"/>
      <c r="SLM671" s="65"/>
      <c r="SLN671" s="65"/>
      <c r="SLO671" s="65"/>
      <c r="SLP671" s="65"/>
      <c r="SLQ671" s="65"/>
      <c r="SLR671" s="65"/>
      <c r="SLS671" s="65"/>
      <c r="SLT671" s="65"/>
      <c r="SLU671" s="65"/>
      <c r="SLV671" s="65"/>
      <c r="SLW671" s="65"/>
      <c r="SLX671" s="65"/>
      <c r="SLY671" s="65"/>
      <c r="SLZ671" s="65"/>
      <c r="SMA671" s="65"/>
      <c r="SMB671" s="65"/>
      <c r="SMC671" s="65"/>
      <c r="SMD671" s="65"/>
      <c r="SME671" s="65"/>
      <c r="SMF671" s="65"/>
      <c r="SMG671" s="65"/>
      <c r="SMH671" s="65"/>
      <c r="SMI671" s="65"/>
      <c r="SMJ671" s="65"/>
      <c r="SMK671" s="65"/>
      <c r="SML671" s="65"/>
      <c r="SMM671" s="65"/>
      <c r="SMN671" s="65"/>
      <c r="SMO671" s="65"/>
      <c r="SMP671" s="65"/>
      <c r="SMQ671" s="65"/>
      <c r="SMR671" s="65"/>
      <c r="SMS671" s="65"/>
      <c r="SMT671" s="65"/>
      <c r="SMU671" s="65"/>
      <c r="SMV671" s="65"/>
      <c r="SMW671" s="65"/>
      <c r="SMX671" s="65"/>
      <c r="SMY671" s="65"/>
      <c r="SMZ671" s="65"/>
      <c r="SNA671" s="65"/>
      <c r="SNB671" s="65"/>
      <c r="SNC671" s="65"/>
      <c r="SND671" s="65"/>
      <c r="SNE671" s="65"/>
      <c r="SNF671" s="65"/>
      <c r="SNG671" s="65"/>
      <c r="SNH671" s="65"/>
      <c r="SNI671" s="65"/>
      <c r="SNJ671" s="65"/>
      <c r="SNK671" s="65"/>
      <c r="SNL671" s="65"/>
      <c r="SNM671" s="65"/>
      <c r="SNN671" s="65"/>
      <c r="SNO671" s="65"/>
      <c r="SNP671" s="65"/>
      <c r="SNQ671" s="65"/>
      <c r="SNR671" s="65"/>
      <c r="SNS671" s="65"/>
      <c r="SNT671" s="65"/>
      <c r="SNU671" s="65"/>
      <c r="SNV671" s="65"/>
      <c r="SNW671" s="65"/>
      <c r="SNX671" s="65"/>
      <c r="SNY671" s="65"/>
      <c r="SNZ671" s="65"/>
      <c r="SOA671" s="65"/>
      <c r="SOB671" s="65"/>
      <c r="SOC671" s="65"/>
      <c r="SOD671" s="65"/>
      <c r="SOE671" s="65"/>
      <c r="SOF671" s="65"/>
      <c r="SOG671" s="65"/>
      <c r="SOH671" s="65"/>
      <c r="SOI671" s="65"/>
      <c r="SOJ671" s="65"/>
      <c r="SOK671" s="65"/>
      <c r="SOL671" s="65"/>
      <c r="SOM671" s="65"/>
      <c r="SON671" s="65"/>
      <c r="SOO671" s="65"/>
      <c r="SOP671" s="65"/>
      <c r="SOQ671" s="65"/>
      <c r="SOR671" s="65"/>
      <c r="SOS671" s="65"/>
      <c r="SOT671" s="65"/>
      <c r="SOU671" s="65"/>
      <c r="SOV671" s="65"/>
      <c r="SOW671" s="65"/>
      <c r="SOX671" s="65"/>
      <c r="SOY671" s="65"/>
      <c r="SOZ671" s="65"/>
      <c r="SPA671" s="65"/>
      <c r="SPB671" s="65"/>
      <c r="SPC671" s="65"/>
      <c r="SPD671" s="65"/>
      <c r="SPE671" s="65"/>
      <c r="SPF671" s="65"/>
      <c r="SPG671" s="65"/>
      <c r="SPH671" s="65"/>
      <c r="SPI671" s="65"/>
      <c r="SPJ671" s="65"/>
      <c r="SPK671" s="65"/>
      <c r="SPL671" s="65"/>
      <c r="SPM671" s="65"/>
      <c r="SPN671" s="65"/>
      <c r="SPO671" s="65"/>
      <c r="SPP671" s="65"/>
      <c r="SPQ671" s="65"/>
      <c r="SPR671" s="65"/>
      <c r="SPS671" s="65"/>
      <c r="SPT671" s="65"/>
      <c r="SPU671" s="65"/>
      <c r="SPV671" s="65"/>
      <c r="SPW671" s="65"/>
      <c r="SPX671" s="65"/>
      <c r="SPY671" s="65"/>
      <c r="SPZ671" s="65"/>
      <c r="SQA671" s="65"/>
      <c r="SQB671" s="65"/>
      <c r="SQC671" s="65"/>
      <c r="SQD671" s="65"/>
      <c r="SQE671" s="65"/>
      <c r="SQF671" s="65"/>
      <c r="SQG671" s="65"/>
      <c r="SQH671" s="65"/>
      <c r="SQI671" s="65"/>
      <c r="SQJ671" s="65"/>
      <c r="SQK671" s="65"/>
      <c r="SQL671" s="65"/>
      <c r="SQM671" s="65"/>
      <c r="SQN671" s="65"/>
      <c r="SQO671" s="65"/>
      <c r="SQP671" s="65"/>
      <c r="SQQ671" s="65"/>
      <c r="SQR671" s="65"/>
      <c r="SQS671" s="65"/>
      <c r="SQT671" s="65"/>
      <c r="SQU671" s="65"/>
      <c r="SQV671" s="65"/>
      <c r="SQW671" s="65"/>
      <c r="SQX671" s="65"/>
      <c r="SQY671" s="65"/>
      <c r="SQZ671" s="65"/>
      <c r="SRA671" s="65"/>
      <c r="SRB671" s="65"/>
      <c r="SRC671" s="65"/>
      <c r="SRD671" s="65"/>
      <c r="SRE671" s="65"/>
      <c r="SRF671" s="65"/>
      <c r="SRG671" s="65"/>
      <c r="SRH671" s="65"/>
      <c r="SRI671" s="65"/>
      <c r="SRJ671" s="65"/>
      <c r="SRK671" s="65"/>
      <c r="SRL671" s="65"/>
      <c r="SRM671" s="65"/>
      <c r="SRN671" s="65"/>
      <c r="SRO671" s="65"/>
      <c r="SRP671" s="65"/>
      <c r="SRQ671" s="65"/>
      <c r="SRR671" s="65"/>
      <c r="SRS671" s="65"/>
      <c r="SRT671" s="65"/>
      <c r="SRU671" s="65"/>
      <c r="SRV671" s="65"/>
      <c r="SRW671" s="65"/>
      <c r="SRX671" s="65"/>
      <c r="SRY671" s="65"/>
      <c r="SRZ671" s="65"/>
      <c r="SSA671" s="65"/>
      <c r="SSB671" s="65"/>
      <c r="SSC671" s="65"/>
      <c r="SSD671" s="65"/>
      <c r="SSE671" s="65"/>
      <c r="SSF671" s="65"/>
      <c r="SSG671" s="65"/>
      <c r="SSH671" s="65"/>
      <c r="SSI671" s="65"/>
      <c r="SSJ671" s="65"/>
      <c r="SSK671" s="65"/>
      <c r="SSL671" s="65"/>
      <c r="SSM671" s="65"/>
      <c r="SSN671" s="65"/>
      <c r="SSO671" s="65"/>
      <c r="SSP671" s="65"/>
      <c r="SSQ671" s="65"/>
      <c r="SSR671" s="65"/>
      <c r="SSS671" s="65"/>
      <c r="SST671" s="65"/>
      <c r="SSU671" s="65"/>
      <c r="SSV671" s="65"/>
      <c r="SSW671" s="65"/>
      <c r="SSX671" s="65"/>
      <c r="SSY671" s="65"/>
      <c r="SSZ671" s="65"/>
      <c r="STA671" s="65"/>
      <c r="STB671" s="65"/>
      <c r="STC671" s="65"/>
      <c r="STD671" s="65"/>
      <c r="STE671" s="65"/>
      <c r="STF671" s="65"/>
      <c r="STG671" s="65"/>
      <c r="STH671" s="65"/>
      <c r="STI671" s="65"/>
      <c r="STJ671" s="65"/>
      <c r="STK671" s="65"/>
      <c r="STL671" s="65"/>
      <c r="STM671" s="65"/>
      <c r="STN671" s="65"/>
      <c r="STO671" s="65"/>
      <c r="STP671" s="65"/>
      <c r="STQ671" s="65"/>
      <c r="STR671" s="65"/>
      <c r="STS671" s="65"/>
      <c r="STT671" s="65"/>
      <c r="STU671" s="65"/>
      <c r="STV671" s="65"/>
      <c r="STW671" s="65"/>
      <c r="STX671" s="65"/>
      <c r="STY671" s="65"/>
      <c r="STZ671" s="65"/>
      <c r="SUA671" s="65"/>
      <c r="SUB671" s="65"/>
      <c r="SUC671" s="65"/>
      <c r="SUD671" s="65"/>
      <c r="SUE671" s="65"/>
      <c r="SUF671" s="65"/>
      <c r="SUG671" s="65"/>
      <c r="SUH671" s="65"/>
      <c r="SUI671" s="65"/>
      <c r="SUJ671" s="65"/>
      <c r="SUK671" s="65"/>
      <c r="SUL671" s="65"/>
      <c r="SUM671" s="65"/>
      <c r="SUN671" s="65"/>
      <c r="SUO671" s="65"/>
      <c r="SUP671" s="65"/>
      <c r="SUQ671" s="65"/>
      <c r="SUR671" s="65"/>
      <c r="SUS671" s="65"/>
      <c r="SUT671" s="65"/>
      <c r="SUU671" s="65"/>
      <c r="SUV671" s="65"/>
      <c r="SUW671" s="65"/>
      <c r="SUX671" s="65"/>
      <c r="SUY671" s="65"/>
      <c r="SUZ671" s="65"/>
      <c r="SVA671" s="65"/>
      <c r="SVB671" s="65"/>
      <c r="SVC671" s="65"/>
      <c r="SVD671" s="65"/>
      <c r="SVE671" s="65"/>
      <c r="SVF671" s="65"/>
      <c r="SVG671" s="65"/>
      <c r="SVH671" s="65"/>
      <c r="SVI671" s="65"/>
      <c r="SVJ671" s="65"/>
      <c r="SVK671" s="65"/>
      <c r="SVL671" s="65"/>
      <c r="SVM671" s="65"/>
      <c r="SVN671" s="65"/>
      <c r="SVO671" s="65"/>
      <c r="SVP671" s="65"/>
      <c r="SVQ671" s="65"/>
      <c r="SVR671" s="65"/>
      <c r="SVS671" s="65"/>
      <c r="SVT671" s="65"/>
      <c r="SVU671" s="65"/>
      <c r="SVV671" s="65"/>
      <c r="SVW671" s="65"/>
      <c r="SVX671" s="65"/>
      <c r="SVY671" s="65"/>
      <c r="SVZ671" s="65"/>
      <c r="SWA671" s="65"/>
      <c r="SWB671" s="65"/>
      <c r="SWC671" s="65"/>
      <c r="SWD671" s="65"/>
      <c r="SWE671" s="65"/>
      <c r="SWF671" s="65"/>
      <c r="SWG671" s="65"/>
      <c r="SWH671" s="65"/>
      <c r="SWI671" s="65"/>
      <c r="SWJ671" s="65"/>
      <c r="SWK671" s="65"/>
      <c r="SWL671" s="65"/>
      <c r="SWM671" s="65"/>
      <c r="SWN671" s="65"/>
      <c r="SWO671" s="65"/>
      <c r="SWP671" s="65"/>
      <c r="SWQ671" s="65"/>
      <c r="SWR671" s="65"/>
      <c r="SWS671" s="65"/>
      <c r="SWT671" s="65"/>
      <c r="SWU671" s="65"/>
      <c r="SWV671" s="65"/>
      <c r="SWW671" s="65"/>
      <c r="SWX671" s="65"/>
      <c r="SWY671" s="65"/>
      <c r="SWZ671" s="65"/>
      <c r="SXA671" s="65"/>
      <c r="SXB671" s="65"/>
      <c r="SXC671" s="65"/>
      <c r="SXD671" s="65"/>
      <c r="SXE671" s="65"/>
      <c r="SXF671" s="65"/>
      <c r="SXG671" s="65"/>
      <c r="SXH671" s="65"/>
      <c r="SXI671" s="65"/>
      <c r="SXJ671" s="65"/>
      <c r="SXK671" s="65"/>
      <c r="SXL671" s="65"/>
      <c r="SXM671" s="65"/>
      <c r="SXN671" s="65"/>
      <c r="SXO671" s="65"/>
      <c r="SXP671" s="65"/>
      <c r="SXQ671" s="65"/>
      <c r="SXR671" s="65"/>
      <c r="SXS671" s="65"/>
      <c r="SXT671" s="65"/>
      <c r="SXU671" s="65"/>
      <c r="SXV671" s="65"/>
      <c r="SXW671" s="65"/>
      <c r="SXX671" s="65"/>
      <c r="SXY671" s="65"/>
      <c r="SXZ671" s="65"/>
      <c r="SYA671" s="65"/>
      <c r="SYB671" s="65"/>
      <c r="SYC671" s="65"/>
      <c r="SYD671" s="65"/>
      <c r="SYE671" s="65"/>
      <c r="SYF671" s="65"/>
      <c r="SYG671" s="65"/>
      <c r="SYH671" s="65"/>
      <c r="SYI671" s="65"/>
      <c r="SYJ671" s="65"/>
      <c r="SYK671" s="65"/>
      <c r="SYL671" s="65"/>
      <c r="SYM671" s="65"/>
      <c r="SYN671" s="65"/>
      <c r="SYO671" s="65"/>
      <c r="SYP671" s="65"/>
      <c r="SYQ671" s="65"/>
      <c r="SYR671" s="65"/>
      <c r="SYS671" s="65"/>
      <c r="SYT671" s="65"/>
      <c r="SYU671" s="65"/>
      <c r="SYV671" s="65"/>
      <c r="SYW671" s="65"/>
      <c r="SYX671" s="65"/>
      <c r="SYY671" s="65"/>
      <c r="SYZ671" s="65"/>
      <c r="SZA671" s="65"/>
      <c r="SZB671" s="65"/>
      <c r="SZC671" s="65"/>
      <c r="SZD671" s="65"/>
      <c r="SZE671" s="65"/>
      <c r="SZF671" s="65"/>
      <c r="SZG671" s="65"/>
      <c r="SZH671" s="65"/>
      <c r="SZI671" s="65"/>
      <c r="SZJ671" s="65"/>
      <c r="SZK671" s="65"/>
      <c r="SZL671" s="65"/>
      <c r="SZM671" s="65"/>
      <c r="SZN671" s="65"/>
      <c r="SZO671" s="65"/>
      <c r="SZP671" s="65"/>
      <c r="SZQ671" s="65"/>
      <c r="SZR671" s="65"/>
      <c r="SZS671" s="65"/>
      <c r="SZT671" s="65"/>
      <c r="SZU671" s="65"/>
      <c r="SZV671" s="65"/>
      <c r="SZW671" s="65"/>
      <c r="SZX671" s="65"/>
      <c r="SZY671" s="65"/>
      <c r="SZZ671" s="65"/>
      <c r="TAA671" s="65"/>
      <c r="TAB671" s="65"/>
      <c r="TAC671" s="65"/>
      <c r="TAD671" s="65"/>
      <c r="TAE671" s="65"/>
      <c r="TAF671" s="65"/>
      <c r="TAG671" s="65"/>
      <c r="TAH671" s="65"/>
      <c r="TAI671" s="65"/>
      <c r="TAJ671" s="65"/>
      <c r="TAK671" s="65"/>
      <c r="TAL671" s="65"/>
      <c r="TAM671" s="65"/>
      <c r="TAN671" s="65"/>
      <c r="TAO671" s="65"/>
      <c r="TAP671" s="65"/>
      <c r="TAQ671" s="65"/>
      <c r="TAR671" s="65"/>
      <c r="TAS671" s="65"/>
      <c r="TAT671" s="65"/>
      <c r="TAU671" s="65"/>
      <c r="TAV671" s="65"/>
      <c r="TAW671" s="65"/>
      <c r="TAX671" s="65"/>
      <c r="TAY671" s="65"/>
      <c r="TAZ671" s="65"/>
      <c r="TBA671" s="65"/>
      <c r="TBB671" s="65"/>
      <c r="TBC671" s="65"/>
      <c r="TBD671" s="65"/>
      <c r="TBE671" s="65"/>
      <c r="TBF671" s="65"/>
      <c r="TBG671" s="65"/>
      <c r="TBH671" s="65"/>
      <c r="TBI671" s="65"/>
      <c r="TBJ671" s="65"/>
      <c r="TBK671" s="65"/>
      <c r="TBL671" s="65"/>
      <c r="TBM671" s="65"/>
      <c r="TBN671" s="65"/>
      <c r="TBO671" s="65"/>
      <c r="TBP671" s="65"/>
      <c r="TBQ671" s="65"/>
      <c r="TBR671" s="65"/>
      <c r="TBS671" s="65"/>
      <c r="TBT671" s="65"/>
      <c r="TBU671" s="65"/>
      <c r="TBV671" s="65"/>
      <c r="TBW671" s="65"/>
      <c r="TBX671" s="65"/>
      <c r="TBY671" s="65"/>
      <c r="TBZ671" s="65"/>
      <c r="TCA671" s="65"/>
      <c r="TCB671" s="65"/>
      <c r="TCC671" s="65"/>
      <c r="TCD671" s="65"/>
      <c r="TCE671" s="65"/>
      <c r="TCF671" s="65"/>
      <c r="TCG671" s="65"/>
      <c r="TCH671" s="65"/>
      <c r="TCI671" s="65"/>
      <c r="TCJ671" s="65"/>
      <c r="TCK671" s="65"/>
      <c r="TCL671" s="65"/>
      <c r="TCM671" s="65"/>
      <c r="TCN671" s="65"/>
      <c r="TCO671" s="65"/>
      <c r="TCP671" s="65"/>
      <c r="TCQ671" s="65"/>
      <c r="TCR671" s="65"/>
      <c r="TCS671" s="65"/>
      <c r="TCT671" s="65"/>
      <c r="TCU671" s="65"/>
      <c r="TCV671" s="65"/>
      <c r="TCW671" s="65"/>
      <c r="TCX671" s="65"/>
      <c r="TCY671" s="65"/>
      <c r="TCZ671" s="65"/>
      <c r="TDA671" s="65"/>
      <c r="TDB671" s="65"/>
      <c r="TDC671" s="65"/>
      <c r="TDD671" s="65"/>
      <c r="TDE671" s="65"/>
      <c r="TDF671" s="65"/>
      <c r="TDG671" s="65"/>
      <c r="TDH671" s="65"/>
      <c r="TDI671" s="65"/>
      <c r="TDJ671" s="65"/>
      <c r="TDK671" s="65"/>
      <c r="TDL671" s="65"/>
      <c r="TDM671" s="65"/>
      <c r="TDN671" s="65"/>
      <c r="TDO671" s="65"/>
      <c r="TDP671" s="65"/>
      <c r="TDQ671" s="65"/>
      <c r="TDR671" s="65"/>
      <c r="TDS671" s="65"/>
      <c r="TDT671" s="65"/>
      <c r="TDU671" s="65"/>
      <c r="TDV671" s="65"/>
      <c r="TDW671" s="65"/>
      <c r="TDX671" s="65"/>
      <c r="TDY671" s="65"/>
      <c r="TDZ671" s="65"/>
      <c r="TEA671" s="65"/>
      <c r="TEB671" s="65"/>
      <c r="TEC671" s="65"/>
      <c r="TED671" s="65"/>
      <c r="TEE671" s="65"/>
      <c r="TEF671" s="65"/>
      <c r="TEG671" s="65"/>
      <c r="TEH671" s="65"/>
      <c r="TEI671" s="65"/>
      <c r="TEJ671" s="65"/>
      <c r="TEK671" s="65"/>
      <c r="TEL671" s="65"/>
      <c r="TEM671" s="65"/>
      <c r="TEN671" s="65"/>
      <c r="TEO671" s="65"/>
      <c r="TEP671" s="65"/>
      <c r="TEQ671" s="65"/>
      <c r="TER671" s="65"/>
      <c r="TES671" s="65"/>
      <c r="TET671" s="65"/>
      <c r="TEU671" s="65"/>
      <c r="TEV671" s="65"/>
      <c r="TEW671" s="65"/>
      <c r="TEX671" s="65"/>
      <c r="TEY671" s="65"/>
      <c r="TEZ671" s="65"/>
      <c r="TFA671" s="65"/>
      <c r="TFB671" s="65"/>
      <c r="TFC671" s="65"/>
      <c r="TFD671" s="65"/>
      <c r="TFE671" s="65"/>
      <c r="TFF671" s="65"/>
      <c r="TFG671" s="65"/>
      <c r="TFH671" s="65"/>
      <c r="TFI671" s="65"/>
      <c r="TFJ671" s="65"/>
      <c r="TFK671" s="65"/>
      <c r="TFL671" s="65"/>
      <c r="TFM671" s="65"/>
      <c r="TFN671" s="65"/>
      <c r="TFO671" s="65"/>
      <c r="TFP671" s="65"/>
      <c r="TFQ671" s="65"/>
      <c r="TFR671" s="65"/>
      <c r="TFS671" s="65"/>
      <c r="TFT671" s="65"/>
      <c r="TFU671" s="65"/>
      <c r="TFV671" s="65"/>
      <c r="TFW671" s="65"/>
      <c r="TFX671" s="65"/>
      <c r="TFY671" s="65"/>
      <c r="TFZ671" s="65"/>
      <c r="TGA671" s="65"/>
      <c r="TGB671" s="65"/>
      <c r="TGC671" s="65"/>
      <c r="TGD671" s="65"/>
      <c r="TGE671" s="65"/>
      <c r="TGF671" s="65"/>
      <c r="TGG671" s="65"/>
      <c r="TGH671" s="65"/>
      <c r="TGI671" s="65"/>
      <c r="TGJ671" s="65"/>
      <c r="TGK671" s="65"/>
      <c r="TGL671" s="65"/>
      <c r="TGM671" s="65"/>
      <c r="TGN671" s="65"/>
      <c r="TGO671" s="65"/>
      <c r="TGP671" s="65"/>
      <c r="TGQ671" s="65"/>
      <c r="TGR671" s="65"/>
      <c r="TGS671" s="65"/>
      <c r="TGT671" s="65"/>
      <c r="TGU671" s="65"/>
      <c r="TGV671" s="65"/>
      <c r="TGW671" s="65"/>
      <c r="TGX671" s="65"/>
      <c r="TGY671" s="65"/>
      <c r="TGZ671" s="65"/>
      <c r="THA671" s="65"/>
      <c r="THB671" s="65"/>
      <c r="THC671" s="65"/>
      <c r="THD671" s="65"/>
      <c r="THE671" s="65"/>
      <c r="THF671" s="65"/>
      <c r="THG671" s="65"/>
      <c r="THH671" s="65"/>
      <c r="THI671" s="65"/>
      <c r="THJ671" s="65"/>
      <c r="THK671" s="65"/>
      <c r="THL671" s="65"/>
      <c r="THM671" s="65"/>
      <c r="THN671" s="65"/>
      <c r="THO671" s="65"/>
      <c r="THP671" s="65"/>
      <c r="THQ671" s="65"/>
      <c r="THR671" s="65"/>
      <c r="THS671" s="65"/>
      <c r="THT671" s="65"/>
      <c r="THU671" s="65"/>
      <c r="THV671" s="65"/>
      <c r="THW671" s="65"/>
      <c r="THX671" s="65"/>
      <c r="THY671" s="65"/>
      <c r="THZ671" s="65"/>
      <c r="TIA671" s="65"/>
      <c r="TIB671" s="65"/>
      <c r="TIC671" s="65"/>
      <c r="TID671" s="65"/>
      <c r="TIE671" s="65"/>
      <c r="TIF671" s="65"/>
      <c r="TIG671" s="65"/>
      <c r="TIH671" s="65"/>
      <c r="TII671" s="65"/>
      <c r="TIJ671" s="65"/>
      <c r="TIK671" s="65"/>
      <c r="TIL671" s="65"/>
      <c r="TIM671" s="65"/>
      <c r="TIN671" s="65"/>
      <c r="TIO671" s="65"/>
      <c r="TIP671" s="65"/>
      <c r="TIQ671" s="65"/>
      <c r="TIR671" s="65"/>
      <c r="TIS671" s="65"/>
      <c r="TIT671" s="65"/>
      <c r="TIU671" s="65"/>
      <c r="TIV671" s="65"/>
      <c r="TIW671" s="65"/>
      <c r="TIX671" s="65"/>
      <c r="TIY671" s="65"/>
      <c r="TIZ671" s="65"/>
      <c r="TJA671" s="65"/>
      <c r="TJB671" s="65"/>
      <c r="TJC671" s="65"/>
      <c r="TJD671" s="65"/>
      <c r="TJE671" s="65"/>
      <c r="TJF671" s="65"/>
      <c r="TJG671" s="65"/>
      <c r="TJH671" s="65"/>
      <c r="TJI671" s="65"/>
      <c r="TJJ671" s="65"/>
      <c r="TJK671" s="65"/>
      <c r="TJL671" s="65"/>
      <c r="TJM671" s="65"/>
      <c r="TJN671" s="65"/>
      <c r="TJO671" s="65"/>
      <c r="TJP671" s="65"/>
      <c r="TJQ671" s="65"/>
      <c r="TJR671" s="65"/>
      <c r="TJS671" s="65"/>
      <c r="TJT671" s="65"/>
      <c r="TJU671" s="65"/>
      <c r="TJV671" s="65"/>
      <c r="TJW671" s="65"/>
      <c r="TJX671" s="65"/>
      <c r="TJY671" s="65"/>
      <c r="TJZ671" s="65"/>
      <c r="TKA671" s="65"/>
      <c r="TKB671" s="65"/>
      <c r="TKC671" s="65"/>
      <c r="TKD671" s="65"/>
      <c r="TKE671" s="65"/>
      <c r="TKF671" s="65"/>
      <c r="TKG671" s="65"/>
      <c r="TKH671" s="65"/>
      <c r="TKI671" s="65"/>
      <c r="TKJ671" s="65"/>
      <c r="TKK671" s="65"/>
      <c r="TKL671" s="65"/>
      <c r="TKM671" s="65"/>
      <c r="TKN671" s="65"/>
      <c r="TKO671" s="65"/>
      <c r="TKP671" s="65"/>
      <c r="TKQ671" s="65"/>
      <c r="TKR671" s="65"/>
      <c r="TKS671" s="65"/>
      <c r="TKT671" s="65"/>
      <c r="TKU671" s="65"/>
      <c r="TKV671" s="65"/>
      <c r="TKW671" s="65"/>
      <c r="TKX671" s="65"/>
      <c r="TKY671" s="65"/>
      <c r="TKZ671" s="65"/>
      <c r="TLA671" s="65"/>
      <c r="TLB671" s="65"/>
      <c r="TLC671" s="65"/>
      <c r="TLD671" s="65"/>
      <c r="TLE671" s="65"/>
      <c r="TLF671" s="65"/>
      <c r="TLG671" s="65"/>
      <c r="TLH671" s="65"/>
      <c r="TLI671" s="65"/>
      <c r="TLJ671" s="65"/>
      <c r="TLK671" s="65"/>
      <c r="TLL671" s="65"/>
      <c r="TLM671" s="65"/>
      <c r="TLN671" s="65"/>
      <c r="TLO671" s="65"/>
      <c r="TLP671" s="65"/>
      <c r="TLQ671" s="65"/>
      <c r="TLR671" s="65"/>
      <c r="TLS671" s="65"/>
      <c r="TLT671" s="65"/>
      <c r="TLU671" s="65"/>
      <c r="TLV671" s="65"/>
      <c r="TLW671" s="65"/>
      <c r="TLX671" s="65"/>
      <c r="TLY671" s="65"/>
      <c r="TLZ671" s="65"/>
      <c r="TMA671" s="65"/>
      <c r="TMB671" s="65"/>
      <c r="TMC671" s="65"/>
      <c r="TMD671" s="65"/>
      <c r="TME671" s="65"/>
      <c r="TMF671" s="65"/>
      <c r="TMG671" s="65"/>
      <c r="TMH671" s="65"/>
      <c r="TMI671" s="65"/>
      <c r="TMJ671" s="65"/>
      <c r="TMK671" s="65"/>
      <c r="TML671" s="65"/>
      <c r="TMM671" s="65"/>
      <c r="TMN671" s="65"/>
      <c r="TMO671" s="65"/>
      <c r="TMP671" s="65"/>
      <c r="TMQ671" s="65"/>
      <c r="TMR671" s="65"/>
      <c r="TMS671" s="65"/>
      <c r="TMT671" s="65"/>
      <c r="TMU671" s="65"/>
      <c r="TMV671" s="65"/>
      <c r="TMW671" s="65"/>
      <c r="TMX671" s="65"/>
      <c r="TMY671" s="65"/>
      <c r="TMZ671" s="65"/>
      <c r="TNA671" s="65"/>
      <c r="TNB671" s="65"/>
      <c r="TNC671" s="65"/>
      <c r="TND671" s="65"/>
      <c r="TNE671" s="65"/>
      <c r="TNF671" s="65"/>
      <c r="TNG671" s="65"/>
      <c r="TNH671" s="65"/>
      <c r="TNI671" s="65"/>
      <c r="TNJ671" s="65"/>
      <c r="TNK671" s="65"/>
      <c r="TNL671" s="65"/>
      <c r="TNM671" s="65"/>
      <c r="TNN671" s="65"/>
      <c r="TNO671" s="65"/>
      <c r="TNP671" s="65"/>
      <c r="TNQ671" s="65"/>
      <c r="TNR671" s="65"/>
      <c r="TNS671" s="65"/>
      <c r="TNT671" s="65"/>
      <c r="TNU671" s="65"/>
      <c r="TNV671" s="65"/>
      <c r="TNW671" s="65"/>
      <c r="TNX671" s="65"/>
      <c r="TNY671" s="65"/>
      <c r="TNZ671" s="65"/>
      <c r="TOA671" s="65"/>
      <c r="TOB671" s="65"/>
      <c r="TOC671" s="65"/>
      <c r="TOD671" s="65"/>
      <c r="TOE671" s="65"/>
      <c r="TOF671" s="65"/>
      <c r="TOG671" s="65"/>
      <c r="TOH671" s="65"/>
      <c r="TOI671" s="65"/>
      <c r="TOJ671" s="65"/>
      <c r="TOK671" s="65"/>
      <c r="TOL671" s="65"/>
      <c r="TOM671" s="65"/>
      <c r="TON671" s="65"/>
      <c r="TOO671" s="65"/>
      <c r="TOP671" s="65"/>
      <c r="TOQ671" s="65"/>
      <c r="TOR671" s="65"/>
      <c r="TOS671" s="65"/>
      <c r="TOT671" s="65"/>
      <c r="TOU671" s="65"/>
      <c r="TOV671" s="65"/>
      <c r="TOW671" s="65"/>
      <c r="TOX671" s="65"/>
      <c r="TOY671" s="65"/>
      <c r="TOZ671" s="65"/>
      <c r="TPA671" s="65"/>
      <c r="TPB671" s="65"/>
      <c r="TPC671" s="65"/>
      <c r="TPD671" s="65"/>
      <c r="TPE671" s="65"/>
      <c r="TPF671" s="65"/>
      <c r="TPG671" s="65"/>
      <c r="TPH671" s="65"/>
      <c r="TPI671" s="65"/>
      <c r="TPJ671" s="65"/>
      <c r="TPK671" s="65"/>
      <c r="TPL671" s="65"/>
      <c r="TPM671" s="65"/>
      <c r="TPN671" s="65"/>
      <c r="TPO671" s="65"/>
      <c r="TPP671" s="65"/>
      <c r="TPQ671" s="65"/>
      <c r="TPR671" s="65"/>
      <c r="TPS671" s="65"/>
      <c r="TPT671" s="65"/>
      <c r="TPU671" s="65"/>
      <c r="TPV671" s="65"/>
      <c r="TPW671" s="65"/>
      <c r="TPX671" s="65"/>
      <c r="TPY671" s="65"/>
      <c r="TPZ671" s="65"/>
      <c r="TQA671" s="65"/>
      <c r="TQB671" s="65"/>
      <c r="TQC671" s="65"/>
      <c r="TQD671" s="65"/>
      <c r="TQE671" s="65"/>
      <c r="TQF671" s="65"/>
      <c r="TQG671" s="65"/>
      <c r="TQH671" s="65"/>
      <c r="TQI671" s="65"/>
      <c r="TQJ671" s="65"/>
      <c r="TQK671" s="65"/>
      <c r="TQL671" s="65"/>
      <c r="TQM671" s="65"/>
      <c r="TQN671" s="65"/>
      <c r="TQO671" s="65"/>
      <c r="TQP671" s="65"/>
      <c r="TQQ671" s="65"/>
      <c r="TQR671" s="65"/>
      <c r="TQS671" s="65"/>
      <c r="TQT671" s="65"/>
      <c r="TQU671" s="65"/>
      <c r="TQV671" s="65"/>
      <c r="TQW671" s="65"/>
      <c r="TQX671" s="65"/>
      <c r="TQY671" s="65"/>
      <c r="TQZ671" s="65"/>
      <c r="TRA671" s="65"/>
      <c r="TRB671" s="65"/>
      <c r="TRC671" s="65"/>
      <c r="TRD671" s="65"/>
      <c r="TRE671" s="65"/>
      <c r="TRF671" s="65"/>
      <c r="TRG671" s="65"/>
      <c r="TRH671" s="65"/>
      <c r="TRI671" s="65"/>
      <c r="TRJ671" s="65"/>
      <c r="TRK671" s="65"/>
      <c r="TRL671" s="65"/>
      <c r="TRM671" s="65"/>
      <c r="TRN671" s="65"/>
      <c r="TRO671" s="65"/>
      <c r="TRP671" s="65"/>
      <c r="TRQ671" s="65"/>
      <c r="TRR671" s="65"/>
      <c r="TRS671" s="65"/>
      <c r="TRT671" s="65"/>
      <c r="TRU671" s="65"/>
      <c r="TRV671" s="65"/>
      <c r="TRW671" s="65"/>
      <c r="TRX671" s="65"/>
      <c r="TRY671" s="65"/>
      <c r="TRZ671" s="65"/>
      <c r="TSA671" s="65"/>
      <c r="TSB671" s="65"/>
      <c r="TSC671" s="65"/>
      <c r="TSD671" s="65"/>
      <c r="TSE671" s="65"/>
      <c r="TSF671" s="65"/>
      <c r="TSG671" s="65"/>
      <c r="TSH671" s="65"/>
      <c r="TSI671" s="65"/>
      <c r="TSJ671" s="65"/>
      <c r="TSK671" s="65"/>
      <c r="TSL671" s="65"/>
      <c r="TSM671" s="65"/>
      <c r="TSN671" s="65"/>
      <c r="TSO671" s="65"/>
      <c r="TSP671" s="65"/>
      <c r="TSQ671" s="65"/>
      <c r="TSR671" s="65"/>
      <c r="TSS671" s="65"/>
      <c r="TST671" s="65"/>
      <c r="TSU671" s="65"/>
      <c r="TSV671" s="65"/>
      <c r="TSW671" s="65"/>
      <c r="TSX671" s="65"/>
      <c r="TSY671" s="65"/>
      <c r="TSZ671" s="65"/>
      <c r="TTA671" s="65"/>
      <c r="TTB671" s="65"/>
      <c r="TTC671" s="65"/>
      <c r="TTD671" s="65"/>
      <c r="TTE671" s="65"/>
      <c r="TTF671" s="65"/>
      <c r="TTG671" s="65"/>
      <c r="TTH671" s="65"/>
      <c r="TTI671" s="65"/>
      <c r="TTJ671" s="65"/>
      <c r="TTK671" s="65"/>
      <c r="TTL671" s="65"/>
      <c r="TTM671" s="65"/>
      <c r="TTN671" s="65"/>
      <c r="TTO671" s="65"/>
      <c r="TTP671" s="65"/>
      <c r="TTQ671" s="65"/>
      <c r="TTR671" s="65"/>
      <c r="TTS671" s="65"/>
      <c r="TTT671" s="65"/>
      <c r="TTU671" s="65"/>
      <c r="TTV671" s="65"/>
      <c r="TTW671" s="65"/>
      <c r="TTX671" s="65"/>
      <c r="TTY671" s="65"/>
      <c r="TTZ671" s="65"/>
      <c r="TUA671" s="65"/>
      <c r="TUB671" s="65"/>
      <c r="TUC671" s="65"/>
      <c r="TUD671" s="65"/>
      <c r="TUE671" s="65"/>
      <c r="TUF671" s="65"/>
      <c r="TUG671" s="65"/>
      <c r="TUH671" s="65"/>
      <c r="TUI671" s="65"/>
      <c r="TUJ671" s="65"/>
      <c r="TUK671" s="65"/>
      <c r="TUL671" s="65"/>
      <c r="TUM671" s="65"/>
      <c r="TUN671" s="65"/>
      <c r="TUO671" s="65"/>
      <c r="TUP671" s="65"/>
      <c r="TUQ671" s="65"/>
      <c r="TUR671" s="65"/>
      <c r="TUS671" s="65"/>
      <c r="TUT671" s="65"/>
      <c r="TUU671" s="65"/>
      <c r="TUV671" s="65"/>
      <c r="TUW671" s="65"/>
      <c r="TUX671" s="65"/>
      <c r="TUY671" s="65"/>
      <c r="TUZ671" s="65"/>
      <c r="TVA671" s="65"/>
      <c r="TVB671" s="65"/>
      <c r="TVC671" s="65"/>
      <c r="TVD671" s="65"/>
      <c r="TVE671" s="65"/>
      <c r="TVF671" s="65"/>
      <c r="TVG671" s="65"/>
      <c r="TVH671" s="65"/>
      <c r="TVI671" s="65"/>
      <c r="TVJ671" s="65"/>
      <c r="TVK671" s="65"/>
      <c r="TVL671" s="65"/>
      <c r="TVM671" s="65"/>
      <c r="TVN671" s="65"/>
      <c r="TVO671" s="65"/>
      <c r="TVP671" s="65"/>
      <c r="TVQ671" s="65"/>
      <c r="TVR671" s="65"/>
      <c r="TVS671" s="65"/>
      <c r="TVT671" s="65"/>
      <c r="TVU671" s="65"/>
      <c r="TVV671" s="65"/>
      <c r="TVW671" s="65"/>
      <c r="TVX671" s="65"/>
      <c r="TVY671" s="65"/>
      <c r="TVZ671" s="65"/>
      <c r="TWA671" s="65"/>
      <c r="TWB671" s="65"/>
      <c r="TWC671" s="65"/>
      <c r="TWD671" s="65"/>
      <c r="TWE671" s="65"/>
      <c r="TWF671" s="65"/>
      <c r="TWG671" s="65"/>
      <c r="TWH671" s="65"/>
      <c r="TWI671" s="65"/>
      <c r="TWJ671" s="65"/>
      <c r="TWK671" s="65"/>
      <c r="TWL671" s="65"/>
      <c r="TWM671" s="65"/>
      <c r="TWN671" s="65"/>
      <c r="TWO671" s="65"/>
      <c r="TWP671" s="65"/>
      <c r="TWQ671" s="65"/>
      <c r="TWR671" s="65"/>
      <c r="TWS671" s="65"/>
      <c r="TWT671" s="65"/>
      <c r="TWU671" s="65"/>
      <c r="TWV671" s="65"/>
      <c r="TWW671" s="65"/>
      <c r="TWX671" s="65"/>
      <c r="TWY671" s="65"/>
      <c r="TWZ671" s="65"/>
      <c r="TXA671" s="65"/>
      <c r="TXB671" s="65"/>
      <c r="TXC671" s="65"/>
      <c r="TXD671" s="65"/>
      <c r="TXE671" s="65"/>
      <c r="TXF671" s="65"/>
      <c r="TXG671" s="65"/>
      <c r="TXH671" s="65"/>
      <c r="TXI671" s="65"/>
      <c r="TXJ671" s="65"/>
      <c r="TXK671" s="65"/>
      <c r="TXL671" s="65"/>
      <c r="TXM671" s="65"/>
      <c r="TXN671" s="65"/>
      <c r="TXO671" s="65"/>
      <c r="TXP671" s="65"/>
      <c r="TXQ671" s="65"/>
      <c r="TXR671" s="65"/>
      <c r="TXS671" s="65"/>
      <c r="TXT671" s="65"/>
      <c r="TXU671" s="65"/>
      <c r="TXV671" s="65"/>
      <c r="TXW671" s="65"/>
      <c r="TXX671" s="65"/>
      <c r="TXY671" s="65"/>
      <c r="TXZ671" s="65"/>
      <c r="TYA671" s="65"/>
      <c r="TYB671" s="65"/>
      <c r="TYC671" s="65"/>
      <c r="TYD671" s="65"/>
      <c r="TYE671" s="65"/>
      <c r="TYF671" s="65"/>
      <c r="TYG671" s="65"/>
      <c r="TYH671" s="65"/>
      <c r="TYI671" s="65"/>
      <c r="TYJ671" s="65"/>
      <c r="TYK671" s="65"/>
      <c r="TYL671" s="65"/>
      <c r="TYM671" s="65"/>
      <c r="TYN671" s="65"/>
      <c r="TYO671" s="65"/>
      <c r="TYP671" s="65"/>
      <c r="TYQ671" s="65"/>
      <c r="TYR671" s="65"/>
      <c r="TYS671" s="65"/>
      <c r="TYT671" s="65"/>
      <c r="TYU671" s="65"/>
      <c r="TYV671" s="65"/>
      <c r="TYW671" s="65"/>
      <c r="TYX671" s="65"/>
      <c r="TYY671" s="65"/>
      <c r="TYZ671" s="65"/>
      <c r="TZA671" s="65"/>
      <c r="TZB671" s="65"/>
      <c r="TZC671" s="65"/>
      <c r="TZD671" s="65"/>
      <c r="TZE671" s="65"/>
      <c r="TZF671" s="65"/>
      <c r="TZG671" s="65"/>
      <c r="TZH671" s="65"/>
      <c r="TZI671" s="65"/>
      <c r="TZJ671" s="65"/>
      <c r="TZK671" s="65"/>
      <c r="TZL671" s="65"/>
      <c r="TZM671" s="65"/>
      <c r="TZN671" s="65"/>
      <c r="TZO671" s="65"/>
      <c r="TZP671" s="65"/>
      <c r="TZQ671" s="65"/>
      <c r="TZR671" s="65"/>
      <c r="TZS671" s="65"/>
      <c r="TZT671" s="65"/>
      <c r="TZU671" s="65"/>
      <c r="TZV671" s="65"/>
      <c r="TZW671" s="65"/>
      <c r="TZX671" s="65"/>
      <c r="TZY671" s="65"/>
      <c r="TZZ671" s="65"/>
      <c r="UAA671" s="65"/>
      <c r="UAB671" s="65"/>
      <c r="UAC671" s="65"/>
      <c r="UAD671" s="65"/>
      <c r="UAE671" s="65"/>
      <c r="UAF671" s="65"/>
      <c r="UAG671" s="65"/>
      <c r="UAH671" s="65"/>
      <c r="UAI671" s="65"/>
      <c r="UAJ671" s="65"/>
      <c r="UAK671" s="65"/>
      <c r="UAL671" s="65"/>
      <c r="UAM671" s="65"/>
      <c r="UAN671" s="65"/>
      <c r="UAO671" s="65"/>
      <c r="UAP671" s="65"/>
      <c r="UAQ671" s="65"/>
      <c r="UAR671" s="65"/>
      <c r="UAS671" s="65"/>
      <c r="UAT671" s="65"/>
      <c r="UAU671" s="65"/>
      <c r="UAV671" s="65"/>
      <c r="UAW671" s="65"/>
      <c r="UAX671" s="65"/>
      <c r="UAY671" s="65"/>
      <c r="UAZ671" s="65"/>
      <c r="UBA671" s="65"/>
      <c r="UBB671" s="65"/>
      <c r="UBC671" s="65"/>
      <c r="UBD671" s="65"/>
      <c r="UBE671" s="65"/>
      <c r="UBF671" s="65"/>
      <c r="UBG671" s="65"/>
      <c r="UBH671" s="65"/>
      <c r="UBI671" s="65"/>
      <c r="UBJ671" s="65"/>
      <c r="UBK671" s="65"/>
      <c r="UBL671" s="65"/>
      <c r="UBM671" s="65"/>
      <c r="UBN671" s="65"/>
      <c r="UBO671" s="65"/>
      <c r="UBP671" s="65"/>
      <c r="UBQ671" s="65"/>
      <c r="UBR671" s="65"/>
      <c r="UBS671" s="65"/>
      <c r="UBT671" s="65"/>
      <c r="UBU671" s="65"/>
      <c r="UBV671" s="65"/>
      <c r="UBW671" s="65"/>
      <c r="UBX671" s="65"/>
      <c r="UBY671" s="65"/>
      <c r="UBZ671" s="65"/>
      <c r="UCA671" s="65"/>
      <c r="UCB671" s="65"/>
      <c r="UCC671" s="65"/>
      <c r="UCD671" s="65"/>
      <c r="UCE671" s="65"/>
      <c r="UCF671" s="65"/>
      <c r="UCG671" s="65"/>
      <c r="UCH671" s="65"/>
      <c r="UCI671" s="65"/>
      <c r="UCJ671" s="65"/>
      <c r="UCK671" s="65"/>
      <c r="UCL671" s="65"/>
      <c r="UCM671" s="65"/>
      <c r="UCN671" s="65"/>
      <c r="UCO671" s="65"/>
      <c r="UCP671" s="65"/>
      <c r="UCQ671" s="65"/>
      <c r="UCR671" s="65"/>
      <c r="UCS671" s="65"/>
      <c r="UCT671" s="65"/>
      <c r="UCU671" s="65"/>
      <c r="UCV671" s="65"/>
      <c r="UCW671" s="65"/>
      <c r="UCX671" s="65"/>
      <c r="UCY671" s="65"/>
      <c r="UCZ671" s="65"/>
      <c r="UDA671" s="65"/>
      <c r="UDB671" s="65"/>
      <c r="UDC671" s="65"/>
      <c r="UDD671" s="65"/>
      <c r="UDE671" s="65"/>
      <c r="UDF671" s="65"/>
      <c r="UDG671" s="65"/>
      <c r="UDH671" s="65"/>
      <c r="UDI671" s="65"/>
      <c r="UDJ671" s="65"/>
      <c r="UDK671" s="65"/>
      <c r="UDL671" s="65"/>
      <c r="UDM671" s="65"/>
      <c r="UDN671" s="65"/>
      <c r="UDO671" s="65"/>
      <c r="UDP671" s="65"/>
      <c r="UDQ671" s="65"/>
      <c r="UDR671" s="65"/>
      <c r="UDS671" s="65"/>
      <c r="UDT671" s="65"/>
      <c r="UDU671" s="65"/>
      <c r="UDV671" s="65"/>
      <c r="UDW671" s="65"/>
      <c r="UDX671" s="65"/>
      <c r="UDY671" s="65"/>
      <c r="UDZ671" s="65"/>
      <c r="UEA671" s="65"/>
      <c r="UEB671" s="65"/>
      <c r="UEC671" s="65"/>
      <c r="UED671" s="65"/>
      <c r="UEE671" s="65"/>
      <c r="UEF671" s="65"/>
      <c r="UEG671" s="65"/>
      <c r="UEH671" s="65"/>
      <c r="UEI671" s="65"/>
      <c r="UEJ671" s="65"/>
      <c r="UEK671" s="65"/>
      <c r="UEL671" s="65"/>
      <c r="UEM671" s="65"/>
      <c r="UEN671" s="65"/>
      <c r="UEO671" s="65"/>
      <c r="UEP671" s="65"/>
      <c r="UEQ671" s="65"/>
      <c r="UER671" s="65"/>
      <c r="UES671" s="65"/>
      <c r="UET671" s="65"/>
      <c r="UEU671" s="65"/>
      <c r="UEV671" s="65"/>
      <c r="UEW671" s="65"/>
      <c r="UEX671" s="65"/>
      <c r="UEY671" s="65"/>
      <c r="UEZ671" s="65"/>
      <c r="UFA671" s="65"/>
      <c r="UFB671" s="65"/>
      <c r="UFC671" s="65"/>
      <c r="UFD671" s="65"/>
      <c r="UFE671" s="65"/>
      <c r="UFF671" s="65"/>
      <c r="UFG671" s="65"/>
      <c r="UFH671" s="65"/>
      <c r="UFI671" s="65"/>
      <c r="UFJ671" s="65"/>
      <c r="UFK671" s="65"/>
      <c r="UFL671" s="65"/>
      <c r="UFM671" s="65"/>
      <c r="UFN671" s="65"/>
      <c r="UFO671" s="65"/>
      <c r="UFP671" s="65"/>
      <c r="UFQ671" s="65"/>
      <c r="UFR671" s="65"/>
      <c r="UFS671" s="65"/>
      <c r="UFT671" s="65"/>
      <c r="UFU671" s="65"/>
      <c r="UFV671" s="65"/>
      <c r="UFW671" s="65"/>
      <c r="UFX671" s="65"/>
      <c r="UFY671" s="65"/>
      <c r="UFZ671" s="65"/>
      <c r="UGA671" s="65"/>
      <c r="UGB671" s="65"/>
      <c r="UGC671" s="65"/>
      <c r="UGD671" s="65"/>
      <c r="UGE671" s="65"/>
      <c r="UGF671" s="65"/>
      <c r="UGG671" s="65"/>
      <c r="UGH671" s="65"/>
      <c r="UGI671" s="65"/>
      <c r="UGJ671" s="65"/>
      <c r="UGK671" s="65"/>
      <c r="UGL671" s="65"/>
      <c r="UGM671" s="65"/>
      <c r="UGN671" s="65"/>
      <c r="UGO671" s="65"/>
      <c r="UGP671" s="65"/>
      <c r="UGQ671" s="65"/>
      <c r="UGR671" s="65"/>
      <c r="UGS671" s="65"/>
      <c r="UGT671" s="65"/>
      <c r="UGU671" s="65"/>
      <c r="UGV671" s="65"/>
      <c r="UGW671" s="65"/>
      <c r="UGX671" s="65"/>
      <c r="UGY671" s="65"/>
      <c r="UGZ671" s="65"/>
      <c r="UHA671" s="65"/>
      <c r="UHB671" s="65"/>
      <c r="UHC671" s="65"/>
      <c r="UHD671" s="65"/>
      <c r="UHE671" s="65"/>
      <c r="UHF671" s="65"/>
      <c r="UHG671" s="65"/>
      <c r="UHH671" s="65"/>
      <c r="UHI671" s="65"/>
      <c r="UHJ671" s="65"/>
      <c r="UHK671" s="65"/>
      <c r="UHL671" s="65"/>
      <c r="UHM671" s="65"/>
      <c r="UHN671" s="65"/>
      <c r="UHO671" s="65"/>
      <c r="UHP671" s="65"/>
      <c r="UHQ671" s="65"/>
      <c r="UHR671" s="65"/>
      <c r="UHS671" s="65"/>
      <c r="UHT671" s="65"/>
      <c r="UHU671" s="65"/>
      <c r="UHV671" s="65"/>
      <c r="UHW671" s="65"/>
      <c r="UHX671" s="65"/>
      <c r="UHY671" s="65"/>
      <c r="UHZ671" s="65"/>
      <c r="UIA671" s="65"/>
      <c r="UIB671" s="65"/>
      <c r="UIC671" s="65"/>
      <c r="UID671" s="65"/>
      <c r="UIE671" s="65"/>
      <c r="UIF671" s="65"/>
      <c r="UIG671" s="65"/>
      <c r="UIH671" s="65"/>
      <c r="UII671" s="65"/>
      <c r="UIJ671" s="65"/>
      <c r="UIK671" s="65"/>
      <c r="UIL671" s="65"/>
      <c r="UIM671" s="65"/>
      <c r="UIN671" s="65"/>
      <c r="UIO671" s="65"/>
      <c r="UIP671" s="65"/>
      <c r="UIQ671" s="65"/>
      <c r="UIR671" s="65"/>
      <c r="UIS671" s="65"/>
      <c r="UIT671" s="65"/>
      <c r="UIU671" s="65"/>
      <c r="UIV671" s="65"/>
      <c r="UIW671" s="65"/>
      <c r="UIX671" s="65"/>
      <c r="UIY671" s="65"/>
      <c r="UIZ671" s="65"/>
      <c r="UJA671" s="65"/>
      <c r="UJB671" s="65"/>
      <c r="UJC671" s="65"/>
      <c r="UJD671" s="65"/>
      <c r="UJE671" s="65"/>
      <c r="UJF671" s="65"/>
      <c r="UJG671" s="65"/>
      <c r="UJH671" s="65"/>
      <c r="UJI671" s="65"/>
      <c r="UJJ671" s="65"/>
      <c r="UJK671" s="65"/>
      <c r="UJL671" s="65"/>
      <c r="UJM671" s="65"/>
      <c r="UJN671" s="65"/>
      <c r="UJO671" s="65"/>
      <c r="UJP671" s="65"/>
      <c r="UJQ671" s="65"/>
      <c r="UJR671" s="65"/>
      <c r="UJS671" s="65"/>
      <c r="UJT671" s="65"/>
      <c r="UJU671" s="65"/>
      <c r="UJV671" s="65"/>
      <c r="UJW671" s="65"/>
      <c r="UJX671" s="65"/>
      <c r="UJY671" s="65"/>
      <c r="UJZ671" s="65"/>
      <c r="UKA671" s="65"/>
      <c r="UKB671" s="65"/>
      <c r="UKC671" s="65"/>
      <c r="UKD671" s="65"/>
      <c r="UKE671" s="65"/>
      <c r="UKF671" s="65"/>
      <c r="UKG671" s="65"/>
      <c r="UKH671" s="65"/>
      <c r="UKI671" s="65"/>
      <c r="UKJ671" s="65"/>
      <c r="UKK671" s="65"/>
      <c r="UKL671" s="65"/>
      <c r="UKM671" s="65"/>
      <c r="UKN671" s="65"/>
      <c r="UKO671" s="65"/>
      <c r="UKP671" s="65"/>
      <c r="UKQ671" s="65"/>
      <c r="UKR671" s="65"/>
      <c r="UKS671" s="65"/>
      <c r="UKT671" s="65"/>
      <c r="UKU671" s="65"/>
      <c r="UKV671" s="65"/>
      <c r="UKW671" s="65"/>
      <c r="UKX671" s="65"/>
      <c r="UKY671" s="65"/>
      <c r="UKZ671" s="65"/>
      <c r="ULA671" s="65"/>
      <c r="ULB671" s="65"/>
      <c r="ULC671" s="65"/>
      <c r="ULD671" s="65"/>
      <c r="ULE671" s="65"/>
      <c r="ULF671" s="65"/>
      <c r="ULG671" s="65"/>
      <c r="ULH671" s="65"/>
      <c r="ULI671" s="65"/>
      <c r="ULJ671" s="65"/>
      <c r="ULK671" s="65"/>
      <c r="ULL671" s="65"/>
      <c r="ULM671" s="65"/>
      <c r="ULN671" s="65"/>
      <c r="ULO671" s="65"/>
      <c r="ULP671" s="65"/>
      <c r="ULQ671" s="65"/>
      <c r="ULR671" s="65"/>
      <c r="ULS671" s="65"/>
      <c r="ULT671" s="65"/>
      <c r="ULU671" s="65"/>
      <c r="ULV671" s="65"/>
      <c r="ULW671" s="65"/>
      <c r="ULX671" s="65"/>
      <c r="ULY671" s="65"/>
      <c r="ULZ671" s="65"/>
      <c r="UMA671" s="65"/>
      <c r="UMB671" s="65"/>
      <c r="UMC671" s="65"/>
      <c r="UMD671" s="65"/>
      <c r="UME671" s="65"/>
      <c r="UMF671" s="65"/>
      <c r="UMG671" s="65"/>
      <c r="UMH671" s="65"/>
      <c r="UMI671" s="65"/>
      <c r="UMJ671" s="65"/>
      <c r="UMK671" s="65"/>
      <c r="UML671" s="65"/>
      <c r="UMM671" s="65"/>
      <c r="UMN671" s="65"/>
      <c r="UMO671" s="65"/>
      <c r="UMP671" s="65"/>
      <c r="UMQ671" s="65"/>
      <c r="UMR671" s="65"/>
      <c r="UMS671" s="65"/>
      <c r="UMT671" s="65"/>
      <c r="UMU671" s="65"/>
      <c r="UMV671" s="65"/>
      <c r="UMW671" s="65"/>
      <c r="UMX671" s="65"/>
      <c r="UMY671" s="65"/>
      <c r="UMZ671" s="65"/>
      <c r="UNA671" s="65"/>
      <c r="UNB671" s="65"/>
      <c r="UNC671" s="65"/>
      <c r="UND671" s="65"/>
      <c r="UNE671" s="65"/>
      <c r="UNF671" s="65"/>
      <c r="UNG671" s="65"/>
      <c r="UNH671" s="65"/>
      <c r="UNI671" s="65"/>
      <c r="UNJ671" s="65"/>
      <c r="UNK671" s="65"/>
      <c r="UNL671" s="65"/>
      <c r="UNM671" s="65"/>
      <c r="UNN671" s="65"/>
      <c r="UNO671" s="65"/>
      <c r="UNP671" s="65"/>
      <c r="UNQ671" s="65"/>
      <c r="UNR671" s="65"/>
      <c r="UNS671" s="65"/>
      <c r="UNT671" s="65"/>
      <c r="UNU671" s="65"/>
      <c r="UNV671" s="65"/>
      <c r="UNW671" s="65"/>
      <c r="UNX671" s="65"/>
      <c r="UNY671" s="65"/>
      <c r="UNZ671" s="65"/>
      <c r="UOA671" s="65"/>
      <c r="UOB671" s="65"/>
      <c r="UOC671" s="65"/>
      <c r="UOD671" s="65"/>
      <c r="UOE671" s="65"/>
      <c r="UOF671" s="65"/>
      <c r="UOG671" s="65"/>
      <c r="UOH671" s="65"/>
      <c r="UOI671" s="65"/>
      <c r="UOJ671" s="65"/>
      <c r="UOK671" s="65"/>
      <c r="UOL671" s="65"/>
      <c r="UOM671" s="65"/>
      <c r="UON671" s="65"/>
      <c r="UOO671" s="65"/>
      <c r="UOP671" s="65"/>
      <c r="UOQ671" s="65"/>
      <c r="UOR671" s="65"/>
      <c r="UOS671" s="65"/>
      <c r="UOT671" s="65"/>
      <c r="UOU671" s="65"/>
      <c r="UOV671" s="65"/>
      <c r="UOW671" s="65"/>
      <c r="UOX671" s="65"/>
      <c r="UOY671" s="65"/>
      <c r="UOZ671" s="65"/>
      <c r="UPA671" s="65"/>
      <c r="UPB671" s="65"/>
      <c r="UPC671" s="65"/>
      <c r="UPD671" s="65"/>
      <c r="UPE671" s="65"/>
      <c r="UPF671" s="65"/>
      <c r="UPG671" s="65"/>
      <c r="UPH671" s="65"/>
      <c r="UPI671" s="65"/>
      <c r="UPJ671" s="65"/>
      <c r="UPK671" s="65"/>
      <c r="UPL671" s="65"/>
      <c r="UPM671" s="65"/>
      <c r="UPN671" s="65"/>
      <c r="UPO671" s="65"/>
      <c r="UPP671" s="65"/>
      <c r="UPQ671" s="65"/>
      <c r="UPR671" s="65"/>
      <c r="UPS671" s="65"/>
      <c r="UPT671" s="65"/>
      <c r="UPU671" s="65"/>
      <c r="UPV671" s="65"/>
      <c r="UPW671" s="65"/>
      <c r="UPX671" s="65"/>
      <c r="UPY671" s="65"/>
      <c r="UPZ671" s="65"/>
      <c r="UQA671" s="65"/>
      <c r="UQB671" s="65"/>
      <c r="UQC671" s="65"/>
      <c r="UQD671" s="65"/>
      <c r="UQE671" s="65"/>
      <c r="UQF671" s="65"/>
      <c r="UQG671" s="65"/>
      <c r="UQH671" s="65"/>
      <c r="UQI671" s="65"/>
      <c r="UQJ671" s="65"/>
      <c r="UQK671" s="65"/>
      <c r="UQL671" s="65"/>
      <c r="UQM671" s="65"/>
      <c r="UQN671" s="65"/>
      <c r="UQO671" s="65"/>
      <c r="UQP671" s="65"/>
      <c r="UQQ671" s="65"/>
      <c r="UQR671" s="65"/>
      <c r="UQS671" s="65"/>
      <c r="UQT671" s="65"/>
      <c r="UQU671" s="65"/>
      <c r="UQV671" s="65"/>
      <c r="UQW671" s="65"/>
      <c r="UQX671" s="65"/>
      <c r="UQY671" s="65"/>
      <c r="UQZ671" s="65"/>
      <c r="URA671" s="65"/>
      <c r="URB671" s="65"/>
      <c r="URC671" s="65"/>
      <c r="URD671" s="65"/>
      <c r="URE671" s="65"/>
      <c r="URF671" s="65"/>
      <c r="URG671" s="65"/>
      <c r="URH671" s="65"/>
      <c r="URI671" s="65"/>
      <c r="URJ671" s="65"/>
      <c r="URK671" s="65"/>
      <c r="URL671" s="65"/>
      <c r="URM671" s="65"/>
      <c r="URN671" s="65"/>
      <c r="URO671" s="65"/>
      <c r="URP671" s="65"/>
      <c r="URQ671" s="65"/>
      <c r="URR671" s="65"/>
      <c r="URS671" s="65"/>
      <c r="URT671" s="65"/>
      <c r="URU671" s="65"/>
      <c r="URV671" s="65"/>
      <c r="URW671" s="65"/>
      <c r="URX671" s="65"/>
      <c r="URY671" s="65"/>
      <c r="URZ671" s="65"/>
      <c r="USA671" s="65"/>
      <c r="USB671" s="65"/>
      <c r="USC671" s="65"/>
      <c r="USD671" s="65"/>
      <c r="USE671" s="65"/>
      <c r="USF671" s="65"/>
      <c r="USG671" s="65"/>
      <c r="USH671" s="65"/>
      <c r="USI671" s="65"/>
      <c r="USJ671" s="65"/>
      <c r="USK671" s="65"/>
      <c r="USL671" s="65"/>
      <c r="USM671" s="65"/>
      <c r="USN671" s="65"/>
      <c r="USO671" s="65"/>
      <c r="USP671" s="65"/>
      <c r="USQ671" s="65"/>
      <c r="USR671" s="65"/>
      <c r="USS671" s="65"/>
      <c r="UST671" s="65"/>
      <c r="USU671" s="65"/>
      <c r="USV671" s="65"/>
      <c r="USW671" s="65"/>
      <c r="USX671" s="65"/>
      <c r="USY671" s="65"/>
      <c r="USZ671" s="65"/>
      <c r="UTA671" s="65"/>
      <c r="UTB671" s="65"/>
      <c r="UTC671" s="65"/>
      <c r="UTD671" s="65"/>
      <c r="UTE671" s="65"/>
      <c r="UTF671" s="65"/>
      <c r="UTG671" s="65"/>
      <c r="UTH671" s="65"/>
      <c r="UTI671" s="65"/>
      <c r="UTJ671" s="65"/>
      <c r="UTK671" s="65"/>
      <c r="UTL671" s="65"/>
      <c r="UTM671" s="65"/>
      <c r="UTN671" s="65"/>
      <c r="UTO671" s="65"/>
      <c r="UTP671" s="65"/>
      <c r="UTQ671" s="65"/>
      <c r="UTR671" s="65"/>
      <c r="UTS671" s="65"/>
      <c r="UTT671" s="65"/>
      <c r="UTU671" s="65"/>
      <c r="UTV671" s="65"/>
      <c r="UTW671" s="65"/>
      <c r="UTX671" s="65"/>
      <c r="UTY671" s="65"/>
      <c r="UTZ671" s="65"/>
      <c r="UUA671" s="65"/>
      <c r="UUB671" s="65"/>
      <c r="UUC671" s="65"/>
      <c r="UUD671" s="65"/>
      <c r="UUE671" s="65"/>
      <c r="UUF671" s="65"/>
      <c r="UUG671" s="65"/>
      <c r="UUH671" s="65"/>
      <c r="UUI671" s="65"/>
      <c r="UUJ671" s="65"/>
      <c r="UUK671" s="65"/>
      <c r="UUL671" s="65"/>
      <c r="UUM671" s="65"/>
      <c r="UUN671" s="65"/>
      <c r="UUO671" s="65"/>
      <c r="UUP671" s="65"/>
      <c r="UUQ671" s="65"/>
      <c r="UUR671" s="65"/>
      <c r="UUS671" s="65"/>
      <c r="UUT671" s="65"/>
      <c r="UUU671" s="65"/>
      <c r="UUV671" s="65"/>
      <c r="UUW671" s="65"/>
      <c r="UUX671" s="65"/>
      <c r="UUY671" s="65"/>
      <c r="UUZ671" s="65"/>
      <c r="UVA671" s="65"/>
      <c r="UVB671" s="65"/>
      <c r="UVC671" s="65"/>
      <c r="UVD671" s="65"/>
      <c r="UVE671" s="65"/>
      <c r="UVF671" s="65"/>
      <c r="UVG671" s="65"/>
      <c r="UVH671" s="65"/>
      <c r="UVI671" s="65"/>
      <c r="UVJ671" s="65"/>
      <c r="UVK671" s="65"/>
      <c r="UVL671" s="65"/>
      <c r="UVM671" s="65"/>
      <c r="UVN671" s="65"/>
      <c r="UVO671" s="65"/>
      <c r="UVP671" s="65"/>
      <c r="UVQ671" s="65"/>
      <c r="UVR671" s="65"/>
      <c r="UVS671" s="65"/>
      <c r="UVT671" s="65"/>
      <c r="UVU671" s="65"/>
      <c r="UVV671" s="65"/>
      <c r="UVW671" s="65"/>
      <c r="UVX671" s="65"/>
      <c r="UVY671" s="65"/>
      <c r="UVZ671" s="65"/>
      <c r="UWA671" s="65"/>
      <c r="UWB671" s="65"/>
      <c r="UWC671" s="65"/>
      <c r="UWD671" s="65"/>
      <c r="UWE671" s="65"/>
      <c r="UWF671" s="65"/>
      <c r="UWG671" s="65"/>
      <c r="UWH671" s="65"/>
      <c r="UWI671" s="65"/>
      <c r="UWJ671" s="65"/>
      <c r="UWK671" s="65"/>
      <c r="UWL671" s="65"/>
      <c r="UWM671" s="65"/>
      <c r="UWN671" s="65"/>
      <c r="UWO671" s="65"/>
      <c r="UWP671" s="65"/>
      <c r="UWQ671" s="65"/>
      <c r="UWR671" s="65"/>
      <c r="UWS671" s="65"/>
      <c r="UWT671" s="65"/>
      <c r="UWU671" s="65"/>
      <c r="UWV671" s="65"/>
      <c r="UWW671" s="65"/>
      <c r="UWX671" s="65"/>
      <c r="UWY671" s="65"/>
      <c r="UWZ671" s="65"/>
      <c r="UXA671" s="65"/>
      <c r="UXB671" s="65"/>
      <c r="UXC671" s="65"/>
      <c r="UXD671" s="65"/>
      <c r="UXE671" s="65"/>
      <c r="UXF671" s="65"/>
      <c r="UXG671" s="65"/>
      <c r="UXH671" s="65"/>
      <c r="UXI671" s="65"/>
      <c r="UXJ671" s="65"/>
      <c r="UXK671" s="65"/>
      <c r="UXL671" s="65"/>
      <c r="UXM671" s="65"/>
      <c r="UXN671" s="65"/>
      <c r="UXO671" s="65"/>
      <c r="UXP671" s="65"/>
      <c r="UXQ671" s="65"/>
      <c r="UXR671" s="65"/>
      <c r="UXS671" s="65"/>
      <c r="UXT671" s="65"/>
      <c r="UXU671" s="65"/>
      <c r="UXV671" s="65"/>
      <c r="UXW671" s="65"/>
      <c r="UXX671" s="65"/>
      <c r="UXY671" s="65"/>
      <c r="UXZ671" s="65"/>
      <c r="UYA671" s="65"/>
      <c r="UYB671" s="65"/>
      <c r="UYC671" s="65"/>
      <c r="UYD671" s="65"/>
      <c r="UYE671" s="65"/>
      <c r="UYF671" s="65"/>
      <c r="UYG671" s="65"/>
      <c r="UYH671" s="65"/>
      <c r="UYI671" s="65"/>
      <c r="UYJ671" s="65"/>
      <c r="UYK671" s="65"/>
      <c r="UYL671" s="65"/>
      <c r="UYM671" s="65"/>
      <c r="UYN671" s="65"/>
      <c r="UYO671" s="65"/>
      <c r="UYP671" s="65"/>
      <c r="UYQ671" s="65"/>
      <c r="UYR671" s="65"/>
      <c r="UYS671" s="65"/>
      <c r="UYT671" s="65"/>
      <c r="UYU671" s="65"/>
      <c r="UYV671" s="65"/>
      <c r="UYW671" s="65"/>
      <c r="UYX671" s="65"/>
      <c r="UYY671" s="65"/>
      <c r="UYZ671" s="65"/>
      <c r="UZA671" s="65"/>
      <c r="UZB671" s="65"/>
      <c r="UZC671" s="65"/>
      <c r="UZD671" s="65"/>
      <c r="UZE671" s="65"/>
      <c r="UZF671" s="65"/>
      <c r="UZG671" s="65"/>
      <c r="UZH671" s="65"/>
      <c r="UZI671" s="65"/>
      <c r="UZJ671" s="65"/>
      <c r="UZK671" s="65"/>
      <c r="UZL671" s="65"/>
      <c r="UZM671" s="65"/>
      <c r="UZN671" s="65"/>
      <c r="UZO671" s="65"/>
      <c r="UZP671" s="65"/>
      <c r="UZQ671" s="65"/>
      <c r="UZR671" s="65"/>
      <c r="UZS671" s="65"/>
      <c r="UZT671" s="65"/>
      <c r="UZU671" s="65"/>
      <c r="UZV671" s="65"/>
      <c r="UZW671" s="65"/>
      <c r="UZX671" s="65"/>
      <c r="UZY671" s="65"/>
      <c r="UZZ671" s="65"/>
      <c r="VAA671" s="65"/>
      <c r="VAB671" s="65"/>
      <c r="VAC671" s="65"/>
      <c r="VAD671" s="65"/>
      <c r="VAE671" s="65"/>
      <c r="VAF671" s="65"/>
      <c r="VAG671" s="65"/>
      <c r="VAH671" s="65"/>
      <c r="VAI671" s="65"/>
      <c r="VAJ671" s="65"/>
      <c r="VAK671" s="65"/>
      <c r="VAL671" s="65"/>
      <c r="VAM671" s="65"/>
      <c r="VAN671" s="65"/>
      <c r="VAO671" s="65"/>
      <c r="VAP671" s="65"/>
      <c r="VAQ671" s="65"/>
      <c r="VAR671" s="65"/>
      <c r="VAS671" s="65"/>
      <c r="VAT671" s="65"/>
      <c r="VAU671" s="65"/>
      <c r="VAV671" s="65"/>
      <c r="VAW671" s="65"/>
      <c r="VAX671" s="65"/>
      <c r="VAY671" s="65"/>
      <c r="VAZ671" s="65"/>
      <c r="VBA671" s="65"/>
      <c r="VBB671" s="65"/>
      <c r="VBC671" s="65"/>
      <c r="VBD671" s="65"/>
      <c r="VBE671" s="65"/>
      <c r="VBF671" s="65"/>
      <c r="VBG671" s="65"/>
      <c r="VBH671" s="65"/>
      <c r="VBI671" s="65"/>
      <c r="VBJ671" s="65"/>
      <c r="VBK671" s="65"/>
      <c r="VBL671" s="65"/>
      <c r="VBM671" s="65"/>
      <c r="VBN671" s="65"/>
      <c r="VBO671" s="65"/>
      <c r="VBP671" s="65"/>
      <c r="VBQ671" s="65"/>
      <c r="VBR671" s="65"/>
      <c r="VBS671" s="65"/>
      <c r="VBT671" s="65"/>
      <c r="VBU671" s="65"/>
      <c r="VBV671" s="65"/>
      <c r="VBW671" s="65"/>
      <c r="VBX671" s="65"/>
      <c r="VBY671" s="65"/>
      <c r="VBZ671" s="65"/>
      <c r="VCA671" s="65"/>
      <c r="VCB671" s="65"/>
      <c r="VCC671" s="65"/>
      <c r="VCD671" s="65"/>
      <c r="VCE671" s="65"/>
      <c r="VCF671" s="65"/>
      <c r="VCG671" s="65"/>
      <c r="VCH671" s="65"/>
      <c r="VCI671" s="65"/>
      <c r="VCJ671" s="65"/>
      <c r="VCK671" s="65"/>
      <c r="VCL671" s="65"/>
      <c r="VCM671" s="65"/>
      <c r="VCN671" s="65"/>
      <c r="VCO671" s="65"/>
      <c r="VCP671" s="65"/>
      <c r="VCQ671" s="65"/>
      <c r="VCR671" s="65"/>
      <c r="VCS671" s="65"/>
      <c r="VCT671" s="65"/>
      <c r="VCU671" s="65"/>
      <c r="VCV671" s="65"/>
      <c r="VCW671" s="65"/>
      <c r="VCX671" s="65"/>
      <c r="VCY671" s="65"/>
      <c r="VCZ671" s="65"/>
      <c r="VDA671" s="65"/>
      <c r="VDB671" s="65"/>
      <c r="VDC671" s="65"/>
      <c r="VDD671" s="65"/>
      <c r="VDE671" s="65"/>
      <c r="VDF671" s="65"/>
      <c r="VDG671" s="65"/>
      <c r="VDH671" s="65"/>
      <c r="VDI671" s="65"/>
      <c r="VDJ671" s="65"/>
      <c r="VDK671" s="65"/>
      <c r="VDL671" s="65"/>
      <c r="VDM671" s="65"/>
      <c r="VDN671" s="65"/>
      <c r="VDO671" s="65"/>
      <c r="VDP671" s="65"/>
      <c r="VDQ671" s="65"/>
      <c r="VDR671" s="65"/>
      <c r="VDS671" s="65"/>
      <c r="VDT671" s="65"/>
      <c r="VDU671" s="65"/>
      <c r="VDV671" s="65"/>
      <c r="VDW671" s="65"/>
      <c r="VDX671" s="65"/>
      <c r="VDY671" s="65"/>
      <c r="VDZ671" s="65"/>
      <c r="VEA671" s="65"/>
      <c r="VEB671" s="65"/>
      <c r="VEC671" s="65"/>
      <c r="VED671" s="65"/>
      <c r="VEE671" s="65"/>
      <c r="VEF671" s="65"/>
      <c r="VEG671" s="65"/>
      <c r="VEH671" s="65"/>
      <c r="VEI671" s="65"/>
      <c r="VEJ671" s="65"/>
      <c r="VEK671" s="65"/>
      <c r="VEL671" s="65"/>
      <c r="VEM671" s="65"/>
      <c r="VEN671" s="65"/>
      <c r="VEO671" s="65"/>
      <c r="VEP671" s="65"/>
      <c r="VEQ671" s="65"/>
      <c r="VER671" s="65"/>
      <c r="VES671" s="65"/>
      <c r="VET671" s="65"/>
      <c r="VEU671" s="65"/>
      <c r="VEV671" s="65"/>
      <c r="VEW671" s="65"/>
      <c r="VEX671" s="65"/>
      <c r="VEY671" s="65"/>
      <c r="VEZ671" s="65"/>
      <c r="VFA671" s="65"/>
      <c r="VFB671" s="65"/>
      <c r="VFC671" s="65"/>
      <c r="VFD671" s="65"/>
      <c r="VFE671" s="65"/>
      <c r="VFF671" s="65"/>
      <c r="VFG671" s="65"/>
      <c r="VFH671" s="65"/>
      <c r="VFI671" s="65"/>
      <c r="VFJ671" s="65"/>
      <c r="VFK671" s="65"/>
      <c r="VFL671" s="65"/>
      <c r="VFM671" s="65"/>
      <c r="VFN671" s="65"/>
      <c r="VFO671" s="65"/>
      <c r="VFP671" s="65"/>
      <c r="VFQ671" s="65"/>
      <c r="VFR671" s="65"/>
      <c r="VFS671" s="65"/>
      <c r="VFT671" s="65"/>
      <c r="VFU671" s="65"/>
      <c r="VFV671" s="65"/>
      <c r="VFW671" s="65"/>
      <c r="VFX671" s="65"/>
      <c r="VFY671" s="65"/>
      <c r="VFZ671" s="65"/>
      <c r="VGA671" s="65"/>
      <c r="VGB671" s="65"/>
      <c r="VGC671" s="65"/>
      <c r="VGD671" s="65"/>
      <c r="VGE671" s="65"/>
      <c r="VGF671" s="65"/>
      <c r="VGG671" s="65"/>
      <c r="VGH671" s="65"/>
      <c r="VGI671" s="65"/>
      <c r="VGJ671" s="65"/>
      <c r="VGK671" s="65"/>
      <c r="VGL671" s="65"/>
      <c r="VGM671" s="65"/>
      <c r="VGN671" s="65"/>
      <c r="VGO671" s="65"/>
      <c r="VGP671" s="65"/>
      <c r="VGQ671" s="65"/>
      <c r="VGR671" s="65"/>
      <c r="VGS671" s="65"/>
      <c r="VGT671" s="65"/>
      <c r="VGU671" s="65"/>
      <c r="VGV671" s="65"/>
      <c r="VGW671" s="65"/>
      <c r="VGX671" s="65"/>
      <c r="VGY671" s="65"/>
      <c r="VGZ671" s="65"/>
      <c r="VHA671" s="65"/>
      <c r="VHB671" s="65"/>
      <c r="VHC671" s="65"/>
      <c r="VHD671" s="65"/>
      <c r="VHE671" s="65"/>
      <c r="VHF671" s="65"/>
      <c r="VHG671" s="65"/>
      <c r="VHH671" s="65"/>
      <c r="VHI671" s="65"/>
      <c r="VHJ671" s="65"/>
      <c r="VHK671" s="65"/>
      <c r="VHL671" s="65"/>
      <c r="VHM671" s="65"/>
      <c r="VHN671" s="65"/>
      <c r="VHO671" s="65"/>
      <c r="VHP671" s="65"/>
      <c r="VHQ671" s="65"/>
      <c r="VHR671" s="65"/>
      <c r="VHS671" s="65"/>
      <c r="VHT671" s="65"/>
      <c r="VHU671" s="65"/>
      <c r="VHV671" s="65"/>
      <c r="VHW671" s="65"/>
      <c r="VHX671" s="65"/>
      <c r="VHY671" s="65"/>
      <c r="VHZ671" s="65"/>
      <c r="VIA671" s="65"/>
      <c r="VIB671" s="65"/>
      <c r="VIC671" s="65"/>
      <c r="VID671" s="65"/>
      <c r="VIE671" s="65"/>
      <c r="VIF671" s="65"/>
      <c r="VIG671" s="65"/>
      <c r="VIH671" s="65"/>
      <c r="VII671" s="65"/>
      <c r="VIJ671" s="65"/>
      <c r="VIK671" s="65"/>
      <c r="VIL671" s="65"/>
      <c r="VIM671" s="65"/>
      <c r="VIN671" s="65"/>
      <c r="VIO671" s="65"/>
      <c r="VIP671" s="65"/>
      <c r="VIQ671" s="65"/>
      <c r="VIR671" s="65"/>
      <c r="VIS671" s="65"/>
      <c r="VIT671" s="65"/>
      <c r="VIU671" s="65"/>
      <c r="VIV671" s="65"/>
      <c r="VIW671" s="65"/>
      <c r="VIX671" s="65"/>
      <c r="VIY671" s="65"/>
      <c r="VIZ671" s="65"/>
      <c r="VJA671" s="65"/>
      <c r="VJB671" s="65"/>
      <c r="VJC671" s="65"/>
      <c r="VJD671" s="65"/>
      <c r="VJE671" s="65"/>
      <c r="VJF671" s="65"/>
      <c r="VJG671" s="65"/>
      <c r="VJH671" s="65"/>
      <c r="VJI671" s="65"/>
      <c r="VJJ671" s="65"/>
      <c r="VJK671" s="65"/>
      <c r="VJL671" s="65"/>
      <c r="VJM671" s="65"/>
      <c r="VJN671" s="65"/>
      <c r="VJO671" s="65"/>
      <c r="VJP671" s="65"/>
      <c r="VJQ671" s="65"/>
      <c r="VJR671" s="65"/>
      <c r="VJS671" s="65"/>
      <c r="VJT671" s="65"/>
      <c r="VJU671" s="65"/>
      <c r="VJV671" s="65"/>
      <c r="VJW671" s="65"/>
      <c r="VJX671" s="65"/>
      <c r="VJY671" s="65"/>
      <c r="VJZ671" s="65"/>
      <c r="VKA671" s="65"/>
      <c r="VKB671" s="65"/>
      <c r="VKC671" s="65"/>
      <c r="VKD671" s="65"/>
      <c r="VKE671" s="65"/>
      <c r="VKF671" s="65"/>
      <c r="VKG671" s="65"/>
      <c r="VKH671" s="65"/>
      <c r="VKI671" s="65"/>
      <c r="VKJ671" s="65"/>
      <c r="VKK671" s="65"/>
      <c r="VKL671" s="65"/>
      <c r="VKM671" s="65"/>
      <c r="VKN671" s="65"/>
      <c r="VKO671" s="65"/>
      <c r="VKP671" s="65"/>
      <c r="VKQ671" s="65"/>
      <c r="VKR671" s="65"/>
      <c r="VKS671" s="65"/>
      <c r="VKT671" s="65"/>
      <c r="VKU671" s="65"/>
      <c r="VKV671" s="65"/>
      <c r="VKW671" s="65"/>
      <c r="VKX671" s="65"/>
      <c r="VKY671" s="65"/>
      <c r="VKZ671" s="65"/>
      <c r="VLA671" s="65"/>
      <c r="VLB671" s="65"/>
      <c r="VLC671" s="65"/>
      <c r="VLD671" s="65"/>
      <c r="VLE671" s="65"/>
      <c r="VLF671" s="65"/>
      <c r="VLG671" s="65"/>
      <c r="VLH671" s="65"/>
      <c r="VLI671" s="65"/>
      <c r="VLJ671" s="65"/>
      <c r="VLK671" s="65"/>
      <c r="VLL671" s="65"/>
      <c r="VLM671" s="65"/>
      <c r="VLN671" s="65"/>
      <c r="VLO671" s="65"/>
      <c r="VLP671" s="65"/>
      <c r="VLQ671" s="65"/>
      <c r="VLR671" s="65"/>
      <c r="VLS671" s="65"/>
      <c r="VLT671" s="65"/>
      <c r="VLU671" s="65"/>
      <c r="VLV671" s="65"/>
      <c r="VLW671" s="65"/>
      <c r="VLX671" s="65"/>
      <c r="VLY671" s="65"/>
      <c r="VLZ671" s="65"/>
      <c r="VMA671" s="65"/>
      <c r="VMB671" s="65"/>
      <c r="VMC671" s="65"/>
      <c r="VMD671" s="65"/>
      <c r="VME671" s="65"/>
      <c r="VMF671" s="65"/>
      <c r="VMG671" s="65"/>
      <c r="VMH671" s="65"/>
      <c r="VMI671" s="65"/>
      <c r="VMJ671" s="65"/>
      <c r="VMK671" s="65"/>
      <c r="VML671" s="65"/>
      <c r="VMM671" s="65"/>
      <c r="VMN671" s="65"/>
      <c r="VMO671" s="65"/>
      <c r="VMP671" s="65"/>
      <c r="VMQ671" s="65"/>
      <c r="VMR671" s="65"/>
      <c r="VMS671" s="65"/>
      <c r="VMT671" s="65"/>
      <c r="VMU671" s="65"/>
      <c r="VMV671" s="65"/>
      <c r="VMW671" s="65"/>
      <c r="VMX671" s="65"/>
      <c r="VMY671" s="65"/>
      <c r="VMZ671" s="65"/>
      <c r="VNA671" s="65"/>
      <c r="VNB671" s="65"/>
      <c r="VNC671" s="65"/>
      <c r="VND671" s="65"/>
      <c r="VNE671" s="65"/>
      <c r="VNF671" s="65"/>
      <c r="VNG671" s="65"/>
      <c r="VNH671" s="65"/>
      <c r="VNI671" s="65"/>
      <c r="VNJ671" s="65"/>
      <c r="VNK671" s="65"/>
      <c r="VNL671" s="65"/>
      <c r="VNM671" s="65"/>
      <c r="VNN671" s="65"/>
      <c r="VNO671" s="65"/>
      <c r="VNP671" s="65"/>
      <c r="VNQ671" s="65"/>
      <c r="VNR671" s="65"/>
      <c r="VNS671" s="65"/>
      <c r="VNT671" s="65"/>
      <c r="VNU671" s="65"/>
      <c r="VNV671" s="65"/>
      <c r="VNW671" s="65"/>
      <c r="VNX671" s="65"/>
      <c r="VNY671" s="65"/>
      <c r="VNZ671" s="65"/>
      <c r="VOA671" s="65"/>
      <c r="VOB671" s="65"/>
      <c r="VOC671" s="65"/>
      <c r="VOD671" s="65"/>
      <c r="VOE671" s="65"/>
      <c r="VOF671" s="65"/>
      <c r="VOG671" s="65"/>
      <c r="VOH671" s="65"/>
      <c r="VOI671" s="65"/>
      <c r="VOJ671" s="65"/>
      <c r="VOK671" s="65"/>
      <c r="VOL671" s="65"/>
      <c r="VOM671" s="65"/>
      <c r="VON671" s="65"/>
      <c r="VOO671" s="65"/>
      <c r="VOP671" s="65"/>
      <c r="VOQ671" s="65"/>
      <c r="VOR671" s="65"/>
      <c r="VOS671" s="65"/>
      <c r="VOT671" s="65"/>
      <c r="VOU671" s="65"/>
      <c r="VOV671" s="65"/>
      <c r="VOW671" s="65"/>
      <c r="VOX671" s="65"/>
      <c r="VOY671" s="65"/>
      <c r="VOZ671" s="65"/>
      <c r="VPA671" s="65"/>
      <c r="VPB671" s="65"/>
      <c r="VPC671" s="65"/>
      <c r="VPD671" s="65"/>
      <c r="VPE671" s="65"/>
      <c r="VPF671" s="65"/>
      <c r="VPG671" s="65"/>
      <c r="VPH671" s="65"/>
      <c r="VPI671" s="65"/>
      <c r="VPJ671" s="65"/>
      <c r="VPK671" s="65"/>
      <c r="VPL671" s="65"/>
      <c r="VPM671" s="65"/>
      <c r="VPN671" s="65"/>
      <c r="VPO671" s="65"/>
      <c r="VPP671" s="65"/>
      <c r="VPQ671" s="65"/>
      <c r="VPR671" s="65"/>
      <c r="VPS671" s="65"/>
      <c r="VPT671" s="65"/>
      <c r="VPU671" s="65"/>
      <c r="VPV671" s="65"/>
      <c r="VPW671" s="65"/>
      <c r="VPX671" s="65"/>
      <c r="VPY671" s="65"/>
      <c r="VPZ671" s="65"/>
      <c r="VQA671" s="65"/>
      <c r="VQB671" s="65"/>
      <c r="VQC671" s="65"/>
      <c r="VQD671" s="65"/>
      <c r="VQE671" s="65"/>
      <c r="VQF671" s="65"/>
      <c r="VQG671" s="65"/>
      <c r="VQH671" s="65"/>
      <c r="VQI671" s="65"/>
      <c r="VQJ671" s="65"/>
      <c r="VQK671" s="65"/>
      <c r="VQL671" s="65"/>
      <c r="VQM671" s="65"/>
      <c r="VQN671" s="65"/>
      <c r="VQO671" s="65"/>
      <c r="VQP671" s="65"/>
      <c r="VQQ671" s="65"/>
      <c r="VQR671" s="65"/>
      <c r="VQS671" s="65"/>
      <c r="VQT671" s="65"/>
      <c r="VQU671" s="65"/>
      <c r="VQV671" s="65"/>
      <c r="VQW671" s="65"/>
      <c r="VQX671" s="65"/>
      <c r="VQY671" s="65"/>
      <c r="VQZ671" s="65"/>
      <c r="VRA671" s="65"/>
      <c r="VRB671" s="65"/>
      <c r="VRC671" s="65"/>
      <c r="VRD671" s="65"/>
      <c r="VRE671" s="65"/>
      <c r="VRF671" s="65"/>
      <c r="VRG671" s="65"/>
      <c r="VRH671" s="65"/>
      <c r="VRI671" s="65"/>
      <c r="VRJ671" s="65"/>
      <c r="VRK671" s="65"/>
      <c r="VRL671" s="65"/>
      <c r="VRM671" s="65"/>
      <c r="VRN671" s="65"/>
      <c r="VRO671" s="65"/>
      <c r="VRP671" s="65"/>
      <c r="VRQ671" s="65"/>
      <c r="VRR671" s="65"/>
      <c r="VRS671" s="65"/>
      <c r="VRT671" s="65"/>
      <c r="VRU671" s="65"/>
      <c r="VRV671" s="65"/>
      <c r="VRW671" s="65"/>
      <c r="VRX671" s="65"/>
      <c r="VRY671" s="65"/>
      <c r="VRZ671" s="65"/>
      <c r="VSA671" s="65"/>
      <c r="VSB671" s="65"/>
      <c r="VSC671" s="65"/>
      <c r="VSD671" s="65"/>
      <c r="VSE671" s="65"/>
      <c r="VSF671" s="65"/>
      <c r="VSG671" s="65"/>
      <c r="VSH671" s="65"/>
      <c r="VSI671" s="65"/>
      <c r="VSJ671" s="65"/>
      <c r="VSK671" s="65"/>
      <c r="VSL671" s="65"/>
      <c r="VSM671" s="65"/>
      <c r="VSN671" s="65"/>
      <c r="VSO671" s="65"/>
      <c r="VSP671" s="65"/>
      <c r="VSQ671" s="65"/>
      <c r="VSR671" s="65"/>
      <c r="VSS671" s="65"/>
      <c r="VST671" s="65"/>
      <c r="VSU671" s="65"/>
      <c r="VSV671" s="65"/>
      <c r="VSW671" s="65"/>
      <c r="VSX671" s="65"/>
      <c r="VSY671" s="65"/>
      <c r="VSZ671" s="65"/>
      <c r="VTA671" s="65"/>
      <c r="VTB671" s="65"/>
      <c r="VTC671" s="65"/>
      <c r="VTD671" s="65"/>
      <c r="VTE671" s="65"/>
      <c r="VTF671" s="65"/>
      <c r="VTG671" s="65"/>
      <c r="VTH671" s="65"/>
      <c r="VTI671" s="65"/>
      <c r="VTJ671" s="65"/>
      <c r="VTK671" s="65"/>
      <c r="VTL671" s="65"/>
      <c r="VTM671" s="65"/>
      <c r="VTN671" s="65"/>
      <c r="VTO671" s="65"/>
      <c r="VTP671" s="65"/>
      <c r="VTQ671" s="65"/>
      <c r="VTR671" s="65"/>
      <c r="VTS671" s="65"/>
      <c r="VTT671" s="65"/>
      <c r="VTU671" s="65"/>
      <c r="VTV671" s="65"/>
      <c r="VTW671" s="65"/>
      <c r="VTX671" s="65"/>
      <c r="VTY671" s="65"/>
      <c r="VTZ671" s="65"/>
      <c r="VUA671" s="65"/>
      <c r="VUB671" s="65"/>
      <c r="VUC671" s="65"/>
      <c r="VUD671" s="65"/>
      <c r="VUE671" s="65"/>
      <c r="VUF671" s="65"/>
      <c r="VUG671" s="65"/>
      <c r="VUH671" s="65"/>
      <c r="VUI671" s="65"/>
      <c r="VUJ671" s="65"/>
      <c r="VUK671" s="65"/>
      <c r="VUL671" s="65"/>
      <c r="VUM671" s="65"/>
      <c r="VUN671" s="65"/>
      <c r="VUO671" s="65"/>
      <c r="VUP671" s="65"/>
      <c r="VUQ671" s="65"/>
      <c r="VUR671" s="65"/>
      <c r="VUS671" s="65"/>
      <c r="VUT671" s="65"/>
      <c r="VUU671" s="65"/>
      <c r="VUV671" s="65"/>
      <c r="VUW671" s="65"/>
      <c r="VUX671" s="65"/>
      <c r="VUY671" s="65"/>
      <c r="VUZ671" s="65"/>
      <c r="VVA671" s="65"/>
      <c r="VVB671" s="65"/>
      <c r="VVC671" s="65"/>
      <c r="VVD671" s="65"/>
      <c r="VVE671" s="65"/>
      <c r="VVF671" s="65"/>
      <c r="VVG671" s="65"/>
      <c r="VVH671" s="65"/>
      <c r="VVI671" s="65"/>
      <c r="VVJ671" s="65"/>
      <c r="VVK671" s="65"/>
      <c r="VVL671" s="65"/>
      <c r="VVM671" s="65"/>
      <c r="VVN671" s="65"/>
      <c r="VVO671" s="65"/>
      <c r="VVP671" s="65"/>
      <c r="VVQ671" s="65"/>
      <c r="VVR671" s="65"/>
      <c r="VVS671" s="65"/>
      <c r="VVT671" s="65"/>
      <c r="VVU671" s="65"/>
      <c r="VVV671" s="65"/>
      <c r="VVW671" s="65"/>
      <c r="VVX671" s="65"/>
      <c r="VVY671" s="65"/>
      <c r="VVZ671" s="65"/>
      <c r="VWA671" s="65"/>
      <c r="VWB671" s="65"/>
      <c r="VWC671" s="65"/>
      <c r="VWD671" s="65"/>
      <c r="VWE671" s="65"/>
      <c r="VWF671" s="65"/>
      <c r="VWG671" s="65"/>
      <c r="VWH671" s="65"/>
      <c r="VWI671" s="65"/>
      <c r="VWJ671" s="65"/>
      <c r="VWK671" s="65"/>
      <c r="VWL671" s="65"/>
      <c r="VWM671" s="65"/>
      <c r="VWN671" s="65"/>
      <c r="VWO671" s="65"/>
      <c r="VWP671" s="65"/>
      <c r="VWQ671" s="65"/>
      <c r="VWR671" s="65"/>
      <c r="VWS671" s="65"/>
      <c r="VWT671" s="65"/>
      <c r="VWU671" s="65"/>
      <c r="VWV671" s="65"/>
      <c r="VWW671" s="65"/>
      <c r="VWX671" s="65"/>
      <c r="VWY671" s="65"/>
      <c r="VWZ671" s="65"/>
      <c r="VXA671" s="65"/>
      <c r="VXB671" s="65"/>
      <c r="VXC671" s="65"/>
      <c r="VXD671" s="65"/>
      <c r="VXE671" s="65"/>
      <c r="VXF671" s="65"/>
      <c r="VXG671" s="65"/>
      <c r="VXH671" s="65"/>
      <c r="VXI671" s="65"/>
      <c r="VXJ671" s="65"/>
      <c r="VXK671" s="65"/>
      <c r="VXL671" s="65"/>
      <c r="VXM671" s="65"/>
      <c r="VXN671" s="65"/>
      <c r="VXO671" s="65"/>
      <c r="VXP671" s="65"/>
      <c r="VXQ671" s="65"/>
      <c r="VXR671" s="65"/>
      <c r="VXS671" s="65"/>
      <c r="VXT671" s="65"/>
      <c r="VXU671" s="65"/>
      <c r="VXV671" s="65"/>
      <c r="VXW671" s="65"/>
      <c r="VXX671" s="65"/>
      <c r="VXY671" s="65"/>
      <c r="VXZ671" s="65"/>
      <c r="VYA671" s="65"/>
      <c r="VYB671" s="65"/>
      <c r="VYC671" s="65"/>
      <c r="VYD671" s="65"/>
      <c r="VYE671" s="65"/>
      <c r="VYF671" s="65"/>
      <c r="VYG671" s="65"/>
      <c r="VYH671" s="65"/>
      <c r="VYI671" s="65"/>
      <c r="VYJ671" s="65"/>
      <c r="VYK671" s="65"/>
      <c r="VYL671" s="65"/>
      <c r="VYM671" s="65"/>
      <c r="VYN671" s="65"/>
      <c r="VYO671" s="65"/>
      <c r="VYP671" s="65"/>
      <c r="VYQ671" s="65"/>
      <c r="VYR671" s="65"/>
      <c r="VYS671" s="65"/>
      <c r="VYT671" s="65"/>
      <c r="VYU671" s="65"/>
      <c r="VYV671" s="65"/>
      <c r="VYW671" s="65"/>
      <c r="VYX671" s="65"/>
      <c r="VYY671" s="65"/>
      <c r="VYZ671" s="65"/>
      <c r="VZA671" s="65"/>
      <c r="VZB671" s="65"/>
      <c r="VZC671" s="65"/>
      <c r="VZD671" s="65"/>
      <c r="VZE671" s="65"/>
      <c r="VZF671" s="65"/>
      <c r="VZG671" s="65"/>
      <c r="VZH671" s="65"/>
      <c r="VZI671" s="65"/>
      <c r="VZJ671" s="65"/>
      <c r="VZK671" s="65"/>
      <c r="VZL671" s="65"/>
      <c r="VZM671" s="65"/>
      <c r="VZN671" s="65"/>
      <c r="VZO671" s="65"/>
      <c r="VZP671" s="65"/>
      <c r="VZQ671" s="65"/>
      <c r="VZR671" s="65"/>
      <c r="VZS671" s="65"/>
      <c r="VZT671" s="65"/>
      <c r="VZU671" s="65"/>
      <c r="VZV671" s="65"/>
      <c r="VZW671" s="65"/>
      <c r="VZX671" s="65"/>
      <c r="VZY671" s="65"/>
      <c r="VZZ671" s="65"/>
      <c r="WAA671" s="65"/>
      <c r="WAB671" s="65"/>
      <c r="WAC671" s="65"/>
      <c r="WAD671" s="65"/>
      <c r="WAE671" s="65"/>
      <c r="WAF671" s="65"/>
      <c r="WAG671" s="65"/>
      <c r="WAH671" s="65"/>
      <c r="WAI671" s="65"/>
      <c r="WAJ671" s="65"/>
      <c r="WAK671" s="65"/>
      <c r="WAL671" s="65"/>
      <c r="WAM671" s="65"/>
      <c r="WAN671" s="65"/>
      <c r="WAO671" s="65"/>
      <c r="WAP671" s="65"/>
      <c r="WAQ671" s="65"/>
      <c r="WAR671" s="65"/>
      <c r="WAS671" s="65"/>
      <c r="WAT671" s="65"/>
      <c r="WAU671" s="65"/>
      <c r="WAV671" s="65"/>
      <c r="WAW671" s="65"/>
      <c r="WAX671" s="65"/>
      <c r="WAY671" s="65"/>
      <c r="WAZ671" s="65"/>
      <c r="WBA671" s="65"/>
      <c r="WBB671" s="65"/>
      <c r="WBC671" s="65"/>
      <c r="WBD671" s="65"/>
      <c r="WBE671" s="65"/>
      <c r="WBF671" s="65"/>
      <c r="WBG671" s="65"/>
      <c r="WBH671" s="65"/>
      <c r="WBI671" s="65"/>
      <c r="WBJ671" s="65"/>
      <c r="WBK671" s="65"/>
      <c r="WBL671" s="65"/>
      <c r="WBM671" s="65"/>
      <c r="WBN671" s="65"/>
      <c r="WBO671" s="65"/>
      <c r="WBP671" s="65"/>
      <c r="WBQ671" s="65"/>
      <c r="WBR671" s="65"/>
      <c r="WBS671" s="65"/>
      <c r="WBT671" s="65"/>
      <c r="WBU671" s="65"/>
      <c r="WBV671" s="65"/>
      <c r="WBW671" s="65"/>
      <c r="WBX671" s="65"/>
      <c r="WBY671" s="65"/>
      <c r="WBZ671" s="65"/>
      <c r="WCA671" s="65"/>
      <c r="WCB671" s="65"/>
      <c r="WCC671" s="65"/>
      <c r="WCD671" s="65"/>
      <c r="WCE671" s="65"/>
      <c r="WCF671" s="65"/>
      <c r="WCG671" s="65"/>
      <c r="WCH671" s="65"/>
      <c r="WCI671" s="65"/>
      <c r="WCJ671" s="65"/>
      <c r="WCK671" s="65"/>
      <c r="WCL671" s="65"/>
      <c r="WCM671" s="65"/>
      <c r="WCN671" s="65"/>
      <c r="WCO671" s="65"/>
      <c r="WCP671" s="65"/>
      <c r="WCQ671" s="65"/>
      <c r="WCR671" s="65"/>
      <c r="WCS671" s="65"/>
      <c r="WCT671" s="65"/>
      <c r="WCU671" s="65"/>
      <c r="WCV671" s="65"/>
      <c r="WCW671" s="65"/>
      <c r="WCX671" s="65"/>
      <c r="WCY671" s="65"/>
      <c r="WCZ671" s="65"/>
      <c r="WDA671" s="65"/>
      <c r="WDB671" s="65"/>
      <c r="WDC671" s="65"/>
      <c r="WDD671" s="65"/>
      <c r="WDE671" s="65"/>
      <c r="WDF671" s="65"/>
      <c r="WDG671" s="65"/>
      <c r="WDH671" s="65"/>
      <c r="WDI671" s="65"/>
      <c r="WDJ671" s="65"/>
      <c r="WDK671" s="65"/>
      <c r="WDL671" s="65"/>
      <c r="WDM671" s="65"/>
      <c r="WDN671" s="65"/>
      <c r="WDO671" s="65"/>
      <c r="WDP671" s="65"/>
      <c r="WDQ671" s="65"/>
      <c r="WDR671" s="65"/>
      <c r="WDS671" s="65"/>
      <c r="WDT671" s="65"/>
      <c r="WDU671" s="65"/>
      <c r="WDV671" s="65"/>
      <c r="WDW671" s="65"/>
      <c r="WDX671" s="65"/>
      <c r="WDY671" s="65"/>
      <c r="WDZ671" s="65"/>
      <c r="WEA671" s="65"/>
      <c r="WEB671" s="65"/>
      <c r="WEC671" s="65"/>
      <c r="WED671" s="65"/>
      <c r="WEE671" s="65"/>
      <c r="WEF671" s="65"/>
      <c r="WEG671" s="65"/>
      <c r="WEH671" s="65"/>
      <c r="WEI671" s="65"/>
      <c r="WEJ671" s="65"/>
      <c r="WEK671" s="65"/>
      <c r="WEL671" s="65"/>
      <c r="WEM671" s="65"/>
      <c r="WEN671" s="65"/>
      <c r="WEO671" s="65"/>
      <c r="WEP671" s="65"/>
      <c r="WEQ671" s="65"/>
      <c r="WER671" s="65"/>
      <c r="WES671" s="65"/>
      <c r="WET671" s="65"/>
      <c r="WEU671" s="65"/>
      <c r="WEV671" s="65"/>
      <c r="WEW671" s="65"/>
      <c r="WEX671" s="65"/>
      <c r="WEY671" s="65"/>
      <c r="WEZ671" s="65"/>
      <c r="WFA671" s="65"/>
      <c r="WFB671" s="65"/>
      <c r="WFC671" s="65"/>
      <c r="WFD671" s="65"/>
      <c r="WFE671" s="65"/>
      <c r="WFF671" s="65"/>
      <c r="WFG671" s="65"/>
      <c r="WFH671" s="65"/>
      <c r="WFI671" s="65"/>
      <c r="WFJ671" s="65"/>
      <c r="WFK671" s="65"/>
      <c r="WFL671" s="65"/>
      <c r="WFM671" s="65"/>
      <c r="WFN671" s="65"/>
      <c r="WFO671" s="65"/>
      <c r="WFP671" s="65"/>
      <c r="WFQ671" s="65"/>
      <c r="WFR671" s="65"/>
      <c r="WFS671" s="65"/>
      <c r="WFT671" s="65"/>
      <c r="WFU671" s="65"/>
      <c r="WFV671" s="65"/>
      <c r="WFW671" s="65"/>
      <c r="WFX671" s="65"/>
      <c r="WFY671" s="65"/>
      <c r="WFZ671" s="65"/>
      <c r="WGA671" s="65"/>
      <c r="WGB671" s="65"/>
      <c r="WGC671" s="65"/>
      <c r="WGD671" s="65"/>
      <c r="WGE671" s="65"/>
      <c r="WGF671" s="65"/>
      <c r="WGG671" s="65"/>
      <c r="WGH671" s="65"/>
      <c r="WGI671" s="65"/>
      <c r="WGJ671" s="65"/>
      <c r="WGK671" s="65"/>
      <c r="WGL671" s="65"/>
      <c r="WGM671" s="65"/>
      <c r="WGN671" s="65"/>
      <c r="WGO671" s="65"/>
      <c r="WGP671" s="65"/>
      <c r="WGQ671" s="65"/>
      <c r="WGR671" s="65"/>
      <c r="WGS671" s="65"/>
      <c r="WGT671" s="65"/>
      <c r="WGU671" s="65"/>
      <c r="WGV671" s="65"/>
      <c r="WGW671" s="65"/>
      <c r="WGX671" s="65"/>
      <c r="WGY671" s="65"/>
      <c r="WGZ671" s="65"/>
      <c r="WHA671" s="65"/>
      <c r="WHB671" s="65"/>
      <c r="WHC671" s="65"/>
      <c r="WHD671" s="65"/>
      <c r="WHE671" s="65"/>
      <c r="WHF671" s="65"/>
      <c r="WHG671" s="65"/>
      <c r="WHH671" s="65"/>
      <c r="WHI671" s="65"/>
      <c r="WHJ671" s="65"/>
      <c r="WHK671" s="65"/>
      <c r="WHL671" s="65"/>
      <c r="WHM671" s="65"/>
      <c r="WHN671" s="65"/>
      <c r="WHO671" s="65"/>
      <c r="WHP671" s="65"/>
      <c r="WHQ671" s="65"/>
      <c r="WHR671" s="65"/>
      <c r="WHS671" s="65"/>
      <c r="WHT671" s="65"/>
      <c r="WHU671" s="65"/>
      <c r="WHV671" s="65"/>
      <c r="WHW671" s="65"/>
      <c r="WHX671" s="65"/>
      <c r="WHY671" s="65"/>
      <c r="WHZ671" s="65"/>
      <c r="WIA671" s="65"/>
      <c r="WIB671" s="65"/>
      <c r="WIC671" s="65"/>
      <c r="WID671" s="65"/>
      <c r="WIE671" s="65"/>
      <c r="WIF671" s="65"/>
      <c r="WIG671" s="65"/>
      <c r="WIH671" s="65"/>
      <c r="WII671" s="65"/>
      <c r="WIJ671" s="65"/>
      <c r="WIK671" s="65"/>
      <c r="WIL671" s="65"/>
      <c r="WIM671" s="65"/>
      <c r="WIN671" s="65"/>
      <c r="WIO671" s="65"/>
      <c r="WIP671" s="65"/>
      <c r="WIQ671" s="65"/>
      <c r="WIR671" s="65"/>
      <c r="WIS671" s="65"/>
      <c r="WIT671" s="65"/>
      <c r="WIU671" s="65"/>
      <c r="WIV671" s="65"/>
      <c r="WIW671" s="65"/>
      <c r="WIX671" s="65"/>
      <c r="WIY671" s="65"/>
      <c r="WIZ671" s="65"/>
      <c r="WJA671" s="65"/>
      <c r="WJB671" s="65"/>
      <c r="WJC671" s="65"/>
      <c r="WJD671" s="65"/>
      <c r="WJE671" s="65"/>
      <c r="WJF671" s="65"/>
      <c r="WJG671" s="65"/>
      <c r="WJH671" s="65"/>
      <c r="WJI671" s="65"/>
      <c r="WJJ671" s="65"/>
      <c r="WJK671" s="65"/>
      <c r="WJL671" s="65"/>
      <c r="WJM671" s="65"/>
      <c r="WJN671" s="65"/>
      <c r="WJO671" s="65"/>
      <c r="WJP671" s="65"/>
      <c r="WJQ671" s="65"/>
      <c r="WJR671" s="65"/>
      <c r="WJS671" s="65"/>
      <c r="WJT671" s="65"/>
      <c r="WJU671" s="65"/>
      <c r="WJV671" s="65"/>
      <c r="WJW671" s="65"/>
      <c r="WJX671" s="65"/>
      <c r="WJY671" s="65"/>
      <c r="WJZ671" s="65"/>
      <c r="WKA671" s="65"/>
      <c r="WKB671" s="65"/>
      <c r="WKC671" s="65"/>
      <c r="WKD671" s="65"/>
      <c r="WKE671" s="65"/>
      <c r="WKF671" s="65"/>
      <c r="WKG671" s="65"/>
      <c r="WKH671" s="65"/>
      <c r="WKI671" s="65"/>
      <c r="WKJ671" s="65"/>
      <c r="WKK671" s="65"/>
      <c r="WKL671" s="65"/>
      <c r="WKM671" s="65"/>
      <c r="WKN671" s="65"/>
      <c r="WKO671" s="65"/>
      <c r="WKP671" s="65"/>
      <c r="WKQ671" s="65"/>
      <c r="WKR671" s="65"/>
      <c r="WKS671" s="65"/>
      <c r="WKT671" s="65"/>
      <c r="WKU671" s="65"/>
      <c r="WKV671" s="65"/>
      <c r="WKW671" s="65"/>
      <c r="WKX671" s="65"/>
      <c r="WKY671" s="65"/>
      <c r="WKZ671" s="65"/>
      <c r="WLA671" s="65"/>
      <c r="WLB671" s="65"/>
      <c r="WLC671" s="65"/>
      <c r="WLD671" s="65"/>
      <c r="WLE671" s="65"/>
      <c r="WLF671" s="65"/>
      <c r="WLG671" s="65"/>
      <c r="WLH671" s="65"/>
      <c r="WLI671" s="65"/>
      <c r="WLJ671" s="65"/>
      <c r="WLK671" s="65"/>
      <c r="WLL671" s="65"/>
      <c r="WLM671" s="65"/>
      <c r="WLN671" s="65"/>
      <c r="WLO671" s="65"/>
      <c r="WLP671" s="65"/>
      <c r="WLQ671" s="65"/>
      <c r="WLR671" s="65"/>
      <c r="WLS671" s="65"/>
      <c r="WLT671" s="65"/>
      <c r="WLU671" s="65"/>
      <c r="WLV671" s="65"/>
      <c r="WLW671" s="65"/>
      <c r="WLX671" s="65"/>
      <c r="WLY671" s="65"/>
      <c r="WLZ671" s="65"/>
      <c r="WMA671" s="65"/>
      <c r="WMB671" s="65"/>
      <c r="WMC671" s="65"/>
      <c r="WMD671" s="65"/>
      <c r="WME671" s="65"/>
      <c r="WMF671" s="65"/>
      <c r="WMG671" s="65"/>
      <c r="WMH671" s="65"/>
      <c r="WMI671" s="65"/>
      <c r="WMJ671" s="65"/>
      <c r="WMK671" s="65"/>
      <c r="WML671" s="65"/>
      <c r="WMM671" s="65"/>
      <c r="WMN671" s="65"/>
      <c r="WMO671" s="65"/>
      <c r="WMP671" s="65"/>
      <c r="WMQ671" s="65"/>
      <c r="WMR671" s="65"/>
      <c r="WMS671" s="65"/>
      <c r="WMT671" s="65"/>
      <c r="WMU671" s="65"/>
      <c r="WMV671" s="65"/>
      <c r="WMW671" s="65"/>
      <c r="WMX671" s="65"/>
      <c r="WMY671" s="65"/>
      <c r="WMZ671" s="65"/>
      <c r="WNA671" s="65"/>
      <c r="WNB671" s="65"/>
      <c r="WNC671" s="65"/>
      <c r="WND671" s="65"/>
      <c r="WNE671" s="65"/>
      <c r="WNF671" s="65"/>
      <c r="WNG671" s="65"/>
      <c r="WNH671" s="65"/>
      <c r="WNI671" s="65"/>
      <c r="WNJ671" s="65"/>
      <c r="WNK671" s="65"/>
      <c r="WNL671" s="65"/>
      <c r="WNM671" s="65"/>
      <c r="WNN671" s="65"/>
      <c r="WNO671" s="65"/>
      <c r="WNP671" s="65"/>
      <c r="WNQ671" s="65"/>
      <c r="WNR671" s="65"/>
      <c r="WNS671" s="65"/>
      <c r="WNT671" s="65"/>
      <c r="WNU671" s="65"/>
      <c r="WNV671" s="65"/>
      <c r="WNW671" s="65"/>
      <c r="WNX671" s="65"/>
      <c r="WNY671" s="65"/>
      <c r="WNZ671" s="65"/>
      <c r="WOA671" s="65"/>
      <c r="WOB671" s="65"/>
      <c r="WOC671" s="65"/>
      <c r="WOD671" s="65"/>
      <c r="WOE671" s="65"/>
      <c r="WOF671" s="65"/>
      <c r="WOG671" s="65"/>
      <c r="WOH671" s="65"/>
      <c r="WOI671" s="65"/>
      <c r="WOJ671" s="65"/>
      <c r="WOK671" s="65"/>
      <c r="WOL671" s="65"/>
      <c r="WOM671" s="65"/>
      <c r="WON671" s="65"/>
      <c r="WOO671" s="65"/>
      <c r="WOP671" s="65"/>
      <c r="WOQ671" s="65"/>
      <c r="WOR671" s="65"/>
      <c r="WOS671" s="65"/>
      <c r="WOT671" s="65"/>
      <c r="WOU671" s="65"/>
      <c r="WOV671" s="65"/>
      <c r="WOW671" s="65"/>
      <c r="WOX671" s="65"/>
      <c r="WOY671" s="65"/>
      <c r="WOZ671" s="65"/>
      <c r="WPA671" s="65"/>
      <c r="WPB671" s="65"/>
      <c r="WPC671" s="65"/>
      <c r="WPD671" s="65"/>
      <c r="WPE671" s="65"/>
      <c r="WPF671" s="65"/>
      <c r="WPG671" s="65"/>
      <c r="WPH671" s="65"/>
      <c r="WPI671" s="65"/>
      <c r="WPJ671" s="65"/>
      <c r="WPK671" s="65"/>
      <c r="WPL671" s="65"/>
      <c r="WPM671" s="65"/>
      <c r="WPN671" s="65"/>
      <c r="WPO671" s="65"/>
      <c r="WPP671" s="65"/>
      <c r="WPQ671" s="65"/>
      <c r="WPR671" s="65"/>
      <c r="WPS671" s="65"/>
      <c r="WPT671" s="65"/>
      <c r="WPU671" s="65"/>
      <c r="WPV671" s="65"/>
      <c r="WPW671" s="65"/>
      <c r="WPX671" s="65"/>
      <c r="WPY671" s="65"/>
      <c r="WPZ671" s="65"/>
      <c r="WQA671" s="65"/>
      <c r="WQB671" s="65"/>
      <c r="WQC671" s="65"/>
      <c r="WQD671" s="65"/>
      <c r="WQE671" s="65"/>
      <c r="WQF671" s="65"/>
      <c r="WQG671" s="65"/>
      <c r="WQH671" s="65"/>
      <c r="WQI671" s="65"/>
      <c r="WQJ671" s="65"/>
      <c r="WQK671" s="65"/>
      <c r="WQL671" s="65"/>
      <c r="WQM671" s="65"/>
      <c r="WQN671" s="65"/>
      <c r="WQO671" s="65"/>
      <c r="WQP671" s="65"/>
      <c r="WQQ671" s="65"/>
      <c r="WQR671" s="65"/>
      <c r="WQS671" s="65"/>
      <c r="WQT671" s="65"/>
      <c r="WQU671" s="65"/>
      <c r="WQV671" s="65"/>
      <c r="WQW671" s="65"/>
      <c r="WQX671" s="65"/>
      <c r="WQY671" s="65"/>
      <c r="WQZ671" s="65"/>
      <c r="WRA671" s="65"/>
      <c r="WRB671" s="65"/>
      <c r="WRC671" s="65"/>
      <c r="WRD671" s="65"/>
      <c r="WRE671" s="65"/>
      <c r="WRF671" s="65"/>
      <c r="WRG671" s="65"/>
      <c r="WRH671" s="65"/>
      <c r="WRI671" s="65"/>
      <c r="WRJ671" s="65"/>
      <c r="WRK671" s="65"/>
      <c r="WRL671" s="65"/>
      <c r="WRM671" s="65"/>
      <c r="WRN671" s="65"/>
      <c r="WRO671" s="65"/>
      <c r="WRP671" s="65"/>
      <c r="WRQ671" s="65"/>
      <c r="WRR671" s="65"/>
      <c r="WRS671" s="65"/>
      <c r="WRT671" s="65"/>
      <c r="WRU671" s="65"/>
      <c r="WRV671" s="65"/>
      <c r="WRW671" s="65"/>
      <c r="WRX671" s="65"/>
      <c r="WRY671" s="65"/>
      <c r="WRZ671" s="65"/>
      <c r="WSA671" s="65"/>
      <c r="WSB671" s="65"/>
      <c r="WSC671" s="65"/>
      <c r="WSD671" s="65"/>
      <c r="WSE671" s="65"/>
      <c r="WSF671" s="65"/>
      <c r="WSG671" s="65"/>
      <c r="WSH671" s="65"/>
      <c r="WSI671" s="65"/>
      <c r="WSJ671" s="65"/>
      <c r="WSK671" s="65"/>
      <c r="WSL671" s="65"/>
      <c r="WSM671" s="65"/>
      <c r="WSN671" s="65"/>
      <c r="WSO671" s="65"/>
      <c r="WSP671" s="65"/>
      <c r="WSQ671" s="65"/>
      <c r="WSR671" s="65"/>
      <c r="WSS671" s="65"/>
      <c r="WST671" s="65"/>
      <c r="WSU671" s="65"/>
      <c r="WSV671" s="65"/>
      <c r="WSW671" s="65"/>
      <c r="WSX671" s="65"/>
      <c r="WSY671" s="65"/>
      <c r="WSZ671" s="65"/>
      <c r="WTA671" s="65"/>
      <c r="WTB671" s="65"/>
      <c r="WTC671" s="65"/>
      <c r="WTD671" s="65"/>
      <c r="WTE671" s="65"/>
      <c r="WTF671" s="65"/>
      <c r="WTG671" s="65"/>
      <c r="WTH671" s="65"/>
      <c r="WTI671" s="65"/>
      <c r="WTJ671" s="65"/>
      <c r="WTK671" s="65"/>
      <c r="WTL671" s="65"/>
      <c r="WTM671" s="65"/>
      <c r="WTN671" s="65"/>
      <c r="WTO671" s="65"/>
      <c r="WTP671" s="65"/>
      <c r="WTQ671" s="65"/>
      <c r="WTR671" s="65"/>
      <c r="WTS671" s="65"/>
      <c r="WTT671" s="65"/>
      <c r="WTU671" s="65"/>
      <c r="WTV671" s="65"/>
      <c r="WTW671" s="65"/>
      <c r="WTX671" s="65"/>
      <c r="WTY671" s="65"/>
      <c r="WTZ671" s="65"/>
      <c r="WUA671" s="65"/>
      <c r="WUB671" s="65"/>
      <c r="WUC671" s="65"/>
      <c r="WUD671" s="65"/>
      <c r="WUE671" s="65"/>
      <c r="WUF671" s="65"/>
      <c r="WUG671" s="65"/>
      <c r="WUH671" s="65"/>
      <c r="WUI671" s="65"/>
      <c r="WUJ671" s="65"/>
      <c r="WUK671" s="65"/>
      <c r="WUL671" s="65"/>
      <c r="WUM671" s="65"/>
      <c r="WUN671" s="65"/>
      <c r="WUO671" s="65"/>
      <c r="WUP671" s="65"/>
      <c r="WUQ671" s="65"/>
      <c r="WUR671" s="65"/>
      <c r="WUS671" s="65"/>
      <c r="WUT671" s="65"/>
      <c r="WUU671" s="65"/>
      <c r="WUV671" s="65"/>
      <c r="WUW671" s="65"/>
      <c r="WUX671" s="65"/>
      <c r="WUY671" s="65"/>
      <c r="WUZ671" s="65"/>
      <c r="WVA671" s="65"/>
      <c r="WVB671" s="65"/>
      <c r="WVC671" s="65"/>
      <c r="WVD671" s="65"/>
      <c r="WVE671" s="65"/>
      <c r="WVF671" s="65"/>
      <c r="WVG671" s="65"/>
      <c r="WVH671" s="65"/>
      <c r="WVI671" s="65"/>
      <c r="WVJ671" s="65"/>
      <c r="WVK671" s="65"/>
      <c r="WVL671" s="65"/>
      <c r="WVM671" s="65"/>
      <c r="WVN671" s="65"/>
      <c r="WVO671" s="65"/>
      <c r="WVP671" s="65"/>
      <c r="WVQ671" s="65"/>
      <c r="WVR671" s="65"/>
      <c r="WVS671" s="65"/>
      <c r="WVT671" s="65"/>
      <c r="WVU671" s="65"/>
      <c r="WVV671" s="65"/>
      <c r="WVW671" s="65"/>
      <c r="WVX671" s="65"/>
      <c r="WVY671" s="65"/>
      <c r="WVZ671" s="65"/>
      <c r="WWA671" s="65"/>
      <c r="WWB671" s="65"/>
      <c r="WWC671" s="65"/>
      <c r="WWD671" s="65"/>
      <c r="WWE671" s="65"/>
      <c r="WWF671" s="65"/>
      <c r="WWG671" s="65"/>
      <c r="WWH671" s="65"/>
      <c r="WWI671" s="65"/>
      <c r="WWJ671" s="65"/>
      <c r="WWK671" s="65"/>
      <c r="WWL671" s="65"/>
      <c r="WWM671" s="65"/>
      <c r="WWN671" s="65"/>
      <c r="WWO671" s="65"/>
      <c r="WWP671" s="65"/>
      <c r="WWQ671" s="65"/>
      <c r="WWR671" s="65"/>
      <c r="WWS671" s="65"/>
      <c r="WWT671" s="65"/>
      <c r="WWU671" s="65"/>
      <c r="WWV671" s="65"/>
      <c r="WWW671" s="65"/>
      <c r="WWX671" s="65"/>
      <c r="WWY671" s="65"/>
      <c r="WWZ671" s="65"/>
      <c r="WXA671" s="65"/>
      <c r="WXB671" s="65"/>
      <c r="WXC671" s="65"/>
      <c r="WXD671" s="65"/>
      <c r="WXE671" s="65"/>
      <c r="WXF671" s="65"/>
      <c r="WXG671" s="65"/>
      <c r="WXH671" s="65"/>
      <c r="WXI671" s="65"/>
      <c r="WXJ671" s="65"/>
      <c r="WXK671" s="65"/>
      <c r="WXL671" s="65"/>
      <c r="WXM671" s="65"/>
      <c r="WXN671" s="65"/>
      <c r="WXO671" s="65"/>
      <c r="WXP671" s="65"/>
      <c r="WXQ671" s="65"/>
      <c r="WXR671" s="65"/>
      <c r="WXS671" s="65"/>
      <c r="WXT671" s="65"/>
      <c r="WXU671" s="65"/>
      <c r="WXV671" s="65"/>
      <c r="WXW671" s="65"/>
      <c r="WXX671" s="65"/>
      <c r="WXY671" s="65"/>
      <c r="WXZ671" s="65"/>
      <c r="WYA671" s="65"/>
      <c r="WYB671" s="65"/>
      <c r="WYC671" s="65"/>
      <c r="WYD671" s="65"/>
      <c r="WYE671" s="65"/>
      <c r="WYF671" s="65"/>
      <c r="WYG671" s="65"/>
      <c r="WYH671" s="65"/>
      <c r="WYI671" s="65"/>
      <c r="WYJ671" s="65"/>
      <c r="WYK671" s="65"/>
      <c r="WYL671" s="65"/>
      <c r="WYM671" s="65"/>
      <c r="WYN671" s="65"/>
      <c r="WYO671" s="65"/>
      <c r="WYP671" s="65"/>
      <c r="WYQ671" s="65"/>
      <c r="WYR671" s="65"/>
      <c r="WYS671" s="65"/>
      <c r="WYT671" s="65"/>
      <c r="WYU671" s="65"/>
      <c r="WYV671" s="65"/>
      <c r="WYW671" s="65"/>
      <c r="WYX671" s="65"/>
      <c r="WYY671" s="65"/>
      <c r="WYZ671" s="65"/>
      <c r="WZA671" s="65"/>
      <c r="WZB671" s="65"/>
      <c r="WZC671" s="65"/>
      <c r="WZD671" s="65"/>
      <c r="WZE671" s="65"/>
      <c r="WZF671" s="65"/>
      <c r="WZG671" s="65"/>
      <c r="WZH671" s="65"/>
      <c r="WZI671" s="65"/>
      <c r="WZJ671" s="65"/>
      <c r="WZK671" s="65"/>
      <c r="WZL671" s="65"/>
      <c r="WZM671" s="65"/>
      <c r="WZN671" s="65"/>
      <c r="WZO671" s="65"/>
      <c r="WZP671" s="65"/>
      <c r="WZQ671" s="65"/>
      <c r="WZR671" s="65"/>
      <c r="WZS671" s="65"/>
      <c r="WZT671" s="65"/>
      <c r="WZU671" s="65"/>
      <c r="WZV671" s="65"/>
      <c r="WZW671" s="65"/>
      <c r="WZX671" s="65"/>
      <c r="WZY671" s="65"/>
      <c r="WZZ671" s="65"/>
      <c r="XAA671" s="65"/>
      <c r="XAB671" s="65"/>
      <c r="XAC671" s="65"/>
      <c r="XAD671" s="65"/>
      <c r="XAE671" s="65"/>
      <c r="XAF671" s="65"/>
      <c r="XAG671" s="65"/>
      <c r="XAH671" s="65"/>
      <c r="XAI671" s="65"/>
      <c r="XAJ671" s="65"/>
      <c r="XAK671" s="65"/>
      <c r="XAL671" s="65"/>
      <c r="XAM671" s="65"/>
      <c r="XAN671" s="65"/>
      <c r="XAO671" s="65"/>
      <c r="XAP671" s="65"/>
      <c r="XAQ671" s="65"/>
      <c r="XAR671" s="65"/>
      <c r="XAS671" s="65"/>
      <c r="XAT671" s="65"/>
      <c r="XAU671" s="65"/>
      <c r="XAV671" s="65"/>
      <c r="XAW671" s="65"/>
      <c r="XAX671" s="65"/>
      <c r="XAY671" s="65"/>
      <c r="XAZ671" s="65"/>
      <c r="XBA671" s="65"/>
      <c r="XBB671" s="65"/>
      <c r="XBC671" s="65"/>
      <c r="XBD671" s="65"/>
      <c r="XBE671" s="65"/>
      <c r="XBF671" s="65"/>
      <c r="XBG671" s="65"/>
      <c r="XBH671" s="65"/>
      <c r="XBI671" s="65"/>
      <c r="XBJ671" s="65"/>
      <c r="XBK671" s="65"/>
      <c r="XBL671" s="65"/>
      <c r="XBM671" s="65"/>
      <c r="XBN671" s="65"/>
      <c r="XBO671" s="65"/>
      <c r="XBP671" s="65"/>
      <c r="XBQ671" s="65"/>
      <c r="XBR671" s="65"/>
      <c r="XBS671" s="65"/>
      <c r="XBT671" s="65"/>
      <c r="XBU671" s="65"/>
      <c r="XBV671" s="65"/>
      <c r="XBW671" s="65"/>
      <c r="XBX671" s="65"/>
      <c r="XBY671" s="65"/>
      <c r="XBZ671" s="65"/>
      <c r="XCA671" s="65"/>
      <c r="XCB671" s="65"/>
      <c r="XCC671" s="65"/>
      <c r="XCD671" s="65"/>
      <c r="XCE671" s="65"/>
      <c r="XCF671" s="65"/>
      <c r="XCG671" s="65"/>
      <c r="XCH671" s="65"/>
      <c r="XCI671" s="65"/>
      <c r="XCJ671" s="65"/>
      <c r="XCK671" s="65"/>
      <c r="XCL671" s="65"/>
      <c r="XCM671" s="65"/>
      <c r="XCN671" s="65"/>
      <c r="XCO671" s="65"/>
      <c r="XCP671" s="65"/>
      <c r="XCQ671" s="65"/>
      <c r="XCR671" s="65"/>
      <c r="XCS671" s="65"/>
      <c r="XCT671" s="65"/>
      <c r="XCU671" s="65"/>
      <c r="XCV671" s="65"/>
      <c r="XCW671" s="65"/>
      <c r="XCX671" s="65"/>
      <c r="XCY671" s="65"/>
      <c r="XCZ671" s="65"/>
      <c r="XDA671" s="65"/>
      <c r="XDB671" s="65"/>
      <c r="XDC671" s="65"/>
      <c r="XDD671" s="65"/>
      <c r="XDE671" s="65"/>
      <c r="XDF671" s="65"/>
      <c r="XDG671" s="65"/>
      <c r="XDH671" s="65"/>
      <c r="XDI671" s="65"/>
      <c r="XDJ671" s="65"/>
      <c r="XDK671" s="65"/>
      <c r="XDL671" s="65"/>
      <c r="XDM671" s="65"/>
      <c r="XDN671" s="65"/>
      <c r="XDO671" s="65"/>
      <c r="XDP671" s="65"/>
      <c r="XDQ671" s="65"/>
      <c r="XDR671" s="65"/>
      <c r="XDS671" s="65"/>
      <c r="XDT671" s="65"/>
      <c r="XDU671" s="65"/>
      <c r="XDV671" s="65"/>
      <c r="XDW671" s="65"/>
      <c r="XDX671" s="65"/>
      <c r="XDY671" s="65"/>
      <c r="XDZ671" s="65"/>
      <c r="XEA671" s="65"/>
      <c r="XEB671" s="65"/>
      <c r="XEC671" s="65"/>
      <c r="XED671" s="65"/>
      <c r="XEE671" s="65"/>
      <c r="XEF671" s="65"/>
      <c r="XEG671" s="65"/>
      <c r="XEH671" s="65"/>
      <c r="XEI671" s="65"/>
      <c r="XEJ671" s="65"/>
      <c r="XEK671" s="65"/>
      <c r="XEL671" s="65"/>
      <c r="XEM671" s="65"/>
      <c r="XEN671" s="65"/>
    </row>
    <row r="672" s="7" customFormat="1" ht="27" customHeight="1" spans="1:16368">
      <c r="A672" s="18">
        <v>485</v>
      </c>
      <c r="B672" s="18" t="s">
        <v>1502</v>
      </c>
      <c r="C672" s="18" t="s">
        <v>1508</v>
      </c>
      <c r="D672" s="18" t="s">
        <v>302</v>
      </c>
      <c r="E672" s="18" t="s">
        <v>519</v>
      </c>
      <c r="F672" s="22" t="s">
        <v>289</v>
      </c>
      <c r="G672" s="22" t="s">
        <v>254</v>
      </c>
      <c r="H672" s="22" t="s">
        <v>1509</v>
      </c>
      <c r="I672" s="18" t="s">
        <v>267</v>
      </c>
      <c r="J672" s="18" t="s">
        <v>1510</v>
      </c>
      <c r="K672" s="18" t="s">
        <v>258</v>
      </c>
      <c r="L672" s="20" t="s">
        <v>212</v>
      </c>
      <c r="M672" s="18" t="s">
        <v>1505</v>
      </c>
      <c r="N672" s="22">
        <f t="shared" si="67"/>
        <v>22.22</v>
      </c>
      <c r="O672" s="22">
        <f t="shared" si="68"/>
        <v>0</v>
      </c>
      <c r="P672" s="18"/>
      <c r="Q672" s="18"/>
      <c r="R672" s="18"/>
      <c r="S672" s="18"/>
      <c r="T672" s="22">
        <f t="shared" si="69"/>
        <v>22.22</v>
      </c>
      <c r="U672" s="18">
        <v>22.22</v>
      </c>
      <c r="V672" s="18"/>
      <c r="W672" s="18"/>
      <c r="X672" s="18"/>
      <c r="Y672" s="18"/>
      <c r="Z672" s="18"/>
      <c r="AA672" s="18"/>
      <c r="AB672" s="65"/>
      <c r="AC672" s="65"/>
      <c r="AD672" s="65"/>
      <c r="AE672" s="65"/>
      <c r="AF672" s="65"/>
      <c r="AG672" s="65"/>
      <c r="AH672" s="65"/>
      <c r="AI672" s="65"/>
      <c r="AJ672" s="65"/>
      <c r="AK672" s="65"/>
      <c r="AL672" s="65"/>
      <c r="AM672" s="65"/>
      <c r="AN672" s="65"/>
      <c r="AO672" s="65"/>
      <c r="AP672" s="65"/>
      <c r="AQ672" s="65"/>
      <c r="AR672" s="65"/>
      <c r="AS672" s="65"/>
      <c r="AT672" s="65"/>
      <c r="AU672" s="65"/>
      <c r="AV672" s="65"/>
      <c r="AW672" s="65"/>
      <c r="AX672" s="65"/>
      <c r="AY672" s="65"/>
      <c r="AZ672" s="65"/>
      <c r="BA672" s="65"/>
      <c r="BB672" s="65"/>
      <c r="BC672" s="65"/>
      <c r="BD672" s="65"/>
      <c r="BE672" s="65"/>
      <c r="BF672" s="65"/>
      <c r="BG672" s="65"/>
      <c r="BH672" s="65"/>
      <c r="BI672" s="65"/>
      <c r="BJ672" s="65"/>
      <c r="BK672" s="65"/>
      <c r="BL672" s="65"/>
      <c r="BM672" s="65"/>
      <c r="BN672" s="65"/>
      <c r="BO672" s="65"/>
      <c r="BP672" s="65"/>
      <c r="BQ672" s="65"/>
      <c r="BR672" s="65"/>
      <c r="BS672" s="65"/>
      <c r="BT672" s="65"/>
      <c r="BU672" s="65"/>
      <c r="BV672" s="65"/>
      <c r="BW672" s="65"/>
      <c r="BX672" s="65"/>
      <c r="BY672" s="65"/>
      <c r="BZ672" s="65"/>
      <c r="CA672" s="65"/>
      <c r="CB672" s="65"/>
      <c r="CC672" s="65"/>
      <c r="CD672" s="65"/>
      <c r="CE672" s="65"/>
      <c r="CF672" s="65"/>
      <c r="CG672" s="65"/>
      <c r="CH672" s="65"/>
      <c r="CI672" s="65"/>
      <c r="CJ672" s="65"/>
      <c r="CK672" s="65"/>
      <c r="CL672" s="65"/>
      <c r="CM672" s="65"/>
      <c r="CN672" s="65"/>
      <c r="CO672" s="65"/>
      <c r="CP672" s="65"/>
      <c r="CQ672" s="65"/>
      <c r="CR672" s="65"/>
      <c r="CS672" s="65"/>
      <c r="CT672" s="65"/>
      <c r="CU672" s="65"/>
      <c r="CV672" s="65"/>
      <c r="CW672" s="65"/>
      <c r="CX672" s="65"/>
      <c r="CY672" s="65"/>
      <c r="CZ672" s="65"/>
      <c r="DA672" s="65"/>
      <c r="DB672" s="65"/>
      <c r="DC672" s="65"/>
      <c r="DD672" s="65"/>
      <c r="DE672" s="65"/>
      <c r="DF672" s="65"/>
      <c r="DG672" s="65"/>
      <c r="DH672" s="65"/>
      <c r="DI672" s="65"/>
      <c r="DJ672" s="65"/>
      <c r="DK672" s="65"/>
      <c r="DL672" s="65"/>
      <c r="DM672" s="65"/>
      <c r="DN672" s="65"/>
      <c r="DO672" s="65"/>
      <c r="DP672" s="65"/>
      <c r="DQ672" s="65"/>
      <c r="DR672" s="65"/>
      <c r="DS672" s="65"/>
      <c r="DT672" s="65"/>
      <c r="DU672" s="65"/>
      <c r="DV672" s="65"/>
      <c r="DW672" s="65"/>
      <c r="DX672" s="65"/>
      <c r="DY672" s="65"/>
      <c r="DZ672" s="65"/>
      <c r="EA672" s="65"/>
      <c r="EB672" s="65"/>
      <c r="EC672" s="65"/>
      <c r="ED672" s="65"/>
      <c r="EE672" s="65"/>
      <c r="EF672" s="65"/>
      <c r="EG672" s="65"/>
      <c r="EH672" s="65"/>
      <c r="EI672" s="65"/>
      <c r="EJ672" s="65"/>
      <c r="EK672" s="65"/>
      <c r="EL672" s="65"/>
      <c r="EM672" s="65"/>
      <c r="EN672" s="65"/>
      <c r="EO672" s="65"/>
      <c r="EP672" s="65"/>
      <c r="EQ672" s="65"/>
      <c r="ER672" s="65"/>
      <c r="ES672" s="65"/>
      <c r="ET672" s="65"/>
      <c r="EU672" s="65"/>
      <c r="EV672" s="65"/>
      <c r="EW672" s="65"/>
      <c r="EX672" s="65"/>
      <c r="EY672" s="65"/>
      <c r="EZ672" s="65"/>
      <c r="FA672" s="65"/>
      <c r="FB672" s="65"/>
      <c r="FC672" s="65"/>
      <c r="FD672" s="65"/>
      <c r="FE672" s="65"/>
      <c r="FF672" s="65"/>
      <c r="FG672" s="65"/>
      <c r="FH672" s="65"/>
      <c r="FI672" s="65"/>
      <c r="FJ672" s="65"/>
      <c r="FK672" s="65"/>
      <c r="FL672" s="65"/>
      <c r="FM672" s="65"/>
      <c r="FN672" s="65"/>
      <c r="FO672" s="65"/>
      <c r="FP672" s="65"/>
      <c r="FQ672" s="65"/>
      <c r="FR672" s="65"/>
      <c r="FS672" s="65"/>
      <c r="FT672" s="65"/>
      <c r="FU672" s="65"/>
      <c r="FV672" s="65"/>
      <c r="FW672" s="65"/>
      <c r="FX672" s="65"/>
      <c r="FY672" s="65"/>
      <c r="FZ672" s="65"/>
      <c r="GA672" s="65"/>
      <c r="GB672" s="65"/>
      <c r="GC672" s="65"/>
      <c r="GD672" s="65"/>
      <c r="GE672" s="65"/>
      <c r="GF672" s="65"/>
      <c r="GG672" s="65"/>
      <c r="GH672" s="65"/>
      <c r="GI672" s="65"/>
      <c r="GJ672" s="65"/>
      <c r="GK672" s="65"/>
      <c r="GL672" s="65"/>
      <c r="GM672" s="65"/>
      <c r="GN672" s="65"/>
      <c r="GO672" s="65"/>
      <c r="GP672" s="65"/>
      <c r="GQ672" s="65"/>
      <c r="GR672" s="65"/>
      <c r="GS672" s="65"/>
      <c r="GT672" s="65"/>
      <c r="GU672" s="65"/>
      <c r="GV672" s="65"/>
      <c r="GW672" s="65"/>
      <c r="GX672" s="65"/>
      <c r="GY672" s="65"/>
      <c r="GZ672" s="65"/>
      <c r="HA672" s="65"/>
      <c r="HB672" s="65"/>
      <c r="HC672" s="65"/>
      <c r="HD672" s="65"/>
      <c r="HE672" s="65"/>
      <c r="HF672" s="65"/>
      <c r="HG672" s="65"/>
      <c r="HH672" s="65"/>
      <c r="HI672" s="65"/>
      <c r="HJ672" s="65"/>
      <c r="HK672" s="65"/>
      <c r="HL672" s="65"/>
      <c r="HM672" s="65"/>
      <c r="HN672" s="65"/>
      <c r="HO672" s="65"/>
      <c r="HP672" s="65"/>
      <c r="HQ672" s="65"/>
      <c r="HR672" s="65"/>
      <c r="HS672" s="65"/>
      <c r="HT672" s="65"/>
      <c r="HU672" s="65"/>
      <c r="HV672" s="65"/>
      <c r="HW672" s="65"/>
      <c r="HX672" s="65"/>
      <c r="HY672" s="65"/>
      <c r="HZ672" s="65"/>
      <c r="IA672" s="65"/>
      <c r="IB672" s="65"/>
      <c r="IC672" s="65"/>
      <c r="ID672" s="65"/>
      <c r="IE672" s="65"/>
      <c r="IF672" s="65"/>
      <c r="IG672" s="65"/>
      <c r="IH672" s="65"/>
      <c r="II672" s="65"/>
      <c r="IJ672" s="65"/>
      <c r="IK672" s="65"/>
      <c r="IL672" s="65"/>
      <c r="IM672" s="65"/>
      <c r="IN672" s="65"/>
      <c r="IO672" s="65"/>
      <c r="IP672" s="65"/>
      <c r="IQ672" s="65"/>
      <c r="IR672" s="65"/>
      <c r="IS672" s="65"/>
      <c r="IT672" s="65"/>
      <c r="IU672" s="65"/>
      <c r="IV672" s="65"/>
      <c r="IW672" s="65"/>
      <c r="IX672" s="65"/>
      <c r="IY672" s="65"/>
      <c r="IZ672" s="65"/>
      <c r="JA672" s="65"/>
      <c r="JB672" s="65"/>
      <c r="JC672" s="65"/>
      <c r="JD672" s="65"/>
      <c r="JE672" s="65"/>
      <c r="JF672" s="65"/>
      <c r="JG672" s="65"/>
      <c r="JH672" s="65"/>
      <c r="JI672" s="65"/>
      <c r="JJ672" s="65"/>
      <c r="JK672" s="65"/>
      <c r="JL672" s="65"/>
      <c r="JM672" s="65"/>
      <c r="JN672" s="65"/>
      <c r="JO672" s="65"/>
      <c r="JP672" s="65"/>
      <c r="JQ672" s="65"/>
      <c r="JR672" s="65"/>
      <c r="JS672" s="65"/>
      <c r="JT672" s="65"/>
      <c r="JU672" s="65"/>
      <c r="JV672" s="65"/>
      <c r="JW672" s="65"/>
      <c r="JX672" s="65"/>
      <c r="JY672" s="65"/>
      <c r="JZ672" s="65"/>
      <c r="KA672" s="65"/>
      <c r="KB672" s="65"/>
      <c r="KC672" s="65"/>
      <c r="KD672" s="65"/>
      <c r="KE672" s="65"/>
      <c r="KF672" s="65"/>
      <c r="KG672" s="65"/>
      <c r="KH672" s="65"/>
      <c r="KI672" s="65"/>
      <c r="KJ672" s="65"/>
      <c r="KK672" s="65"/>
      <c r="KL672" s="65"/>
      <c r="KM672" s="65"/>
      <c r="KN672" s="65"/>
      <c r="KO672" s="65"/>
      <c r="KP672" s="65"/>
      <c r="KQ672" s="65"/>
      <c r="KR672" s="65"/>
      <c r="KS672" s="65"/>
      <c r="KT672" s="65"/>
      <c r="KU672" s="65"/>
      <c r="KV672" s="65"/>
      <c r="KW672" s="65"/>
      <c r="KX672" s="65"/>
      <c r="KY672" s="65"/>
      <c r="KZ672" s="65"/>
      <c r="LA672" s="65"/>
      <c r="LB672" s="65"/>
      <c r="LC672" s="65"/>
      <c r="LD672" s="65"/>
      <c r="LE672" s="65"/>
      <c r="LF672" s="65"/>
      <c r="LG672" s="65"/>
      <c r="LH672" s="65"/>
      <c r="LI672" s="65"/>
      <c r="LJ672" s="65"/>
      <c r="LK672" s="65"/>
      <c r="LL672" s="65"/>
      <c r="LM672" s="65"/>
      <c r="LN672" s="65"/>
      <c r="LO672" s="65"/>
      <c r="LP672" s="65"/>
      <c r="LQ672" s="65"/>
      <c r="LR672" s="65"/>
      <c r="LS672" s="65"/>
      <c r="LT672" s="65"/>
      <c r="LU672" s="65"/>
      <c r="LV672" s="65"/>
      <c r="LW672" s="65"/>
      <c r="LX672" s="65"/>
      <c r="LY672" s="65"/>
      <c r="LZ672" s="65"/>
      <c r="MA672" s="65"/>
      <c r="MB672" s="65"/>
      <c r="MC672" s="65"/>
      <c r="MD672" s="65"/>
      <c r="ME672" s="65"/>
      <c r="MF672" s="65"/>
      <c r="MG672" s="65"/>
      <c r="MH672" s="65"/>
      <c r="MI672" s="65"/>
      <c r="MJ672" s="65"/>
      <c r="MK672" s="65"/>
      <c r="ML672" s="65"/>
      <c r="MM672" s="65"/>
      <c r="MN672" s="65"/>
      <c r="MO672" s="65"/>
      <c r="MP672" s="65"/>
      <c r="MQ672" s="65"/>
      <c r="MR672" s="65"/>
      <c r="MS672" s="65"/>
      <c r="MT672" s="65"/>
      <c r="MU672" s="65"/>
      <c r="MV672" s="65"/>
      <c r="MW672" s="65"/>
      <c r="MX672" s="65"/>
      <c r="MY672" s="65"/>
      <c r="MZ672" s="65"/>
      <c r="NA672" s="65"/>
      <c r="NB672" s="65"/>
      <c r="NC672" s="65"/>
      <c r="ND672" s="65"/>
      <c r="NE672" s="65"/>
      <c r="NF672" s="65"/>
      <c r="NG672" s="65"/>
      <c r="NH672" s="65"/>
      <c r="NI672" s="65"/>
      <c r="NJ672" s="65"/>
      <c r="NK672" s="65"/>
      <c r="NL672" s="65"/>
      <c r="NM672" s="65"/>
      <c r="NN672" s="65"/>
      <c r="NO672" s="65"/>
      <c r="NP672" s="65"/>
      <c r="NQ672" s="65"/>
      <c r="NR672" s="65"/>
      <c r="NS672" s="65"/>
      <c r="NT672" s="65"/>
      <c r="NU672" s="65"/>
      <c r="NV672" s="65"/>
      <c r="NW672" s="65"/>
      <c r="NX672" s="65"/>
      <c r="NY672" s="65"/>
      <c r="NZ672" s="65"/>
      <c r="OA672" s="65"/>
      <c r="OB672" s="65"/>
      <c r="OC672" s="65"/>
      <c r="OD672" s="65"/>
      <c r="OE672" s="65"/>
      <c r="OF672" s="65"/>
      <c r="OG672" s="65"/>
      <c r="OH672" s="65"/>
      <c r="OI672" s="65"/>
      <c r="OJ672" s="65"/>
      <c r="OK672" s="65"/>
      <c r="OL672" s="65"/>
      <c r="OM672" s="65"/>
      <c r="ON672" s="65"/>
      <c r="OO672" s="65"/>
      <c r="OP672" s="65"/>
      <c r="OQ672" s="65"/>
      <c r="OR672" s="65"/>
      <c r="OS672" s="65"/>
      <c r="OT672" s="65"/>
      <c r="OU672" s="65"/>
      <c r="OV672" s="65"/>
      <c r="OW672" s="65"/>
      <c r="OX672" s="65"/>
      <c r="OY672" s="65"/>
      <c r="OZ672" s="65"/>
      <c r="PA672" s="65"/>
      <c r="PB672" s="65"/>
      <c r="PC672" s="65"/>
      <c r="PD672" s="65"/>
      <c r="PE672" s="65"/>
      <c r="PF672" s="65"/>
      <c r="PG672" s="65"/>
      <c r="PH672" s="65"/>
      <c r="PI672" s="65"/>
      <c r="PJ672" s="65"/>
      <c r="PK672" s="65"/>
      <c r="PL672" s="65"/>
      <c r="PM672" s="65"/>
      <c r="PN672" s="65"/>
      <c r="PO672" s="65"/>
      <c r="PP672" s="65"/>
      <c r="PQ672" s="65"/>
      <c r="PR672" s="65"/>
      <c r="PS672" s="65"/>
      <c r="PT672" s="65"/>
      <c r="PU672" s="65"/>
      <c r="PV672" s="65"/>
      <c r="PW672" s="65"/>
      <c r="PX672" s="65"/>
      <c r="PY672" s="65"/>
      <c r="PZ672" s="65"/>
      <c r="QA672" s="65"/>
      <c r="QB672" s="65"/>
      <c r="QC672" s="65"/>
      <c r="QD672" s="65"/>
      <c r="QE672" s="65"/>
      <c r="QF672" s="65"/>
      <c r="QG672" s="65"/>
      <c r="QH672" s="65"/>
      <c r="QI672" s="65"/>
      <c r="QJ672" s="65"/>
      <c r="QK672" s="65"/>
      <c r="QL672" s="65"/>
      <c r="QM672" s="65"/>
      <c r="QN672" s="65"/>
      <c r="QO672" s="65"/>
      <c r="QP672" s="65"/>
      <c r="QQ672" s="65"/>
      <c r="QR672" s="65"/>
      <c r="QS672" s="65"/>
      <c r="QT672" s="65"/>
      <c r="QU672" s="65"/>
      <c r="QV672" s="65"/>
      <c r="QW672" s="65"/>
      <c r="QX672" s="65"/>
      <c r="QY672" s="65"/>
      <c r="QZ672" s="65"/>
      <c r="RA672" s="65"/>
      <c r="RB672" s="65"/>
      <c r="RC672" s="65"/>
      <c r="RD672" s="65"/>
      <c r="RE672" s="65"/>
      <c r="RF672" s="65"/>
      <c r="RG672" s="65"/>
      <c r="RH672" s="65"/>
      <c r="RI672" s="65"/>
      <c r="RJ672" s="65"/>
      <c r="RK672" s="65"/>
      <c r="RL672" s="65"/>
      <c r="RM672" s="65"/>
      <c r="RN672" s="65"/>
      <c r="RO672" s="65"/>
      <c r="RP672" s="65"/>
      <c r="RQ672" s="65"/>
      <c r="RR672" s="65"/>
      <c r="RS672" s="65"/>
      <c r="RT672" s="65"/>
      <c r="RU672" s="65"/>
      <c r="RV672" s="65"/>
      <c r="RW672" s="65"/>
      <c r="RX672" s="65"/>
      <c r="RY672" s="65"/>
      <c r="RZ672" s="65"/>
      <c r="SA672" s="65"/>
      <c r="SB672" s="65"/>
      <c r="SC672" s="65"/>
      <c r="SD672" s="65"/>
      <c r="SE672" s="65"/>
      <c r="SF672" s="65"/>
      <c r="SG672" s="65"/>
      <c r="SH672" s="65"/>
      <c r="SI672" s="65"/>
      <c r="SJ672" s="65"/>
      <c r="SK672" s="65"/>
      <c r="SL672" s="65"/>
      <c r="SM672" s="65"/>
      <c r="SN672" s="65"/>
      <c r="SO672" s="65"/>
      <c r="SP672" s="65"/>
      <c r="SQ672" s="65"/>
      <c r="SR672" s="65"/>
      <c r="SS672" s="65"/>
      <c r="ST672" s="65"/>
      <c r="SU672" s="65"/>
      <c r="SV672" s="65"/>
      <c r="SW672" s="65"/>
      <c r="SX672" s="65"/>
      <c r="SY672" s="65"/>
      <c r="SZ672" s="65"/>
      <c r="TA672" s="65"/>
      <c r="TB672" s="65"/>
      <c r="TC672" s="65"/>
      <c r="TD672" s="65"/>
      <c r="TE672" s="65"/>
      <c r="TF672" s="65"/>
      <c r="TG672" s="65"/>
      <c r="TH672" s="65"/>
      <c r="TI672" s="65"/>
      <c r="TJ672" s="65"/>
      <c r="TK672" s="65"/>
      <c r="TL672" s="65"/>
      <c r="TM672" s="65"/>
      <c r="TN672" s="65"/>
      <c r="TO672" s="65"/>
      <c r="TP672" s="65"/>
      <c r="TQ672" s="65"/>
      <c r="TR672" s="65"/>
      <c r="TS672" s="65"/>
      <c r="TT672" s="65"/>
      <c r="TU672" s="65"/>
      <c r="TV672" s="65"/>
      <c r="TW672" s="65"/>
      <c r="TX672" s="65"/>
      <c r="TY672" s="65"/>
      <c r="TZ672" s="65"/>
      <c r="UA672" s="65"/>
      <c r="UB672" s="65"/>
      <c r="UC672" s="65"/>
      <c r="UD672" s="65"/>
      <c r="UE672" s="65"/>
      <c r="UF672" s="65"/>
      <c r="UG672" s="65"/>
      <c r="UH672" s="65"/>
      <c r="UI672" s="65"/>
      <c r="UJ672" s="65"/>
      <c r="UK672" s="65"/>
      <c r="UL672" s="65"/>
      <c r="UM672" s="65"/>
      <c r="UN672" s="65"/>
      <c r="UO672" s="65"/>
      <c r="UP672" s="65"/>
      <c r="UQ672" s="65"/>
      <c r="UR672" s="65"/>
      <c r="US672" s="65"/>
      <c r="UT672" s="65"/>
      <c r="UU672" s="65"/>
      <c r="UV672" s="65"/>
      <c r="UW672" s="65"/>
      <c r="UX672" s="65"/>
      <c r="UY672" s="65"/>
      <c r="UZ672" s="65"/>
      <c r="VA672" s="65"/>
      <c r="VB672" s="65"/>
      <c r="VC672" s="65"/>
      <c r="VD672" s="65"/>
      <c r="VE672" s="65"/>
      <c r="VF672" s="65"/>
      <c r="VG672" s="65"/>
      <c r="VH672" s="65"/>
      <c r="VI672" s="65"/>
      <c r="VJ672" s="65"/>
      <c r="VK672" s="65"/>
      <c r="VL672" s="65"/>
      <c r="VM672" s="65"/>
      <c r="VN672" s="65"/>
      <c r="VO672" s="65"/>
      <c r="VP672" s="65"/>
      <c r="VQ672" s="65"/>
      <c r="VR672" s="65"/>
      <c r="VS672" s="65"/>
      <c r="VT672" s="65"/>
      <c r="VU672" s="65"/>
      <c r="VV672" s="65"/>
      <c r="VW672" s="65"/>
      <c r="VX672" s="65"/>
      <c r="VY672" s="65"/>
      <c r="VZ672" s="65"/>
      <c r="WA672" s="65"/>
      <c r="WB672" s="65"/>
      <c r="WC672" s="65"/>
      <c r="WD672" s="65"/>
      <c r="WE672" s="65"/>
      <c r="WF672" s="65"/>
      <c r="WG672" s="65"/>
      <c r="WH672" s="65"/>
      <c r="WI672" s="65"/>
      <c r="WJ672" s="65"/>
      <c r="WK672" s="65"/>
      <c r="WL672" s="65"/>
      <c r="WM672" s="65"/>
      <c r="WN672" s="65"/>
      <c r="WO672" s="65"/>
      <c r="WP672" s="65"/>
      <c r="WQ672" s="65"/>
      <c r="WR672" s="65"/>
      <c r="WS672" s="65"/>
      <c r="WT672" s="65"/>
      <c r="WU672" s="65"/>
      <c r="WV672" s="65"/>
      <c r="WW672" s="65"/>
      <c r="WX672" s="65"/>
      <c r="WY672" s="65"/>
      <c r="WZ672" s="65"/>
      <c r="XA672" s="65"/>
      <c r="XB672" s="65"/>
      <c r="XC672" s="65"/>
      <c r="XD672" s="65"/>
      <c r="XE672" s="65"/>
      <c r="XF672" s="65"/>
      <c r="XG672" s="65"/>
      <c r="XH672" s="65"/>
      <c r="XI672" s="65"/>
      <c r="XJ672" s="65"/>
      <c r="XK672" s="65"/>
      <c r="XL672" s="65"/>
      <c r="XM672" s="65"/>
      <c r="XN672" s="65"/>
      <c r="XO672" s="65"/>
      <c r="XP672" s="65"/>
      <c r="XQ672" s="65"/>
      <c r="XR672" s="65"/>
      <c r="XS672" s="65"/>
      <c r="XT672" s="65"/>
      <c r="XU672" s="65"/>
      <c r="XV672" s="65"/>
      <c r="XW672" s="65"/>
      <c r="XX672" s="65"/>
      <c r="XY672" s="65"/>
      <c r="XZ672" s="65"/>
      <c r="YA672" s="65"/>
      <c r="YB672" s="65"/>
      <c r="YC672" s="65"/>
      <c r="YD672" s="65"/>
      <c r="YE672" s="65"/>
      <c r="YF672" s="65"/>
      <c r="YG672" s="65"/>
      <c r="YH672" s="65"/>
      <c r="YI672" s="65"/>
      <c r="YJ672" s="65"/>
      <c r="YK672" s="65"/>
      <c r="YL672" s="65"/>
      <c r="YM672" s="65"/>
      <c r="YN672" s="65"/>
      <c r="YO672" s="65"/>
      <c r="YP672" s="65"/>
      <c r="YQ672" s="65"/>
      <c r="YR672" s="65"/>
      <c r="YS672" s="65"/>
      <c r="YT672" s="65"/>
      <c r="YU672" s="65"/>
      <c r="YV672" s="65"/>
      <c r="YW672" s="65"/>
      <c r="YX672" s="65"/>
      <c r="YY672" s="65"/>
      <c r="YZ672" s="65"/>
      <c r="ZA672" s="65"/>
      <c r="ZB672" s="65"/>
      <c r="ZC672" s="65"/>
      <c r="ZD672" s="65"/>
      <c r="ZE672" s="65"/>
      <c r="ZF672" s="65"/>
      <c r="ZG672" s="65"/>
      <c r="ZH672" s="65"/>
      <c r="ZI672" s="65"/>
      <c r="ZJ672" s="65"/>
      <c r="ZK672" s="65"/>
      <c r="ZL672" s="65"/>
      <c r="ZM672" s="65"/>
      <c r="ZN672" s="65"/>
      <c r="ZO672" s="65"/>
      <c r="ZP672" s="65"/>
      <c r="ZQ672" s="65"/>
      <c r="ZR672" s="65"/>
      <c r="ZS672" s="65"/>
      <c r="ZT672" s="65"/>
      <c r="ZU672" s="65"/>
      <c r="ZV672" s="65"/>
      <c r="ZW672" s="65"/>
      <c r="ZX672" s="65"/>
      <c r="ZY672" s="65"/>
      <c r="ZZ672" s="65"/>
      <c r="AAA672" s="65"/>
      <c r="AAB672" s="65"/>
      <c r="AAC672" s="65"/>
      <c r="AAD672" s="65"/>
      <c r="AAE672" s="65"/>
      <c r="AAF672" s="65"/>
      <c r="AAG672" s="65"/>
      <c r="AAH672" s="65"/>
      <c r="AAI672" s="65"/>
      <c r="AAJ672" s="65"/>
      <c r="AAK672" s="65"/>
      <c r="AAL672" s="65"/>
      <c r="AAM672" s="65"/>
      <c r="AAN672" s="65"/>
      <c r="AAO672" s="65"/>
      <c r="AAP672" s="65"/>
      <c r="AAQ672" s="65"/>
      <c r="AAR672" s="65"/>
      <c r="AAS672" s="65"/>
      <c r="AAT672" s="65"/>
      <c r="AAU672" s="65"/>
      <c r="AAV672" s="65"/>
      <c r="AAW672" s="65"/>
      <c r="AAX672" s="65"/>
      <c r="AAY672" s="65"/>
      <c r="AAZ672" s="65"/>
      <c r="ABA672" s="65"/>
      <c r="ABB672" s="65"/>
      <c r="ABC672" s="65"/>
      <c r="ABD672" s="65"/>
      <c r="ABE672" s="65"/>
      <c r="ABF672" s="65"/>
      <c r="ABG672" s="65"/>
      <c r="ABH672" s="65"/>
      <c r="ABI672" s="65"/>
      <c r="ABJ672" s="65"/>
      <c r="ABK672" s="65"/>
      <c r="ABL672" s="65"/>
      <c r="ABM672" s="65"/>
      <c r="ABN672" s="65"/>
      <c r="ABO672" s="65"/>
      <c r="ABP672" s="65"/>
      <c r="ABQ672" s="65"/>
      <c r="ABR672" s="65"/>
      <c r="ABS672" s="65"/>
      <c r="ABT672" s="65"/>
      <c r="ABU672" s="65"/>
      <c r="ABV672" s="65"/>
      <c r="ABW672" s="65"/>
      <c r="ABX672" s="65"/>
      <c r="ABY672" s="65"/>
      <c r="ABZ672" s="65"/>
      <c r="ACA672" s="65"/>
      <c r="ACB672" s="65"/>
      <c r="ACC672" s="65"/>
      <c r="ACD672" s="65"/>
      <c r="ACE672" s="65"/>
      <c r="ACF672" s="65"/>
      <c r="ACG672" s="65"/>
      <c r="ACH672" s="65"/>
      <c r="ACI672" s="65"/>
      <c r="ACJ672" s="65"/>
      <c r="ACK672" s="65"/>
      <c r="ACL672" s="65"/>
      <c r="ACM672" s="65"/>
      <c r="ACN672" s="65"/>
      <c r="ACO672" s="65"/>
      <c r="ACP672" s="65"/>
      <c r="ACQ672" s="65"/>
      <c r="ACR672" s="65"/>
      <c r="ACS672" s="65"/>
      <c r="ACT672" s="65"/>
      <c r="ACU672" s="65"/>
      <c r="ACV672" s="65"/>
      <c r="ACW672" s="65"/>
      <c r="ACX672" s="65"/>
      <c r="ACY672" s="65"/>
      <c r="ACZ672" s="65"/>
      <c r="ADA672" s="65"/>
      <c r="ADB672" s="65"/>
      <c r="ADC672" s="65"/>
      <c r="ADD672" s="65"/>
      <c r="ADE672" s="65"/>
      <c r="ADF672" s="65"/>
      <c r="ADG672" s="65"/>
      <c r="ADH672" s="65"/>
      <c r="ADI672" s="65"/>
      <c r="ADJ672" s="65"/>
      <c r="ADK672" s="65"/>
      <c r="ADL672" s="65"/>
      <c r="ADM672" s="65"/>
      <c r="ADN672" s="65"/>
      <c r="ADO672" s="65"/>
      <c r="ADP672" s="65"/>
      <c r="ADQ672" s="65"/>
      <c r="ADR672" s="65"/>
      <c r="ADS672" s="65"/>
      <c r="ADT672" s="65"/>
      <c r="ADU672" s="65"/>
      <c r="ADV672" s="65"/>
      <c r="ADW672" s="65"/>
      <c r="ADX672" s="65"/>
      <c r="ADY672" s="65"/>
      <c r="ADZ672" s="65"/>
      <c r="AEA672" s="65"/>
      <c r="AEB672" s="65"/>
      <c r="AEC672" s="65"/>
      <c r="AED672" s="65"/>
      <c r="AEE672" s="65"/>
      <c r="AEF672" s="65"/>
      <c r="AEG672" s="65"/>
      <c r="AEH672" s="65"/>
      <c r="AEI672" s="65"/>
      <c r="AEJ672" s="65"/>
      <c r="AEK672" s="65"/>
      <c r="AEL672" s="65"/>
      <c r="AEM672" s="65"/>
      <c r="AEN672" s="65"/>
      <c r="AEO672" s="65"/>
      <c r="AEP672" s="65"/>
      <c r="AEQ672" s="65"/>
      <c r="AER672" s="65"/>
      <c r="AES672" s="65"/>
      <c r="AET672" s="65"/>
      <c r="AEU672" s="65"/>
      <c r="AEV672" s="65"/>
      <c r="AEW672" s="65"/>
      <c r="AEX672" s="65"/>
      <c r="AEY672" s="65"/>
      <c r="AEZ672" s="65"/>
      <c r="AFA672" s="65"/>
      <c r="AFB672" s="65"/>
      <c r="AFC672" s="65"/>
      <c r="AFD672" s="65"/>
      <c r="AFE672" s="65"/>
      <c r="AFF672" s="65"/>
      <c r="AFG672" s="65"/>
      <c r="AFH672" s="65"/>
      <c r="AFI672" s="65"/>
      <c r="AFJ672" s="65"/>
      <c r="AFK672" s="65"/>
      <c r="AFL672" s="65"/>
      <c r="AFM672" s="65"/>
      <c r="AFN672" s="65"/>
      <c r="AFO672" s="65"/>
      <c r="AFP672" s="65"/>
      <c r="AFQ672" s="65"/>
      <c r="AFR672" s="65"/>
      <c r="AFS672" s="65"/>
      <c r="AFT672" s="65"/>
      <c r="AFU672" s="65"/>
      <c r="AFV672" s="65"/>
      <c r="AFW672" s="65"/>
      <c r="AFX672" s="65"/>
      <c r="AFY672" s="65"/>
      <c r="AFZ672" s="65"/>
      <c r="AGA672" s="65"/>
      <c r="AGB672" s="65"/>
      <c r="AGC672" s="65"/>
      <c r="AGD672" s="65"/>
      <c r="AGE672" s="65"/>
      <c r="AGF672" s="65"/>
      <c r="AGG672" s="65"/>
      <c r="AGH672" s="65"/>
      <c r="AGI672" s="65"/>
      <c r="AGJ672" s="65"/>
      <c r="AGK672" s="65"/>
      <c r="AGL672" s="65"/>
      <c r="AGM672" s="65"/>
      <c r="AGN672" s="65"/>
      <c r="AGO672" s="65"/>
      <c r="AGP672" s="65"/>
      <c r="AGQ672" s="65"/>
      <c r="AGR672" s="65"/>
      <c r="AGS672" s="65"/>
      <c r="AGT672" s="65"/>
      <c r="AGU672" s="65"/>
      <c r="AGV672" s="65"/>
      <c r="AGW672" s="65"/>
      <c r="AGX672" s="65"/>
      <c r="AGY672" s="65"/>
      <c r="AGZ672" s="65"/>
      <c r="AHA672" s="65"/>
      <c r="AHB672" s="65"/>
      <c r="AHC672" s="65"/>
      <c r="AHD672" s="65"/>
      <c r="AHE672" s="65"/>
      <c r="AHF672" s="65"/>
      <c r="AHG672" s="65"/>
      <c r="AHH672" s="65"/>
      <c r="AHI672" s="65"/>
      <c r="AHJ672" s="65"/>
      <c r="AHK672" s="65"/>
      <c r="AHL672" s="65"/>
      <c r="AHM672" s="65"/>
      <c r="AHN672" s="65"/>
      <c r="AHO672" s="65"/>
      <c r="AHP672" s="65"/>
      <c r="AHQ672" s="65"/>
      <c r="AHR672" s="65"/>
      <c r="AHS672" s="65"/>
      <c r="AHT672" s="65"/>
      <c r="AHU672" s="65"/>
      <c r="AHV672" s="65"/>
      <c r="AHW672" s="65"/>
      <c r="AHX672" s="65"/>
      <c r="AHY672" s="65"/>
      <c r="AHZ672" s="65"/>
      <c r="AIA672" s="65"/>
      <c r="AIB672" s="65"/>
      <c r="AIC672" s="65"/>
      <c r="AID672" s="65"/>
      <c r="AIE672" s="65"/>
      <c r="AIF672" s="65"/>
      <c r="AIG672" s="65"/>
      <c r="AIH672" s="65"/>
      <c r="AII672" s="65"/>
      <c r="AIJ672" s="65"/>
      <c r="AIK672" s="65"/>
      <c r="AIL672" s="65"/>
      <c r="AIM672" s="65"/>
      <c r="AIN672" s="65"/>
      <c r="AIO672" s="65"/>
      <c r="AIP672" s="65"/>
      <c r="AIQ672" s="65"/>
      <c r="AIR672" s="65"/>
      <c r="AIS672" s="65"/>
      <c r="AIT672" s="65"/>
      <c r="AIU672" s="65"/>
      <c r="AIV672" s="65"/>
      <c r="AIW672" s="65"/>
      <c r="AIX672" s="65"/>
      <c r="AIY672" s="65"/>
      <c r="AIZ672" s="65"/>
      <c r="AJA672" s="65"/>
      <c r="AJB672" s="65"/>
      <c r="AJC672" s="65"/>
      <c r="AJD672" s="65"/>
      <c r="AJE672" s="65"/>
      <c r="AJF672" s="65"/>
      <c r="AJG672" s="65"/>
      <c r="AJH672" s="65"/>
      <c r="AJI672" s="65"/>
      <c r="AJJ672" s="65"/>
      <c r="AJK672" s="65"/>
      <c r="AJL672" s="65"/>
      <c r="AJM672" s="65"/>
      <c r="AJN672" s="65"/>
      <c r="AJO672" s="65"/>
      <c r="AJP672" s="65"/>
      <c r="AJQ672" s="65"/>
      <c r="AJR672" s="65"/>
      <c r="AJS672" s="65"/>
      <c r="AJT672" s="65"/>
      <c r="AJU672" s="65"/>
      <c r="AJV672" s="65"/>
      <c r="AJW672" s="65"/>
      <c r="AJX672" s="65"/>
      <c r="AJY672" s="65"/>
      <c r="AJZ672" s="65"/>
      <c r="AKA672" s="65"/>
      <c r="AKB672" s="65"/>
      <c r="AKC672" s="65"/>
      <c r="AKD672" s="65"/>
      <c r="AKE672" s="65"/>
      <c r="AKF672" s="65"/>
      <c r="AKG672" s="65"/>
      <c r="AKH672" s="65"/>
      <c r="AKI672" s="65"/>
      <c r="AKJ672" s="65"/>
      <c r="AKK672" s="65"/>
      <c r="AKL672" s="65"/>
      <c r="AKM672" s="65"/>
      <c r="AKN672" s="65"/>
      <c r="AKO672" s="65"/>
      <c r="AKP672" s="65"/>
      <c r="AKQ672" s="65"/>
      <c r="AKR672" s="65"/>
      <c r="AKS672" s="65"/>
      <c r="AKT672" s="65"/>
      <c r="AKU672" s="65"/>
      <c r="AKV672" s="65"/>
      <c r="AKW672" s="65"/>
      <c r="AKX672" s="65"/>
      <c r="AKY672" s="65"/>
      <c r="AKZ672" s="65"/>
      <c r="ALA672" s="65"/>
      <c r="ALB672" s="65"/>
      <c r="ALC672" s="65"/>
      <c r="ALD672" s="65"/>
      <c r="ALE672" s="65"/>
      <c r="ALF672" s="65"/>
      <c r="ALG672" s="65"/>
      <c r="ALH672" s="65"/>
      <c r="ALI672" s="65"/>
      <c r="ALJ672" s="65"/>
      <c r="ALK672" s="65"/>
      <c r="ALL672" s="65"/>
      <c r="ALM672" s="65"/>
      <c r="ALN672" s="65"/>
      <c r="ALO672" s="65"/>
      <c r="ALP672" s="65"/>
      <c r="ALQ672" s="65"/>
      <c r="ALR672" s="65"/>
      <c r="ALS672" s="65"/>
      <c r="ALT672" s="65"/>
      <c r="ALU672" s="65"/>
      <c r="ALV672" s="65"/>
      <c r="ALW672" s="65"/>
      <c r="ALX672" s="65"/>
      <c r="ALY672" s="65"/>
      <c r="ALZ672" s="65"/>
      <c r="AMA672" s="65"/>
      <c r="AMB672" s="65"/>
      <c r="AMC672" s="65"/>
      <c r="AMD672" s="65"/>
      <c r="AME672" s="65"/>
      <c r="AMF672" s="65"/>
      <c r="AMG672" s="65"/>
      <c r="AMH672" s="65"/>
      <c r="AMI672" s="65"/>
      <c r="AMJ672" s="65"/>
      <c r="AMK672" s="65"/>
      <c r="AML672" s="65"/>
      <c r="AMM672" s="65"/>
      <c r="AMN672" s="65"/>
      <c r="AMO672" s="65"/>
      <c r="AMP672" s="65"/>
      <c r="AMQ672" s="65"/>
      <c r="AMR672" s="65"/>
      <c r="AMS672" s="65"/>
      <c r="AMT672" s="65"/>
      <c r="AMU672" s="65"/>
      <c r="AMV672" s="65"/>
      <c r="AMW672" s="65"/>
      <c r="AMX672" s="65"/>
      <c r="AMY672" s="65"/>
      <c r="AMZ672" s="65"/>
      <c r="ANA672" s="65"/>
      <c r="ANB672" s="65"/>
      <c r="ANC672" s="65"/>
      <c r="AND672" s="65"/>
      <c r="ANE672" s="65"/>
      <c r="ANF672" s="65"/>
      <c r="ANG672" s="65"/>
      <c r="ANH672" s="65"/>
      <c r="ANI672" s="65"/>
      <c r="ANJ672" s="65"/>
      <c r="ANK672" s="65"/>
      <c r="ANL672" s="65"/>
      <c r="ANM672" s="65"/>
      <c r="ANN672" s="65"/>
      <c r="ANO672" s="65"/>
      <c r="ANP672" s="65"/>
      <c r="ANQ672" s="65"/>
      <c r="ANR672" s="65"/>
      <c r="ANS672" s="65"/>
      <c r="ANT672" s="65"/>
      <c r="ANU672" s="65"/>
      <c r="ANV672" s="65"/>
      <c r="ANW672" s="65"/>
      <c r="ANX672" s="65"/>
      <c r="ANY672" s="65"/>
      <c r="ANZ672" s="65"/>
      <c r="AOA672" s="65"/>
      <c r="AOB672" s="65"/>
      <c r="AOC672" s="65"/>
      <c r="AOD672" s="65"/>
      <c r="AOE672" s="65"/>
      <c r="AOF672" s="65"/>
      <c r="AOG672" s="65"/>
      <c r="AOH672" s="65"/>
      <c r="AOI672" s="65"/>
      <c r="AOJ672" s="65"/>
      <c r="AOK672" s="65"/>
      <c r="AOL672" s="65"/>
      <c r="AOM672" s="65"/>
      <c r="AON672" s="65"/>
      <c r="AOO672" s="65"/>
      <c r="AOP672" s="65"/>
      <c r="AOQ672" s="65"/>
      <c r="AOR672" s="65"/>
      <c r="AOS672" s="65"/>
      <c r="AOT672" s="65"/>
      <c r="AOU672" s="65"/>
      <c r="AOV672" s="65"/>
      <c r="AOW672" s="65"/>
      <c r="AOX672" s="65"/>
      <c r="AOY672" s="65"/>
      <c r="AOZ672" s="65"/>
      <c r="APA672" s="65"/>
      <c r="APB672" s="65"/>
      <c r="APC672" s="65"/>
      <c r="APD672" s="65"/>
      <c r="APE672" s="65"/>
      <c r="APF672" s="65"/>
      <c r="APG672" s="65"/>
      <c r="APH672" s="65"/>
      <c r="API672" s="65"/>
      <c r="APJ672" s="65"/>
      <c r="APK672" s="65"/>
      <c r="APL672" s="65"/>
      <c r="APM672" s="65"/>
      <c r="APN672" s="65"/>
      <c r="APO672" s="65"/>
      <c r="APP672" s="65"/>
      <c r="APQ672" s="65"/>
      <c r="APR672" s="65"/>
      <c r="APS672" s="65"/>
      <c r="APT672" s="65"/>
      <c r="APU672" s="65"/>
      <c r="APV672" s="65"/>
      <c r="APW672" s="65"/>
      <c r="APX672" s="65"/>
      <c r="APY672" s="65"/>
      <c r="APZ672" s="65"/>
      <c r="AQA672" s="65"/>
      <c r="AQB672" s="65"/>
      <c r="AQC672" s="65"/>
      <c r="AQD672" s="65"/>
      <c r="AQE672" s="65"/>
      <c r="AQF672" s="65"/>
      <c r="AQG672" s="65"/>
      <c r="AQH672" s="65"/>
      <c r="AQI672" s="65"/>
      <c r="AQJ672" s="65"/>
      <c r="AQK672" s="65"/>
      <c r="AQL672" s="65"/>
      <c r="AQM672" s="65"/>
      <c r="AQN672" s="65"/>
      <c r="AQO672" s="65"/>
      <c r="AQP672" s="65"/>
      <c r="AQQ672" s="65"/>
      <c r="AQR672" s="65"/>
      <c r="AQS672" s="65"/>
      <c r="AQT672" s="65"/>
      <c r="AQU672" s="65"/>
      <c r="AQV672" s="65"/>
      <c r="AQW672" s="65"/>
      <c r="AQX672" s="65"/>
      <c r="AQY672" s="65"/>
      <c r="AQZ672" s="65"/>
      <c r="ARA672" s="65"/>
      <c r="ARB672" s="65"/>
      <c r="ARC672" s="65"/>
      <c r="ARD672" s="65"/>
      <c r="ARE672" s="65"/>
      <c r="ARF672" s="65"/>
      <c r="ARG672" s="65"/>
      <c r="ARH672" s="65"/>
      <c r="ARI672" s="65"/>
      <c r="ARJ672" s="65"/>
      <c r="ARK672" s="65"/>
      <c r="ARL672" s="65"/>
      <c r="ARM672" s="65"/>
      <c r="ARN672" s="65"/>
      <c r="ARO672" s="65"/>
      <c r="ARP672" s="65"/>
      <c r="ARQ672" s="65"/>
      <c r="ARR672" s="65"/>
      <c r="ARS672" s="65"/>
      <c r="ART672" s="65"/>
      <c r="ARU672" s="65"/>
      <c r="ARV672" s="65"/>
      <c r="ARW672" s="65"/>
      <c r="ARX672" s="65"/>
      <c r="ARY672" s="65"/>
      <c r="ARZ672" s="65"/>
      <c r="ASA672" s="65"/>
      <c r="ASB672" s="65"/>
      <c r="ASC672" s="65"/>
      <c r="ASD672" s="65"/>
      <c r="ASE672" s="65"/>
      <c r="ASF672" s="65"/>
      <c r="ASG672" s="65"/>
      <c r="ASH672" s="65"/>
      <c r="ASI672" s="65"/>
      <c r="ASJ672" s="65"/>
      <c r="ASK672" s="65"/>
      <c r="ASL672" s="65"/>
      <c r="ASM672" s="65"/>
      <c r="ASN672" s="65"/>
      <c r="ASO672" s="65"/>
      <c r="ASP672" s="65"/>
      <c r="ASQ672" s="65"/>
      <c r="ASR672" s="65"/>
      <c r="ASS672" s="65"/>
      <c r="AST672" s="65"/>
      <c r="ASU672" s="65"/>
      <c r="ASV672" s="65"/>
      <c r="ASW672" s="65"/>
      <c r="ASX672" s="65"/>
      <c r="ASY672" s="65"/>
      <c r="ASZ672" s="65"/>
      <c r="ATA672" s="65"/>
      <c r="ATB672" s="65"/>
      <c r="ATC672" s="65"/>
      <c r="ATD672" s="65"/>
      <c r="ATE672" s="65"/>
      <c r="ATF672" s="65"/>
      <c r="ATG672" s="65"/>
      <c r="ATH672" s="65"/>
      <c r="ATI672" s="65"/>
      <c r="ATJ672" s="65"/>
      <c r="ATK672" s="65"/>
      <c r="ATL672" s="65"/>
      <c r="ATM672" s="65"/>
      <c r="ATN672" s="65"/>
      <c r="ATO672" s="65"/>
      <c r="ATP672" s="65"/>
      <c r="ATQ672" s="65"/>
      <c r="ATR672" s="65"/>
      <c r="ATS672" s="65"/>
      <c r="ATT672" s="65"/>
      <c r="ATU672" s="65"/>
      <c r="ATV672" s="65"/>
      <c r="ATW672" s="65"/>
      <c r="ATX672" s="65"/>
      <c r="ATY672" s="65"/>
      <c r="ATZ672" s="65"/>
      <c r="AUA672" s="65"/>
      <c r="AUB672" s="65"/>
      <c r="AUC672" s="65"/>
      <c r="AUD672" s="65"/>
      <c r="AUE672" s="65"/>
      <c r="AUF672" s="65"/>
      <c r="AUG672" s="65"/>
      <c r="AUH672" s="65"/>
      <c r="AUI672" s="65"/>
      <c r="AUJ672" s="65"/>
      <c r="AUK672" s="65"/>
      <c r="AUL672" s="65"/>
      <c r="AUM672" s="65"/>
      <c r="AUN672" s="65"/>
      <c r="AUO672" s="65"/>
      <c r="AUP672" s="65"/>
      <c r="AUQ672" s="65"/>
      <c r="AUR672" s="65"/>
      <c r="AUS672" s="65"/>
      <c r="AUT672" s="65"/>
      <c r="AUU672" s="65"/>
      <c r="AUV672" s="65"/>
      <c r="AUW672" s="65"/>
      <c r="AUX672" s="65"/>
      <c r="AUY672" s="65"/>
      <c r="AUZ672" s="65"/>
      <c r="AVA672" s="65"/>
      <c r="AVB672" s="65"/>
      <c r="AVC672" s="65"/>
      <c r="AVD672" s="65"/>
      <c r="AVE672" s="65"/>
      <c r="AVF672" s="65"/>
      <c r="AVG672" s="65"/>
      <c r="AVH672" s="65"/>
      <c r="AVI672" s="65"/>
      <c r="AVJ672" s="65"/>
      <c r="AVK672" s="65"/>
      <c r="AVL672" s="65"/>
      <c r="AVM672" s="65"/>
      <c r="AVN672" s="65"/>
      <c r="AVO672" s="65"/>
      <c r="AVP672" s="65"/>
      <c r="AVQ672" s="65"/>
      <c r="AVR672" s="65"/>
      <c r="AVS672" s="65"/>
      <c r="AVT672" s="65"/>
      <c r="AVU672" s="65"/>
      <c r="AVV672" s="65"/>
      <c r="AVW672" s="65"/>
      <c r="AVX672" s="65"/>
      <c r="AVY672" s="65"/>
      <c r="AVZ672" s="65"/>
      <c r="AWA672" s="65"/>
      <c r="AWB672" s="65"/>
      <c r="AWC672" s="65"/>
      <c r="AWD672" s="65"/>
      <c r="AWE672" s="65"/>
      <c r="AWF672" s="65"/>
      <c r="AWG672" s="65"/>
      <c r="AWH672" s="65"/>
      <c r="AWI672" s="65"/>
      <c r="AWJ672" s="65"/>
      <c r="AWK672" s="65"/>
      <c r="AWL672" s="65"/>
      <c r="AWM672" s="65"/>
      <c r="AWN672" s="65"/>
      <c r="AWO672" s="65"/>
      <c r="AWP672" s="65"/>
      <c r="AWQ672" s="65"/>
      <c r="AWR672" s="65"/>
      <c r="AWS672" s="65"/>
      <c r="AWT672" s="65"/>
      <c r="AWU672" s="65"/>
      <c r="AWV672" s="65"/>
      <c r="AWW672" s="65"/>
      <c r="AWX672" s="65"/>
      <c r="AWY672" s="65"/>
      <c r="AWZ672" s="65"/>
      <c r="AXA672" s="65"/>
      <c r="AXB672" s="65"/>
      <c r="AXC672" s="65"/>
      <c r="AXD672" s="65"/>
      <c r="AXE672" s="65"/>
      <c r="AXF672" s="65"/>
      <c r="AXG672" s="65"/>
      <c r="AXH672" s="65"/>
      <c r="AXI672" s="65"/>
      <c r="AXJ672" s="65"/>
      <c r="AXK672" s="65"/>
      <c r="AXL672" s="65"/>
      <c r="AXM672" s="65"/>
      <c r="AXN672" s="65"/>
      <c r="AXO672" s="65"/>
      <c r="AXP672" s="65"/>
      <c r="AXQ672" s="65"/>
      <c r="AXR672" s="65"/>
      <c r="AXS672" s="65"/>
      <c r="AXT672" s="65"/>
      <c r="AXU672" s="65"/>
      <c r="AXV672" s="65"/>
      <c r="AXW672" s="65"/>
      <c r="AXX672" s="65"/>
      <c r="AXY672" s="65"/>
      <c r="AXZ672" s="65"/>
      <c r="AYA672" s="65"/>
      <c r="AYB672" s="65"/>
      <c r="AYC672" s="65"/>
      <c r="AYD672" s="65"/>
      <c r="AYE672" s="65"/>
      <c r="AYF672" s="65"/>
      <c r="AYG672" s="65"/>
      <c r="AYH672" s="65"/>
      <c r="AYI672" s="65"/>
      <c r="AYJ672" s="65"/>
      <c r="AYK672" s="65"/>
      <c r="AYL672" s="65"/>
      <c r="AYM672" s="65"/>
      <c r="AYN672" s="65"/>
      <c r="AYO672" s="65"/>
      <c r="AYP672" s="65"/>
      <c r="AYQ672" s="65"/>
      <c r="AYR672" s="65"/>
      <c r="AYS672" s="65"/>
      <c r="AYT672" s="65"/>
      <c r="AYU672" s="65"/>
      <c r="AYV672" s="65"/>
      <c r="AYW672" s="65"/>
      <c r="AYX672" s="65"/>
      <c r="AYY672" s="65"/>
      <c r="AYZ672" s="65"/>
      <c r="AZA672" s="65"/>
      <c r="AZB672" s="65"/>
      <c r="AZC672" s="65"/>
      <c r="AZD672" s="65"/>
      <c r="AZE672" s="65"/>
      <c r="AZF672" s="65"/>
      <c r="AZG672" s="65"/>
      <c r="AZH672" s="65"/>
      <c r="AZI672" s="65"/>
      <c r="AZJ672" s="65"/>
      <c r="AZK672" s="65"/>
      <c r="AZL672" s="65"/>
      <c r="AZM672" s="65"/>
      <c r="AZN672" s="65"/>
      <c r="AZO672" s="65"/>
      <c r="AZP672" s="65"/>
      <c r="AZQ672" s="65"/>
      <c r="AZR672" s="65"/>
      <c r="AZS672" s="65"/>
      <c r="AZT672" s="65"/>
      <c r="AZU672" s="65"/>
      <c r="AZV672" s="65"/>
      <c r="AZW672" s="65"/>
      <c r="AZX672" s="65"/>
      <c r="AZY672" s="65"/>
      <c r="AZZ672" s="65"/>
      <c r="BAA672" s="65"/>
      <c r="BAB672" s="65"/>
      <c r="BAC672" s="65"/>
      <c r="BAD672" s="65"/>
      <c r="BAE672" s="65"/>
      <c r="BAF672" s="65"/>
      <c r="BAG672" s="65"/>
      <c r="BAH672" s="65"/>
      <c r="BAI672" s="65"/>
      <c r="BAJ672" s="65"/>
      <c r="BAK672" s="65"/>
      <c r="BAL672" s="65"/>
      <c r="BAM672" s="65"/>
      <c r="BAN672" s="65"/>
      <c r="BAO672" s="65"/>
      <c r="BAP672" s="65"/>
      <c r="BAQ672" s="65"/>
      <c r="BAR672" s="65"/>
      <c r="BAS672" s="65"/>
      <c r="BAT672" s="65"/>
      <c r="BAU672" s="65"/>
      <c r="BAV672" s="65"/>
      <c r="BAW672" s="65"/>
      <c r="BAX672" s="65"/>
      <c r="BAY672" s="65"/>
      <c r="BAZ672" s="65"/>
      <c r="BBA672" s="65"/>
      <c r="BBB672" s="65"/>
      <c r="BBC672" s="65"/>
      <c r="BBD672" s="65"/>
      <c r="BBE672" s="65"/>
      <c r="BBF672" s="65"/>
      <c r="BBG672" s="65"/>
      <c r="BBH672" s="65"/>
      <c r="BBI672" s="65"/>
      <c r="BBJ672" s="65"/>
      <c r="BBK672" s="65"/>
      <c r="BBL672" s="65"/>
      <c r="BBM672" s="65"/>
      <c r="BBN672" s="65"/>
      <c r="BBO672" s="65"/>
      <c r="BBP672" s="65"/>
      <c r="BBQ672" s="65"/>
      <c r="BBR672" s="65"/>
      <c r="BBS672" s="65"/>
      <c r="BBT672" s="65"/>
      <c r="BBU672" s="65"/>
      <c r="BBV672" s="65"/>
      <c r="BBW672" s="65"/>
      <c r="BBX672" s="65"/>
      <c r="BBY672" s="65"/>
      <c r="BBZ672" s="65"/>
      <c r="BCA672" s="65"/>
      <c r="BCB672" s="65"/>
      <c r="BCC672" s="65"/>
      <c r="BCD672" s="65"/>
      <c r="BCE672" s="65"/>
      <c r="BCF672" s="65"/>
      <c r="BCG672" s="65"/>
      <c r="BCH672" s="65"/>
      <c r="BCI672" s="65"/>
      <c r="BCJ672" s="65"/>
      <c r="BCK672" s="65"/>
      <c r="BCL672" s="65"/>
      <c r="BCM672" s="65"/>
      <c r="BCN672" s="65"/>
      <c r="BCO672" s="65"/>
      <c r="BCP672" s="65"/>
      <c r="BCQ672" s="65"/>
      <c r="BCR672" s="65"/>
      <c r="BCS672" s="65"/>
      <c r="BCT672" s="65"/>
      <c r="BCU672" s="65"/>
      <c r="BCV672" s="65"/>
      <c r="BCW672" s="65"/>
      <c r="BCX672" s="65"/>
      <c r="BCY672" s="65"/>
      <c r="BCZ672" s="65"/>
      <c r="BDA672" s="65"/>
      <c r="BDB672" s="65"/>
      <c r="BDC672" s="65"/>
      <c r="BDD672" s="65"/>
      <c r="BDE672" s="65"/>
      <c r="BDF672" s="65"/>
      <c r="BDG672" s="65"/>
      <c r="BDH672" s="65"/>
      <c r="BDI672" s="65"/>
      <c r="BDJ672" s="65"/>
      <c r="BDK672" s="65"/>
      <c r="BDL672" s="65"/>
      <c r="BDM672" s="65"/>
      <c r="BDN672" s="65"/>
      <c r="BDO672" s="65"/>
      <c r="BDP672" s="65"/>
      <c r="BDQ672" s="65"/>
      <c r="BDR672" s="65"/>
      <c r="BDS672" s="65"/>
      <c r="BDT672" s="65"/>
      <c r="BDU672" s="65"/>
      <c r="BDV672" s="65"/>
      <c r="BDW672" s="65"/>
      <c r="BDX672" s="65"/>
      <c r="BDY672" s="65"/>
      <c r="BDZ672" s="65"/>
      <c r="BEA672" s="65"/>
      <c r="BEB672" s="65"/>
      <c r="BEC672" s="65"/>
      <c r="BED672" s="65"/>
      <c r="BEE672" s="65"/>
      <c r="BEF672" s="65"/>
      <c r="BEG672" s="65"/>
      <c r="BEH672" s="65"/>
      <c r="BEI672" s="65"/>
      <c r="BEJ672" s="65"/>
      <c r="BEK672" s="65"/>
      <c r="BEL672" s="65"/>
      <c r="BEM672" s="65"/>
      <c r="BEN672" s="65"/>
      <c r="BEO672" s="65"/>
      <c r="BEP672" s="65"/>
      <c r="BEQ672" s="65"/>
      <c r="BER672" s="65"/>
      <c r="BES672" s="65"/>
      <c r="BET672" s="65"/>
      <c r="BEU672" s="65"/>
      <c r="BEV672" s="65"/>
      <c r="BEW672" s="65"/>
      <c r="BEX672" s="65"/>
      <c r="BEY672" s="65"/>
      <c r="BEZ672" s="65"/>
      <c r="BFA672" s="65"/>
      <c r="BFB672" s="65"/>
      <c r="BFC672" s="65"/>
      <c r="BFD672" s="65"/>
      <c r="BFE672" s="65"/>
      <c r="BFF672" s="65"/>
      <c r="BFG672" s="65"/>
      <c r="BFH672" s="65"/>
      <c r="BFI672" s="65"/>
      <c r="BFJ672" s="65"/>
      <c r="BFK672" s="65"/>
      <c r="BFL672" s="65"/>
      <c r="BFM672" s="65"/>
      <c r="BFN672" s="65"/>
      <c r="BFO672" s="65"/>
      <c r="BFP672" s="65"/>
      <c r="BFQ672" s="65"/>
      <c r="BFR672" s="65"/>
      <c r="BFS672" s="65"/>
      <c r="BFT672" s="65"/>
      <c r="BFU672" s="65"/>
      <c r="BFV672" s="65"/>
      <c r="BFW672" s="65"/>
      <c r="BFX672" s="65"/>
      <c r="BFY672" s="65"/>
      <c r="BFZ672" s="65"/>
      <c r="BGA672" s="65"/>
      <c r="BGB672" s="65"/>
      <c r="BGC672" s="65"/>
      <c r="BGD672" s="65"/>
      <c r="BGE672" s="65"/>
      <c r="BGF672" s="65"/>
      <c r="BGG672" s="65"/>
      <c r="BGH672" s="65"/>
      <c r="BGI672" s="65"/>
      <c r="BGJ672" s="65"/>
      <c r="BGK672" s="65"/>
      <c r="BGL672" s="65"/>
      <c r="BGM672" s="65"/>
      <c r="BGN672" s="65"/>
      <c r="BGO672" s="65"/>
      <c r="BGP672" s="65"/>
      <c r="BGQ672" s="65"/>
      <c r="BGR672" s="65"/>
      <c r="BGS672" s="65"/>
      <c r="BGT672" s="65"/>
      <c r="BGU672" s="65"/>
      <c r="BGV672" s="65"/>
      <c r="BGW672" s="65"/>
      <c r="BGX672" s="65"/>
      <c r="BGY672" s="65"/>
      <c r="BGZ672" s="65"/>
      <c r="BHA672" s="65"/>
      <c r="BHB672" s="65"/>
      <c r="BHC672" s="65"/>
      <c r="BHD672" s="65"/>
      <c r="BHE672" s="65"/>
      <c r="BHF672" s="65"/>
      <c r="BHG672" s="65"/>
      <c r="BHH672" s="65"/>
      <c r="BHI672" s="65"/>
      <c r="BHJ672" s="65"/>
      <c r="BHK672" s="65"/>
      <c r="BHL672" s="65"/>
      <c r="BHM672" s="65"/>
      <c r="BHN672" s="65"/>
      <c r="BHO672" s="65"/>
      <c r="BHP672" s="65"/>
      <c r="BHQ672" s="65"/>
      <c r="BHR672" s="65"/>
      <c r="BHS672" s="65"/>
      <c r="BHT672" s="65"/>
      <c r="BHU672" s="65"/>
      <c r="BHV672" s="65"/>
      <c r="BHW672" s="65"/>
      <c r="BHX672" s="65"/>
      <c r="BHY672" s="65"/>
      <c r="BHZ672" s="65"/>
      <c r="BIA672" s="65"/>
      <c r="BIB672" s="65"/>
      <c r="BIC672" s="65"/>
      <c r="BID672" s="65"/>
      <c r="BIE672" s="65"/>
      <c r="BIF672" s="65"/>
      <c r="BIG672" s="65"/>
      <c r="BIH672" s="65"/>
      <c r="BII672" s="65"/>
      <c r="BIJ672" s="65"/>
      <c r="BIK672" s="65"/>
      <c r="BIL672" s="65"/>
      <c r="BIM672" s="65"/>
      <c r="BIN672" s="65"/>
      <c r="BIO672" s="65"/>
      <c r="BIP672" s="65"/>
      <c r="BIQ672" s="65"/>
      <c r="BIR672" s="65"/>
      <c r="BIS672" s="65"/>
      <c r="BIT672" s="65"/>
      <c r="BIU672" s="65"/>
      <c r="BIV672" s="65"/>
      <c r="BIW672" s="65"/>
      <c r="BIX672" s="65"/>
      <c r="BIY672" s="65"/>
      <c r="BIZ672" s="65"/>
      <c r="BJA672" s="65"/>
      <c r="BJB672" s="65"/>
      <c r="BJC672" s="65"/>
      <c r="BJD672" s="65"/>
      <c r="BJE672" s="65"/>
      <c r="BJF672" s="65"/>
      <c r="BJG672" s="65"/>
      <c r="BJH672" s="65"/>
      <c r="BJI672" s="65"/>
      <c r="BJJ672" s="65"/>
      <c r="BJK672" s="65"/>
      <c r="BJL672" s="65"/>
      <c r="BJM672" s="65"/>
      <c r="BJN672" s="65"/>
      <c r="BJO672" s="65"/>
      <c r="BJP672" s="65"/>
      <c r="BJQ672" s="65"/>
      <c r="BJR672" s="65"/>
      <c r="BJS672" s="65"/>
      <c r="BJT672" s="65"/>
      <c r="BJU672" s="65"/>
      <c r="BJV672" s="65"/>
      <c r="BJW672" s="65"/>
      <c r="BJX672" s="65"/>
      <c r="BJY672" s="65"/>
      <c r="BJZ672" s="65"/>
      <c r="BKA672" s="65"/>
      <c r="BKB672" s="65"/>
      <c r="BKC672" s="65"/>
      <c r="BKD672" s="65"/>
      <c r="BKE672" s="65"/>
      <c r="BKF672" s="65"/>
      <c r="BKG672" s="65"/>
      <c r="BKH672" s="65"/>
      <c r="BKI672" s="65"/>
      <c r="BKJ672" s="65"/>
      <c r="BKK672" s="65"/>
      <c r="BKL672" s="65"/>
      <c r="BKM672" s="65"/>
      <c r="BKN672" s="65"/>
      <c r="BKO672" s="65"/>
      <c r="BKP672" s="65"/>
      <c r="BKQ672" s="65"/>
      <c r="BKR672" s="65"/>
      <c r="BKS672" s="65"/>
      <c r="BKT672" s="65"/>
      <c r="BKU672" s="65"/>
      <c r="BKV672" s="65"/>
      <c r="BKW672" s="65"/>
      <c r="BKX672" s="65"/>
      <c r="BKY672" s="65"/>
      <c r="BKZ672" s="65"/>
      <c r="BLA672" s="65"/>
      <c r="BLB672" s="65"/>
      <c r="BLC672" s="65"/>
      <c r="BLD672" s="65"/>
      <c r="BLE672" s="65"/>
      <c r="BLF672" s="65"/>
      <c r="BLG672" s="65"/>
      <c r="BLH672" s="65"/>
      <c r="BLI672" s="65"/>
      <c r="BLJ672" s="65"/>
      <c r="BLK672" s="65"/>
      <c r="BLL672" s="65"/>
      <c r="BLM672" s="65"/>
      <c r="BLN672" s="65"/>
      <c r="BLO672" s="65"/>
      <c r="BLP672" s="65"/>
      <c r="BLQ672" s="65"/>
      <c r="BLR672" s="65"/>
      <c r="BLS672" s="65"/>
      <c r="BLT672" s="65"/>
      <c r="BLU672" s="65"/>
      <c r="BLV672" s="65"/>
      <c r="BLW672" s="65"/>
      <c r="BLX672" s="65"/>
      <c r="BLY672" s="65"/>
      <c r="BLZ672" s="65"/>
      <c r="BMA672" s="65"/>
      <c r="BMB672" s="65"/>
      <c r="BMC672" s="65"/>
      <c r="BMD672" s="65"/>
      <c r="BME672" s="65"/>
      <c r="BMF672" s="65"/>
      <c r="BMG672" s="65"/>
      <c r="BMH672" s="65"/>
      <c r="BMI672" s="65"/>
      <c r="BMJ672" s="65"/>
      <c r="BMK672" s="65"/>
      <c r="BML672" s="65"/>
      <c r="BMM672" s="65"/>
      <c r="BMN672" s="65"/>
      <c r="BMO672" s="65"/>
      <c r="BMP672" s="65"/>
      <c r="BMQ672" s="65"/>
      <c r="BMR672" s="65"/>
      <c r="BMS672" s="65"/>
      <c r="BMT672" s="65"/>
      <c r="BMU672" s="65"/>
      <c r="BMV672" s="65"/>
      <c r="BMW672" s="65"/>
      <c r="BMX672" s="65"/>
      <c r="BMY672" s="65"/>
      <c r="BMZ672" s="65"/>
      <c r="BNA672" s="65"/>
      <c r="BNB672" s="65"/>
      <c r="BNC672" s="65"/>
      <c r="BND672" s="65"/>
      <c r="BNE672" s="65"/>
      <c r="BNF672" s="65"/>
      <c r="BNG672" s="65"/>
      <c r="BNH672" s="65"/>
      <c r="BNI672" s="65"/>
      <c r="BNJ672" s="65"/>
      <c r="BNK672" s="65"/>
      <c r="BNL672" s="65"/>
      <c r="BNM672" s="65"/>
      <c r="BNN672" s="65"/>
      <c r="BNO672" s="65"/>
      <c r="BNP672" s="65"/>
      <c r="BNQ672" s="65"/>
      <c r="BNR672" s="65"/>
      <c r="BNS672" s="65"/>
      <c r="BNT672" s="65"/>
      <c r="BNU672" s="65"/>
      <c r="BNV672" s="65"/>
      <c r="BNW672" s="65"/>
      <c r="BNX672" s="65"/>
      <c r="BNY672" s="65"/>
      <c r="BNZ672" s="65"/>
      <c r="BOA672" s="65"/>
      <c r="BOB672" s="65"/>
      <c r="BOC672" s="65"/>
      <c r="BOD672" s="65"/>
      <c r="BOE672" s="65"/>
      <c r="BOF672" s="65"/>
      <c r="BOG672" s="65"/>
      <c r="BOH672" s="65"/>
      <c r="BOI672" s="65"/>
      <c r="BOJ672" s="65"/>
      <c r="BOK672" s="65"/>
      <c r="BOL672" s="65"/>
      <c r="BOM672" s="65"/>
      <c r="BON672" s="65"/>
      <c r="BOO672" s="65"/>
      <c r="BOP672" s="65"/>
      <c r="BOQ672" s="65"/>
      <c r="BOR672" s="65"/>
      <c r="BOS672" s="65"/>
      <c r="BOT672" s="65"/>
      <c r="BOU672" s="65"/>
      <c r="BOV672" s="65"/>
      <c r="BOW672" s="65"/>
      <c r="BOX672" s="65"/>
      <c r="BOY672" s="65"/>
      <c r="BOZ672" s="65"/>
      <c r="BPA672" s="65"/>
      <c r="BPB672" s="65"/>
      <c r="BPC672" s="65"/>
      <c r="BPD672" s="65"/>
      <c r="BPE672" s="65"/>
      <c r="BPF672" s="65"/>
      <c r="BPG672" s="65"/>
      <c r="BPH672" s="65"/>
      <c r="BPI672" s="65"/>
      <c r="BPJ672" s="65"/>
      <c r="BPK672" s="65"/>
      <c r="BPL672" s="65"/>
      <c r="BPM672" s="65"/>
      <c r="BPN672" s="65"/>
      <c r="BPO672" s="65"/>
      <c r="BPP672" s="65"/>
      <c r="BPQ672" s="65"/>
      <c r="BPR672" s="65"/>
      <c r="BPS672" s="65"/>
      <c r="BPT672" s="65"/>
      <c r="BPU672" s="65"/>
      <c r="BPV672" s="65"/>
      <c r="BPW672" s="65"/>
      <c r="BPX672" s="65"/>
      <c r="BPY672" s="65"/>
      <c r="BPZ672" s="65"/>
      <c r="BQA672" s="65"/>
      <c r="BQB672" s="65"/>
      <c r="BQC672" s="65"/>
      <c r="BQD672" s="65"/>
      <c r="BQE672" s="65"/>
      <c r="BQF672" s="65"/>
      <c r="BQG672" s="65"/>
      <c r="BQH672" s="65"/>
      <c r="BQI672" s="65"/>
      <c r="BQJ672" s="65"/>
      <c r="BQK672" s="65"/>
      <c r="BQL672" s="65"/>
      <c r="BQM672" s="65"/>
      <c r="BQN672" s="65"/>
      <c r="BQO672" s="65"/>
      <c r="BQP672" s="65"/>
      <c r="BQQ672" s="65"/>
      <c r="BQR672" s="65"/>
      <c r="BQS672" s="65"/>
      <c r="BQT672" s="65"/>
      <c r="BQU672" s="65"/>
      <c r="BQV672" s="65"/>
      <c r="BQW672" s="65"/>
      <c r="BQX672" s="65"/>
      <c r="BQY672" s="65"/>
      <c r="BQZ672" s="65"/>
      <c r="BRA672" s="65"/>
      <c r="BRB672" s="65"/>
      <c r="BRC672" s="65"/>
      <c r="BRD672" s="65"/>
      <c r="BRE672" s="65"/>
      <c r="BRF672" s="65"/>
      <c r="BRG672" s="65"/>
      <c r="BRH672" s="65"/>
      <c r="BRI672" s="65"/>
      <c r="BRJ672" s="65"/>
      <c r="BRK672" s="65"/>
      <c r="BRL672" s="65"/>
      <c r="BRM672" s="65"/>
      <c r="BRN672" s="65"/>
      <c r="BRO672" s="65"/>
      <c r="BRP672" s="65"/>
      <c r="BRQ672" s="65"/>
      <c r="BRR672" s="65"/>
      <c r="BRS672" s="65"/>
      <c r="BRT672" s="65"/>
      <c r="BRU672" s="65"/>
      <c r="BRV672" s="65"/>
      <c r="BRW672" s="65"/>
      <c r="BRX672" s="65"/>
      <c r="BRY672" s="65"/>
      <c r="BRZ672" s="65"/>
      <c r="BSA672" s="65"/>
      <c r="BSB672" s="65"/>
      <c r="BSC672" s="65"/>
      <c r="BSD672" s="65"/>
      <c r="BSE672" s="65"/>
      <c r="BSF672" s="65"/>
      <c r="BSG672" s="65"/>
      <c r="BSH672" s="65"/>
      <c r="BSI672" s="65"/>
      <c r="BSJ672" s="65"/>
      <c r="BSK672" s="65"/>
      <c r="BSL672" s="65"/>
      <c r="BSM672" s="65"/>
      <c r="BSN672" s="65"/>
      <c r="BSO672" s="65"/>
      <c r="BSP672" s="65"/>
      <c r="BSQ672" s="65"/>
      <c r="BSR672" s="65"/>
      <c r="BSS672" s="65"/>
      <c r="BST672" s="65"/>
      <c r="BSU672" s="65"/>
      <c r="BSV672" s="65"/>
      <c r="BSW672" s="65"/>
      <c r="BSX672" s="65"/>
      <c r="BSY672" s="65"/>
      <c r="BSZ672" s="65"/>
      <c r="BTA672" s="65"/>
      <c r="BTB672" s="65"/>
      <c r="BTC672" s="65"/>
      <c r="BTD672" s="65"/>
      <c r="BTE672" s="65"/>
      <c r="BTF672" s="65"/>
      <c r="BTG672" s="65"/>
      <c r="BTH672" s="65"/>
      <c r="BTI672" s="65"/>
      <c r="BTJ672" s="65"/>
      <c r="BTK672" s="65"/>
      <c r="BTL672" s="65"/>
      <c r="BTM672" s="65"/>
      <c r="BTN672" s="65"/>
      <c r="BTO672" s="65"/>
      <c r="BTP672" s="65"/>
      <c r="BTQ672" s="65"/>
      <c r="BTR672" s="65"/>
      <c r="BTS672" s="65"/>
      <c r="BTT672" s="65"/>
      <c r="BTU672" s="65"/>
      <c r="BTV672" s="65"/>
      <c r="BTW672" s="65"/>
      <c r="BTX672" s="65"/>
      <c r="BTY672" s="65"/>
      <c r="BTZ672" s="65"/>
      <c r="BUA672" s="65"/>
      <c r="BUB672" s="65"/>
      <c r="BUC672" s="65"/>
      <c r="BUD672" s="65"/>
      <c r="BUE672" s="65"/>
      <c r="BUF672" s="65"/>
      <c r="BUG672" s="65"/>
      <c r="BUH672" s="65"/>
      <c r="BUI672" s="65"/>
      <c r="BUJ672" s="65"/>
      <c r="BUK672" s="65"/>
      <c r="BUL672" s="65"/>
      <c r="BUM672" s="65"/>
      <c r="BUN672" s="65"/>
      <c r="BUO672" s="65"/>
      <c r="BUP672" s="65"/>
      <c r="BUQ672" s="65"/>
      <c r="BUR672" s="65"/>
      <c r="BUS672" s="65"/>
      <c r="BUT672" s="65"/>
      <c r="BUU672" s="65"/>
      <c r="BUV672" s="65"/>
      <c r="BUW672" s="65"/>
      <c r="BUX672" s="65"/>
      <c r="BUY672" s="65"/>
      <c r="BUZ672" s="65"/>
      <c r="BVA672" s="65"/>
      <c r="BVB672" s="65"/>
      <c r="BVC672" s="65"/>
      <c r="BVD672" s="65"/>
      <c r="BVE672" s="65"/>
      <c r="BVF672" s="65"/>
      <c r="BVG672" s="65"/>
      <c r="BVH672" s="65"/>
      <c r="BVI672" s="65"/>
      <c r="BVJ672" s="65"/>
      <c r="BVK672" s="65"/>
      <c r="BVL672" s="65"/>
      <c r="BVM672" s="65"/>
      <c r="BVN672" s="65"/>
      <c r="BVO672" s="65"/>
      <c r="BVP672" s="65"/>
      <c r="BVQ672" s="65"/>
      <c r="BVR672" s="65"/>
      <c r="BVS672" s="65"/>
      <c r="BVT672" s="65"/>
      <c r="BVU672" s="65"/>
      <c r="BVV672" s="65"/>
      <c r="BVW672" s="65"/>
      <c r="BVX672" s="65"/>
      <c r="BVY672" s="65"/>
      <c r="BVZ672" s="65"/>
      <c r="BWA672" s="65"/>
      <c r="BWB672" s="65"/>
      <c r="BWC672" s="65"/>
      <c r="BWD672" s="65"/>
      <c r="BWE672" s="65"/>
      <c r="BWF672" s="65"/>
      <c r="BWG672" s="65"/>
      <c r="BWH672" s="65"/>
      <c r="BWI672" s="65"/>
      <c r="BWJ672" s="65"/>
      <c r="BWK672" s="65"/>
      <c r="BWL672" s="65"/>
      <c r="BWM672" s="65"/>
      <c r="BWN672" s="65"/>
      <c r="BWO672" s="65"/>
      <c r="BWP672" s="65"/>
      <c r="BWQ672" s="65"/>
      <c r="BWR672" s="65"/>
      <c r="BWS672" s="65"/>
      <c r="BWT672" s="65"/>
      <c r="BWU672" s="65"/>
      <c r="BWV672" s="65"/>
      <c r="BWW672" s="65"/>
      <c r="BWX672" s="65"/>
      <c r="BWY672" s="65"/>
      <c r="BWZ672" s="65"/>
      <c r="BXA672" s="65"/>
      <c r="BXB672" s="65"/>
      <c r="BXC672" s="65"/>
      <c r="BXD672" s="65"/>
      <c r="BXE672" s="65"/>
      <c r="BXF672" s="65"/>
      <c r="BXG672" s="65"/>
      <c r="BXH672" s="65"/>
      <c r="BXI672" s="65"/>
      <c r="BXJ672" s="65"/>
      <c r="BXK672" s="65"/>
      <c r="BXL672" s="65"/>
      <c r="BXM672" s="65"/>
      <c r="BXN672" s="65"/>
      <c r="BXO672" s="65"/>
      <c r="BXP672" s="65"/>
      <c r="BXQ672" s="65"/>
      <c r="BXR672" s="65"/>
      <c r="BXS672" s="65"/>
      <c r="BXT672" s="65"/>
      <c r="BXU672" s="65"/>
      <c r="BXV672" s="65"/>
      <c r="BXW672" s="65"/>
      <c r="BXX672" s="65"/>
      <c r="BXY672" s="65"/>
      <c r="BXZ672" s="65"/>
      <c r="BYA672" s="65"/>
      <c r="BYB672" s="65"/>
      <c r="BYC672" s="65"/>
      <c r="BYD672" s="65"/>
      <c r="BYE672" s="65"/>
      <c r="BYF672" s="65"/>
      <c r="BYG672" s="65"/>
      <c r="BYH672" s="65"/>
      <c r="BYI672" s="65"/>
      <c r="BYJ672" s="65"/>
      <c r="BYK672" s="65"/>
      <c r="BYL672" s="65"/>
      <c r="BYM672" s="65"/>
      <c r="BYN672" s="65"/>
      <c r="BYO672" s="65"/>
      <c r="BYP672" s="65"/>
      <c r="BYQ672" s="65"/>
      <c r="BYR672" s="65"/>
      <c r="BYS672" s="65"/>
      <c r="BYT672" s="65"/>
      <c r="BYU672" s="65"/>
      <c r="BYV672" s="65"/>
      <c r="BYW672" s="65"/>
      <c r="BYX672" s="65"/>
      <c r="BYY672" s="65"/>
      <c r="BYZ672" s="65"/>
      <c r="BZA672" s="65"/>
      <c r="BZB672" s="65"/>
      <c r="BZC672" s="65"/>
      <c r="BZD672" s="65"/>
      <c r="BZE672" s="65"/>
      <c r="BZF672" s="65"/>
      <c r="BZG672" s="65"/>
      <c r="BZH672" s="65"/>
      <c r="BZI672" s="65"/>
      <c r="BZJ672" s="65"/>
      <c r="BZK672" s="65"/>
      <c r="BZL672" s="65"/>
      <c r="BZM672" s="65"/>
      <c r="BZN672" s="65"/>
      <c r="BZO672" s="65"/>
      <c r="BZP672" s="65"/>
      <c r="BZQ672" s="65"/>
      <c r="BZR672" s="65"/>
      <c r="BZS672" s="65"/>
      <c r="BZT672" s="65"/>
      <c r="BZU672" s="65"/>
      <c r="BZV672" s="65"/>
      <c r="BZW672" s="65"/>
      <c r="BZX672" s="65"/>
      <c r="BZY672" s="65"/>
      <c r="BZZ672" s="65"/>
      <c r="CAA672" s="65"/>
      <c r="CAB672" s="65"/>
      <c r="CAC672" s="65"/>
      <c r="CAD672" s="65"/>
      <c r="CAE672" s="65"/>
      <c r="CAF672" s="65"/>
      <c r="CAG672" s="65"/>
      <c r="CAH672" s="65"/>
      <c r="CAI672" s="65"/>
      <c r="CAJ672" s="65"/>
      <c r="CAK672" s="65"/>
      <c r="CAL672" s="65"/>
      <c r="CAM672" s="65"/>
      <c r="CAN672" s="65"/>
      <c r="CAO672" s="65"/>
      <c r="CAP672" s="65"/>
      <c r="CAQ672" s="65"/>
      <c r="CAR672" s="65"/>
      <c r="CAS672" s="65"/>
      <c r="CAT672" s="65"/>
      <c r="CAU672" s="65"/>
      <c r="CAV672" s="65"/>
      <c r="CAW672" s="65"/>
      <c r="CAX672" s="65"/>
      <c r="CAY672" s="65"/>
      <c r="CAZ672" s="65"/>
      <c r="CBA672" s="65"/>
      <c r="CBB672" s="65"/>
      <c r="CBC672" s="65"/>
      <c r="CBD672" s="65"/>
      <c r="CBE672" s="65"/>
      <c r="CBF672" s="65"/>
      <c r="CBG672" s="65"/>
      <c r="CBH672" s="65"/>
      <c r="CBI672" s="65"/>
      <c r="CBJ672" s="65"/>
      <c r="CBK672" s="65"/>
      <c r="CBL672" s="65"/>
      <c r="CBM672" s="65"/>
      <c r="CBN672" s="65"/>
      <c r="CBO672" s="65"/>
      <c r="CBP672" s="65"/>
      <c r="CBQ672" s="65"/>
      <c r="CBR672" s="65"/>
      <c r="CBS672" s="65"/>
      <c r="CBT672" s="65"/>
      <c r="CBU672" s="65"/>
      <c r="CBV672" s="65"/>
      <c r="CBW672" s="65"/>
      <c r="CBX672" s="65"/>
      <c r="CBY672" s="65"/>
      <c r="CBZ672" s="65"/>
      <c r="CCA672" s="65"/>
      <c r="CCB672" s="65"/>
      <c r="CCC672" s="65"/>
      <c r="CCD672" s="65"/>
      <c r="CCE672" s="65"/>
      <c r="CCF672" s="65"/>
      <c r="CCG672" s="65"/>
      <c r="CCH672" s="65"/>
      <c r="CCI672" s="65"/>
      <c r="CCJ672" s="65"/>
      <c r="CCK672" s="65"/>
      <c r="CCL672" s="65"/>
      <c r="CCM672" s="65"/>
      <c r="CCN672" s="65"/>
      <c r="CCO672" s="65"/>
      <c r="CCP672" s="65"/>
      <c r="CCQ672" s="65"/>
      <c r="CCR672" s="65"/>
      <c r="CCS672" s="65"/>
      <c r="CCT672" s="65"/>
      <c r="CCU672" s="65"/>
      <c r="CCV672" s="65"/>
      <c r="CCW672" s="65"/>
      <c r="CCX672" s="65"/>
      <c r="CCY672" s="65"/>
      <c r="CCZ672" s="65"/>
      <c r="CDA672" s="65"/>
      <c r="CDB672" s="65"/>
      <c r="CDC672" s="65"/>
      <c r="CDD672" s="65"/>
      <c r="CDE672" s="65"/>
      <c r="CDF672" s="65"/>
      <c r="CDG672" s="65"/>
      <c r="CDH672" s="65"/>
      <c r="CDI672" s="65"/>
      <c r="CDJ672" s="65"/>
      <c r="CDK672" s="65"/>
      <c r="CDL672" s="65"/>
      <c r="CDM672" s="65"/>
      <c r="CDN672" s="65"/>
      <c r="CDO672" s="65"/>
      <c r="CDP672" s="65"/>
      <c r="CDQ672" s="65"/>
      <c r="CDR672" s="65"/>
      <c r="CDS672" s="65"/>
      <c r="CDT672" s="65"/>
      <c r="CDU672" s="65"/>
      <c r="CDV672" s="65"/>
      <c r="CDW672" s="65"/>
      <c r="CDX672" s="65"/>
      <c r="CDY672" s="65"/>
      <c r="CDZ672" s="65"/>
      <c r="CEA672" s="65"/>
      <c r="CEB672" s="65"/>
      <c r="CEC672" s="65"/>
      <c r="CED672" s="65"/>
      <c r="CEE672" s="65"/>
      <c r="CEF672" s="65"/>
      <c r="CEG672" s="65"/>
      <c r="CEH672" s="65"/>
      <c r="CEI672" s="65"/>
      <c r="CEJ672" s="65"/>
      <c r="CEK672" s="65"/>
      <c r="CEL672" s="65"/>
      <c r="CEM672" s="65"/>
      <c r="CEN672" s="65"/>
      <c r="CEO672" s="65"/>
      <c r="CEP672" s="65"/>
      <c r="CEQ672" s="65"/>
      <c r="CER672" s="65"/>
      <c r="CES672" s="65"/>
      <c r="CET672" s="65"/>
      <c r="CEU672" s="65"/>
      <c r="CEV672" s="65"/>
      <c r="CEW672" s="65"/>
      <c r="CEX672" s="65"/>
      <c r="CEY672" s="65"/>
      <c r="CEZ672" s="65"/>
      <c r="CFA672" s="65"/>
      <c r="CFB672" s="65"/>
      <c r="CFC672" s="65"/>
      <c r="CFD672" s="65"/>
      <c r="CFE672" s="65"/>
      <c r="CFF672" s="65"/>
      <c r="CFG672" s="65"/>
      <c r="CFH672" s="65"/>
      <c r="CFI672" s="65"/>
      <c r="CFJ672" s="65"/>
      <c r="CFK672" s="65"/>
      <c r="CFL672" s="65"/>
      <c r="CFM672" s="65"/>
      <c r="CFN672" s="65"/>
      <c r="CFO672" s="65"/>
      <c r="CFP672" s="65"/>
      <c r="CFQ672" s="65"/>
      <c r="CFR672" s="65"/>
      <c r="CFS672" s="65"/>
      <c r="CFT672" s="65"/>
      <c r="CFU672" s="65"/>
      <c r="CFV672" s="65"/>
      <c r="CFW672" s="65"/>
      <c r="CFX672" s="65"/>
      <c r="CFY672" s="65"/>
      <c r="CFZ672" s="65"/>
      <c r="CGA672" s="65"/>
      <c r="CGB672" s="65"/>
      <c r="CGC672" s="65"/>
      <c r="CGD672" s="65"/>
      <c r="CGE672" s="65"/>
      <c r="CGF672" s="65"/>
      <c r="CGG672" s="65"/>
      <c r="CGH672" s="65"/>
      <c r="CGI672" s="65"/>
      <c r="CGJ672" s="65"/>
      <c r="CGK672" s="65"/>
      <c r="CGL672" s="65"/>
      <c r="CGM672" s="65"/>
      <c r="CGN672" s="65"/>
      <c r="CGO672" s="65"/>
      <c r="CGP672" s="65"/>
      <c r="CGQ672" s="65"/>
      <c r="CGR672" s="65"/>
      <c r="CGS672" s="65"/>
      <c r="CGT672" s="65"/>
      <c r="CGU672" s="65"/>
      <c r="CGV672" s="65"/>
      <c r="CGW672" s="65"/>
      <c r="CGX672" s="65"/>
      <c r="CGY672" s="65"/>
      <c r="CGZ672" s="65"/>
      <c r="CHA672" s="65"/>
      <c r="CHB672" s="65"/>
      <c r="CHC672" s="65"/>
      <c r="CHD672" s="65"/>
      <c r="CHE672" s="65"/>
      <c r="CHF672" s="65"/>
      <c r="CHG672" s="65"/>
      <c r="CHH672" s="65"/>
      <c r="CHI672" s="65"/>
      <c r="CHJ672" s="65"/>
      <c r="CHK672" s="65"/>
      <c r="CHL672" s="65"/>
      <c r="CHM672" s="65"/>
      <c r="CHN672" s="65"/>
      <c r="CHO672" s="65"/>
      <c r="CHP672" s="65"/>
      <c r="CHQ672" s="65"/>
      <c r="CHR672" s="65"/>
      <c r="CHS672" s="65"/>
      <c r="CHT672" s="65"/>
      <c r="CHU672" s="65"/>
      <c r="CHV672" s="65"/>
      <c r="CHW672" s="65"/>
      <c r="CHX672" s="65"/>
      <c r="CHY672" s="65"/>
      <c r="CHZ672" s="65"/>
      <c r="CIA672" s="65"/>
      <c r="CIB672" s="65"/>
      <c r="CIC672" s="65"/>
      <c r="CID672" s="65"/>
      <c r="CIE672" s="65"/>
      <c r="CIF672" s="65"/>
      <c r="CIG672" s="65"/>
      <c r="CIH672" s="65"/>
      <c r="CII672" s="65"/>
      <c r="CIJ672" s="65"/>
      <c r="CIK672" s="65"/>
      <c r="CIL672" s="65"/>
      <c r="CIM672" s="65"/>
      <c r="CIN672" s="65"/>
      <c r="CIO672" s="65"/>
      <c r="CIP672" s="65"/>
      <c r="CIQ672" s="65"/>
      <c r="CIR672" s="65"/>
      <c r="CIS672" s="65"/>
      <c r="CIT672" s="65"/>
      <c r="CIU672" s="65"/>
      <c r="CIV672" s="65"/>
      <c r="CIW672" s="65"/>
      <c r="CIX672" s="65"/>
      <c r="CIY672" s="65"/>
      <c r="CIZ672" s="65"/>
      <c r="CJA672" s="65"/>
      <c r="CJB672" s="65"/>
      <c r="CJC672" s="65"/>
      <c r="CJD672" s="65"/>
      <c r="CJE672" s="65"/>
      <c r="CJF672" s="65"/>
      <c r="CJG672" s="65"/>
      <c r="CJH672" s="65"/>
      <c r="CJI672" s="65"/>
      <c r="CJJ672" s="65"/>
      <c r="CJK672" s="65"/>
      <c r="CJL672" s="65"/>
      <c r="CJM672" s="65"/>
      <c r="CJN672" s="65"/>
      <c r="CJO672" s="65"/>
      <c r="CJP672" s="65"/>
      <c r="CJQ672" s="65"/>
      <c r="CJR672" s="65"/>
      <c r="CJS672" s="65"/>
      <c r="CJT672" s="65"/>
      <c r="CJU672" s="65"/>
      <c r="CJV672" s="65"/>
      <c r="CJW672" s="65"/>
      <c r="CJX672" s="65"/>
      <c r="CJY672" s="65"/>
      <c r="CJZ672" s="65"/>
      <c r="CKA672" s="65"/>
      <c r="CKB672" s="65"/>
      <c r="CKC672" s="65"/>
      <c r="CKD672" s="65"/>
      <c r="CKE672" s="65"/>
      <c r="CKF672" s="65"/>
      <c r="CKG672" s="65"/>
      <c r="CKH672" s="65"/>
      <c r="CKI672" s="65"/>
      <c r="CKJ672" s="65"/>
      <c r="CKK672" s="65"/>
      <c r="CKL672" s="65"/>
      <c r="CKM672" s="65"/>
      <c r="CKN672" s="65"/>
      <c r="CKO672" s="65"/>
      <c r="CKP672" s="65"/>
      <c r="CKQ672" s="65"/>
      <c r="CKR672" s="65"/>
      <c r="CKS672" s="65"/>
      <c r="CKT672" s="65"/>
      <c r="CKU672" s="65"/>
      <c r="CKV672" s="65"/>
      <c r="CKW672" s="65"/>
      <c r="CKX672" s="65"/>
      <c r="CKY672" s="65"/>
      <c r="CKZ672" s="65"/>
      <c r="CLA672" s="65"/>
      <c r="CLB672" s="65"/>
      <c r="CLC672" s="65"/>
      <c r="CLD672" s="65"/>
      <c r="CLE672" s="65"/>
      <c r="CLF672" s="65"/>
      <c r="CLG672" s="65"/>
      <c r="CLH672" s="65"/>
      <c r="CLI672" s="65"/>
      <c r="CLJ672" s="65"/>
      <c r="CLK672" s="65"/>
      <c r="CLL672" s="65"/>
      <c r="CLM672" s="65"/>
      <c r="CLN672" s="65"/>
      <c r="CLO672" s="65"/>
      <c r="CLP672" s="65"/>
      <c r="CLQ672" s="65"/>
      <c r="CLR672" s="65"/>
      <c r="CLS672" s="65"/>
      <c r="CLT672" s="65"/>
      <c r="CLU672" s="65"/>
      <c r="CLV672" s="65"/>
      <c r="CLW672" s="65"/>
      <c r="CLX672" s="65"/>
      <c r="CLY672" s="65"/>
      <c r="CLZ672" s="65"/>
      <c r="CMA672" s="65"/>
      <c r="CMB672" s="65"/>
      <c r="CMC672" s="65"/>
      <c r="CMD672" s="65"/>
      <c r="CME672" s="65"/>
      <c r="CMF672" s="65"/>
      <c r="CMG672" s="65"/>
      <c r="CMH672" s="65"/>
      <c r="CMI672" s="65"/>
      <c r="CMJ672" s="65"/>
      <c r="CMK672" s="65"/>
      <c r="CML672" s="65"/>
      <c r="CMM672" s="65"/>
      <c r="CMN672" s="65"/>
      <c r="CMO672" s="65"/>
      <c r="CMP672" s="65"/>
      <c r="CMQ672" s="65"/>
      <c r="CMR672" s="65"/>
      <c r="CMS672" s="65"/>
      <c r="CMT672" s="65"/>
      <c r="CMU672" s="65"/>
      <c r="CMV672" s="65"/>
      <c r="CMW672" s="65"/>
      <c r="CMX672" s="65"/>
      <c r="CMY672" s="65"/>
      <c r="CMZ672" s="65"/>
      <c r="CNA672" s="65"/>
      <c r="CNB672" s="65"/>
      <c r="CNC672" s="65"/>
      <c r="CND672" s="65"/>
      <c r="CNE672" s="65"/>
      <c r="CNF672" s="65"/>
      <c r="CNG672" s="65"/>
      <c r="CNH672" s="65"/>
      <c r="CNI672" s="65"/>
      <c r="CNJ672" s="65"/>
      <c r="CNK672" s="65"/>
      <c r="CNL672" s="65"/>
      <c r="CNM672" s="65"/>
      <c r="CNN672" s="65"/>
      <c r="CNO672" s="65"/>
      <c r="CNP672" s="65"/>
      <c r="CNQ672" s="65"/>
      <c r="CNR672" s="65"/>
      <c r="CNS672" s="65"/>
      <c r="CNT672" s="65"/>
      <c r="CNU672" s="65"/>
      <c r="CNV672" s="65"/>
      <c r="CNW672" s="65"/>
      <c r="CNX672" s="65"/>
      <c r="CNY672" s="65"/>
      <c r="CNZ672" s="65"/>
      <c r="COA672" s="65"/>
      <c r="COB672" s="65"/>
      <c r="COC672" s="65"/>
      <c r="COD672" s="65"/>
      <c r="COE672" s="65"/>
      <c r="COF672" s="65"/>
      <c r="COG672" s="65"/>
      <c r="COH672" s="65"/>
      <c r="COI672" s="65"/>
      <c r="COJ672" s="65"/>
      <c r="COK672" s="65"/>
      <c r="COL672" s="65"/>
      <c r="COM672" s="65"/>
      <c r="CON672" s="65"/>
      <c r="COO672" s="65"/>
      <c r="COP672" s="65"/>
      <c r="COQ672" s="65"/>
      <c r="COR672" s="65"/>
      <c r="COS672" s="65"/>
      <c r="COT672" s="65"/>
      <c r="COU672" s="65"/>
      <c r="COV672" s="65"/>
      <c r="COW672" s="65"/>
      <c r="COX672" s="65"/>
      <c r="COY672" s="65"/>
      <c r="COZ672" s="65"/>
      <c r="CPA672" s="65"/>
      <c r="CPB672" s="65"/>
      <c r="CPC672" s="65"/>
      <c r="CPD672" s="65"/>
      <c r="CPE672" s="65"/>
      <c r="CPF672" s="65"/>
      <c r="CPG672" s="65"/>
      <c r="CPH672" s="65"/>
      <c r="CPI672" s="65"/>
      <c r="CPJ672" s="65"/>
      <c r="CPK672" s="65"/>
      <c r="CPL672" s="65"/>
      <c r="CPM672" s="65"/>
      <c r="CPN672" s="65"/>
      <c r="CPO672" s="65"/>
      <c r="CPP672" s="65"/>
      <c r="CPQ672" s="65"/>
      <c r="CPR672" s="65"/>
      <c r="CPS672" s="65"/>
      <c r="CPT672" s="65"/>
      <c r="CPU672" s="65"/>
      <c r="CPV672" s="65"/>
      <c r="CPW672" s="65"/>
      <c r="CPX672" s="65"/>
      <c r="CPY672" s="65"/>
      <c r="CPZ672" s="65"/>
      <c r="CQA672" s="65"/>
      <c r="CQB672" s="65"/>
      <c r="CQC672" s="65"/>
      <c r="CQD672" s="65"/>
      <c r="CQE672" s="65"/>
      <c r="CQF672" s="65"/>
      <c r="CQG672" s="65"/>
      <c r="CQH672" s="65"/>
      <c r="CQI672" s="65"/>
      <c r="CQJ672" s="65"/>
      <c r="CQK672" s="65"/>
      <c r="CQL672" s="65"/>
      <c r="CQM672" s="65"/>
      <c r="CQN672" s="65"/>
      <c r="CQO672" s="65"/>
      <c r="CQP672" s="65"/>
      <c r="CQQ672" s="65"/>
      <c r="CQR672" s="65"/>
      <c r="CQS672" s="65"/>
      <c r="CQT672" s="65"/>
      <c r="CQU672" s="65"/>
      <c r="CQV672" s="65"/>
      <c r="CQW672" s="65"/>
      <c r="CQX672" s="65"/>
      <c r="CQY672" s="65"/>
      <c r="CQZ672" s="65"/>
      <c r="CRA672" s="65"/>
      <c r="CRB672" s="65"/>
      <c r="CRC672" s="65"/>
      <c r="CRD672" s="65"/>
      <c r="CRE672" s="65"/>
      <c r="CRF672" s="65"/>
      <c r="CRG672" s="65"/>
      <c r="CRH672" s="65"/>
      <c r="CRI672" s="65"/>
      <c r="CRJ672" s="65"/>
      <c r="CRK672" s="65"/>
      <c r="CRL672" s="65"/>
      <c r="CRM672" s="65"/>
      <c r="CRN672" s="65"/>
      <c r="CRO672" s="65"/>
      <c r="CRP672" s="65"/>
      <c r="CRQ672" s="65"/>
      <c r="CRR672" s="65"/>
      <c r="CRS672" s="65"/>
      <c r="CRT672" s="65"/>
      <c r="CRU672" s="65"/>
      <c r="CRV672" s="65"/>
      <c r="CRW672" s="65"/>
      <c r="CRX672" s="65"/>
      <c r="CRY672" s="65"/>
      <c r="CRZ672" s="65"/>
      <c r="CSA672" s="65"/>
      <c r="CSB672" s="65"/>
      <c r="CSC672" s="65"/>
      <c r="CSD672" s="65"/>
      <c r="CSE672" s="65"/>
      <c r="CSF672" s="65"/>
      <c r="CSG672" s="65"/>
      <c r="CSH672" s="65"/>
      <c r="CSI672" s="65"/>
      <c r="CSJ672" s="65"/>
      <c r="CSK672" s="65"/>
      <c r="CSL672" s="65"/>
      <c r="CSM672" s="65"/>
      <c r="CSN672" s="65"/>
      <c r="CSO672" s="65"/>
      <c r="CSP672" s="65"/>
      <c r="CSQ672" s="65"/>
      <c r="CSR672" s="65"/>
      <c r="CSS672" s="65"/>
      <c r="CST672" s="65"/>
      <c r="CSU672" s="65"/>
      <c r="CSV672" s="65"/>
      <c r="CSW672" s="65"/>
      <c r="CSX672" s="65"/>
      <c r="CSY672" s="65"/>
      <c r="CSZ672" s="65"/>
      <c r="CTA672" s="65"/>
      <c r="CTB672" s="65"/>
      <c r="CTC672" s="65"/>
      <c r="CTD672" s="65"/>
      <c r="CTE672" s="65"/>
      <c r="CTF672" s="65"/>
      <c r="CTG672" s="65"/>
      <c r="CTH672" s="65"/>
      <c r="CTI672" s="65"/>
      <c r="CTJ672" s="65"/>
      <c r="CTK672" s="65"/>
      <c r="CTL672" s="65"/>
      <c r="CTM672" s="65"/>
      <c r="CTN672" s="65"/>
      <c r="CTO672" s="65"/>
      <c r="CTP672" s="65"/>
      <c r="CTQ672" s="65"/>
      <c r="CTR672" s="65"/>
      <c r="CTS672" s="65"/>
      <c r="CTT672" s="65"/>
      <c r="CTU672" s="65"/>
      <c r="CTV672" s="65"/>
      <c r="CTW672" s="65"/>
      <c r="CTX672" s="65"/>
      <c r="CTY672" s="65"/>
      <c r="CTZ672" s="65"/>
      <c r="CUA672" s="65"/>
      <c r="CUB672" s="65"/>
      <c r="CUC672" s="65"/>
      <c r="CUD672" s="65"/>
      <c r="CUE672" s="65"/>
      <c r="CUF672" s="65"/>
      <c r="CUG672" s="65"/>
      <c r="CUH672" s="65"/>
      <c r="CUI672" s="65"/>
      <c r="CUJ672" s="65"/>
      <c r="CUK672" s="65"/>
      <c r="CUL672" s="65"/>
      <c r="CUM672" s="65"/>
      <c r="CUN672" s="65"/>
      <c r="CUO672" s="65"/>
      <c r="CUP672" s="65"/>
      <c r="CUQ672" s="65"/>
      <c r="CUR672" s="65"/>
      <c r="CUS672" s="65"/>
      <c r="CUT672" s="65"/>
      <c r="CUU672" s="65"/>
      <c r="CUV672" s="65"/>
      <c r="CUW672" s="65"/>
      <c r="CUX672" s="65"/>
      <c r="CUY672" s="65"/>
      <c r="CUZ672" s="65"/>
      <c r="CVA672" s="65"/>
      <c r="CVB672" s="65"/>
      <c r="CVC672" s="65"/>
      <c r="CVD672" s="65"/>
      <c r="CVE672" s="65"/>
      <c r="CVF672" s="65"/>
      <c r="CVG672" s="65"/>
      <c r="CVH672" s="65"/>
      <c r="CVI672" s="65"/>
      <c r="CVJ672" s="65"/>
      <c r="CVK672" s="65"/>
      <c r="CVL672" s="65"/>
      <c r="CVM672" s="65"/>
      <c r="CVN672" s="65"/>
      <c r="CVO672" s="65"/>
      <c r="CVP672" s="65"/>
      <c r="CVQ672" s="65"/>
      <c r="CVR672" s="65"/>
      <c r="CVS672" s="65"/>
      <c r="CVT672" s="65"/>
      <c r="CVU672" s="65"/>
      <c r="CVV672" s="65"/>
      <c r="CVW672" s="65"/>
      <c r="CVX672" s="65"/>
      <c r="CVY672" s="65"/>
      <c r="CVZ672" s="65"/>
      <c r="CWA672" s="65"/>
      <c r="CWB672" s="65"/>
      <c r="CWC672" s="65"/>
      <c r="CWD672" s="65"/>
      <c r="CWE672" s="65"/>
      <c r="CWF672" s="65"/>
      <c r="CWG672" s="65"/>
      <c r="CWH672" s="65"/>
      <c r="CWI672" s="65"/>
      <c r="CWJ672" s="65"/>
      <c r="CWK672" s="65"/>
      <c r="CWL672" s="65"/>
      <c r="CWM672" s="65"/>
      <c r="CWN672" s="65"/>
      <c r="CWO672" s="65"/>
      <c r="CWP672" s="65"/>
      <c r="CWQ672" s="65"/>
      <c r="CWR672" s="65"/>
      <c r="CWS672" s="65"/>
      <c r="CWT672" s="65"/>
      <c r="CWU672" s="65"/>
      <c r="CWV672" s="65"/>
      <c r="CWW672" s="65"/>
      <c r="CWX672" s="65"/>
      <c r="CWY672" s="65"/>
      <c r="CWZ672" s="65"/>
      <c r="CXA672" s="65"/>
      <c r="CXB672" s="65"/>
      <c r="CXC672" s="65"/>
      <c r="CXD672" s="65"/>
      <c r="CXE672" s="65"/>
      <c r="CXF672" s="65"/>
      <c r="CXG672" s="65"/>
      <c r="CXH672" s="65"/>
      <c r="CXI672" s="65"/>
      <c r="CXJ672" s="65"/>
      <c r="CXK672" s="65"/>
      <c r="CXL672" s="65"/>
      <c r="CXM672" s="65"/>
      <c r="CXN672" s="65"/>
      <c r="CXO672" s="65"/>
      <c r="CXP672" s="65"/>
      <c r="CXQ672" s="65"/>
      <c r="CXR672" s="65"/>
      <c r="CXS672" s="65"/>
      <c r="CXT672" s="65"/>
      <c r="CXU672" s="65"/>
      <c r="CXV672" s="65"/>
      <c r="CXW672" s="65"/>
      <c r="CXX672" s="65"/>
      <c r="CXY672" s="65"/>
      <c r="CXZ672" s="65"/>
      <c r="CYA672" s="65"/>
      <c r="CYB672" s="65"/>
      <c r="CYC672" s="65"/>
      <c r="CYD672" s="65"/>
      <c r="CYE672" s="65"/>
      <c r="CYF672" s="65"/>
      <c r="CYG672" s="65"/>
      <c r="CYH672" s="65"/>
      <c r="CYI672" s="65"/>
      <c r="CYJ672" s="65"/>
      <c r="CYK672" s="65"/>
      <c r="CYL672" s="65"/>
      <c r="CYM672" s="65"/>
      <c r="CYN672" s="65"/>
      <c r="CYO672" s="65"/>
      <c r="CYP672" s="65"/>
      <c r="CYQ672" s="65"/>
      <c r="CYR672" s="65"/>
      <c r="CYS672" s="65"/>
      <c r="CYT672" s="65"/>
      <c r="CYU672" s="65"/>
      <c r="CYV672" s="65"/>
      <c r="CYW672" s="65"/>
      <c r="CYX672" s="65"/>
      <c r="CYY672" s="65"/>
      <c r="CYZ672" s="65"/>
      <c r="CZA672" s="65"/>
      <c r="CZB672" s="65"/>
      <c r="CZC672" s="65"/>
      <c r="CZD672" s="65"/>
      <c r="CZE672" s="65"/>
      <c r="CZF672" s="65"/>
      <c r="CZG672" s="65"/>
      <c r="CZH672" s="65"/>
      <c r="CZI672" s="65"/>
      <c r="CZJ672" s="65"/>
      <c r="CZK672" s="65"/>
      <c r="CZL672" s="65"/>
      <c r="CZM672" s="65"/>
      <c r="CZN672" s="65"/>
      <c r="CZO672" s="65"/>
      <c r="CZP672" s="65"/>
      <c r="CZQ672" s="65"/>
      <c r="CZR672" s="65"/>
      <c r="CZS672" s="65"/>
      <c r="CZT672" s="65"/>
      <c r="CZU672" s="65"/>
      <c r="CZV672" s="65"/>
      <c r="CZW672" s="65"/>
      <c r="CZX672" s="65"/>
      <c r="CZY672" s="65"/>
      <c r="CZZ672" s="65"/>
      <c r="DAA672" s="65"/>
      <c r="DAB672" s="65"/>
      <c r="DAC672" s="65"/>
      <c r="DAD672" s="65"/>
      <c r="DAE672" s="65"/>
      <c r="DAF672" s="65"/>
      <c r="DAG672" s="65"/>
      <c r="DAH672" s="65"/>
      <c r="DAI672" s="65"/>
      <c r="DAJ672" s="65"/>
      <c r="DAK672" s="65"/>
      <c r="DAL672" s="65"/>
      <c r="DAM672" s="65"/>
      <c r="DAN672" s="65"/>
      <c r="DAO672" s="65"/>
      <c r="DAP672" s="65"/>
      <c r="DAQ672" s="65"/>
      <c r="DAR672" s="65"/>
      <c r="DAS672" s="65"/>
      <c r="DAT672" s="65"/>
      <c r="DAU672" s="65"/>
      <c r="DAV672" s="65"/>
      <c r="DAW672" s="65"/>
      <c r="DAX672" s="65"/>
      <c r="DAY672" s="65"/>
      <c r="DAZ672" s="65"/>
      <c r="DBA672" s="65"/>
      <c r="DBB672" s="65"/>
      <c r="DBC672" s="65"/>
      <c r="DBD672" s="65"/>
      <c r="DBE672" s="65"/>
      <c r="DBF672" s="65"/>
      <c r="DBG672" s="65"/>
      <c r="DBH672" s="65"/>
      <c r="DBI672" s="65"/>
      <c r="DBJ672" s="65"/>
      <c r="DBK672" s="65"/>
      <c r="DBL672" s="65"/>
      <c r="DBM672" s="65"/>
      <c r="DBN672" s="65"/>
      <c r="DBO672" s="65"/>
      <c r="DBP672" s="65"/>
      <c r="DBQ672" s="65"/>
      <c r="DBR672" s="65"/>
      <c r="DBS672" s="65"/>
      <c r="DBT672" s="65"/>
      <c r="DBU672" s="65"/>
      <c r="DBV672" s="65"/>
      <c r="DBW672" s="65"/>
      <c r="DBX672" s="65"/>
      <c r="DBY672" s="65"/>
      <c r="DBZ672" s="65"/>
      <c r="DCA672" s="65"/>
      <c r="DCB672" s="65"/>
      <c r="DCC672" s="65"/>
      <c r="DCD672" s="65"/>
      <c r="DCE672" s="65"/>
      <c r="DCF672" s="65"/>
      <c r="DCG672" s="65"/>
      <c r="DCH672" s="65"/>
      <c r="DCI672" s="65"/>
      <c r="DCJ672" s="65"/>
      <c r="DCK672" s="65"/>
      <c r="DCL672" s="65"/>
      <c r="DCM672" s="65"/>
      <c r="DCN672" s="65"/>
      <c r="DCO672" s="65"/>
      <c r="DCP672" s="65"/>
      <c r="DCQ672" s="65"/>
      <c r="DCR672" s="65"/>
      <c r="DCS672" s="65"/>
      <c r="DCT672" s="65"/>
      <c r="DCU672" s="65"/>
      <c r="DCV672" s="65"/>
      <c r="DCW672" s="65"/>
      <c r="DCX672" s="65"/>
      <c r="DCY672" s="65"/>
      <c r="DCZ672" s="65"/>
      <c r="DDA672" s="65"/>
      <c r="DDB672" s="65"/>
      <c r="DDC672" s="65"/>
      <c r="DDD672" s="65"/>
      <c r="DDE672" s="65"/>
      <c r="DDF672" s="65"/>
      <c r="DDG672" s="65"/>
      <c r="DDH672" s="65"/>
      <c r="DDI672" s="65"/>
      <c r="DDJ672" s="65"/>
      <c r="DDK672" s="65"/>
      <c r="DDL672" s="65"/>
      <c r="DDM672" s="65"/>
      <c r="DDN672" s="65"/>
      <c r="DDO672" s="65"/>
      <c r="DDP672" s="65"/>
      <c r="DDQ672" s="65"/>
      <c r="DDR672" s="65"/>
      <c r="DDS672" s="65"/>
      <c r="DDT672" s="65"/>
      <c r="DDU672" s="65"/>
      <c r="DDV672" s="65"/>
      <c r="DDW672" s="65"/>
      <c r="DDX672" s="65"/>
      <c r="DDY672" s="65"/>
      <c r="DDZ672" s="65"/>
      <c r="DEA672" s="65"/>
      <c r="DEB672" s="65"/>
      <c r="DEC672" s="65"/>
      <c r="DED672" s="65"/>
      <c r="DEE672" s="65"/>
      <c r="DEF672" s="65"/>
      <c r="DEG672" s="65"/>
      <c r="DEH672" s="65"/>
      <c r="DEI672" s="65"/>
      <c r="DEJ672" s="65"/>
      <c r="DEK672" s="65"/>
      <c r="DEL672" s="65"/>
      <c r="DEM672" s="65"/>
      <c r="DEN672" s="65"/>
      <c r="DEO672" s="65"/>
      <c r="DEP672" s="65"/>
      <c r="DEQ672" s="65"/>
      <c r="DER672" s="65"/>
      <c r="DES672" s="65"/>
      <c r="DET672" s="65"/>
      <c r="DEU672" s="65"/>
      <c r="DEV672" s="65"/>
      <c r="DEW672" s="65"/>
      <c r="DEX672" s="65"/>
      <c r="DEY672" s="65"/>
      <c r="DEZ672" s="65"/>
      <c r="DFA672" s="65"/>
      <c r="DFB672" s="65"/>
      <c r="DFC672" s="65"/>
      <c r="DFD672" s="65"/>
      <c r="DFE672" s="65"/>
      <c r="DFF672" s="65"/>
      <c r="DFG672" s="65"/>
      <c r="DFH672" s="65"/>
      <c r="DFI672" s="65"/>
      <c r="DFJ672" s="65"/>
      <c r="DFK672" s="65"/>
      <c r="DFL672" s="65"/>
      <c r="DFM672" s="65"/>
      <c r="DFN672" s="65"/>
      <c r="DFO672" s="65"/>
      <c r="DFP672" s="65"/>
      <c r="DFQ672" s="65"/>
      <c r="DFR672" s="65"/>
      <c r="DFS672" s="65"/>
      <c r="DFT672" s="65"/>
      <c r="DFU672" s="65"/>
      <c r="DFV672" s="65"/>
      <c r="DFW672" s="65"/>
      <c r="DFX672" s="65"/>
      <c r="DFY672" s="65"/>
      <c r="DFZ672" s="65"/>
      <c r="DGA672" s="65"/>
      <c r="DGB672" s="65"/>
      <c r="DGC672" s="65"/>
      <c r="DGD672" s="65"/>
      <c r="DGE672" s="65"/>
      <c r="DGF672" s="65"/>
      <c r="DGG672" s="65"/>
      <c r="DGH672" s="65"/>
      <c r="DGI672" s="65"/>
      <c r="DGJ672" s="65"/>
      <c r="DGK672" s="65"/>
      <c r="DGL672" s="65"/>
      <c r="DGM672" s="65"/>
      <c r="DGN672" s="65"/>
      <c r="DGO672" s="65"/>
      <c r="DGP672" s="65"/>
      <c r="DGQ672" s="65"/>
      <c r="DGR672" s="65"/>
      <c r="DGS672" s="65"/>
      <c r="DGT672" s="65"/>
      <c r="DGU672" s="65"/>
      <c r="DGV672" s="65"/>
      <c r="DGW672" s="65"/>
      <c r="DGX672" s="65"/>
      <c r="DGY672" s="65"/>
      <c r="DGZ672" s="65"/>
      <c r="DHA672" s="65"/>
      <c r="DHB672" s="65"/>
      <c r="DHC672" s="65"/>
      <c r="DHD672" s="65"/>
      <c r="DHE672" s="65"/>
      <c r="DHF672" s="65"/>
      <c r="DHG672" s="65"/>
      <c r="DHH672" s="65"/>
      <c r="DHI672" s="65"/>
      <c r="DHJ672" s="65"/>
      <c r="DHK672" s="65"/>
      <c r="DHL672" s="65"/>
      <c r="DHM672" s="65"/>
      <c r="DHN672" s="65"/>
      <c r="DHO672" s="65"/>
      <c r="DHP672" s="65"/>
      <c r="DHQ672" s="65"/>
      <c r="DHR672" s="65"/>
      <c r="DHS672" s="65"/>
      <c r="DHT672" s="65"/>
      <c r="DHU672" s="65"/>
      <c r="DHV672" s="65"/>
      <c r="DHW672" s="65"/>
      <c r="DHX672" s="65"/>
      <c r="DHY672" s="65"/>
      <c r="DHZ672" s="65"/>
      <c r="DIA672" s="65"/>
      <c r="DIB672" s="65"/>
      <c r="DIC672" s="65"/>
      <c r="DID672" s="65"/>
      <c r="DIE672" s="65"/>
      <c r="DIF672" s="65"/>
      <c r="DIG672" s="65"/>
      <c r="DIH672" s="65"/>
      <c r="DII672" s="65"/>
      <c r="DIJ672" s="65"/>
      <c r="DIK672" s="65"/>
      <c r="DIL672" s="65"/>
      <c r="DIM672" s="65"/>
      <c r="DIN672" s="65"/>
      <c r="DIO672" s="65"/>
      <c r="DIP672" s="65"/>
      <c r="DIQ672" s="65"/>
      <c r="DIR672" s="65"/>
      <c r="DIS672" s="65"/>
      <c r="DIT672" s="65"/>
      <c r="DIU672" s="65"/>
      <c r="DIV672" s="65"/>
      <c r="DIW672" s="65"/>
      <c r="DIX672" s="65"/>
      <c r="DIY672" s="65"/>
      <c r="DIZ672" s="65"/>
      <c r="DJA672" s="65"/>
      <c r="DJB672" s="65"/>
      <c r="DJC672" s="65"/>
      <c r="DJD672" s="65"/>
      <c r="DJE672" s="65"/>
      <c r="DJF672" s="65"/>
      <c r="DJG672" s="65"/>
      <c r="DJH672" s="65"/>
      <c r="DJI672" s="65"/>
      <c r="DJJ672" s="65"/>
      <c r="DJK672" s="65"/>
      <c r="DJL672" s="65"/>
      <c r="DJM672" s="65"/>
      <c r="DJN672" s="65"/>
      <c r="DJO672" s="65"/>
      <c r="DJP672" s="65"/>
      <c r="DJQ672" s="65"/>
      <c r="DJR672" s="65"/>
      <c r="DJS672" s="65"/>
      <c r="DJT672" s="65"/>
      <c r="DJU672" s="65"/>
      <c r="DJV672" s="65"/>
      <c r="DJW672" s="65"/>
      <c r="DJX672" s="65"/>
      <c r="DJY672" s="65"/>
      <c r="DJZ672" s="65"/>
      <c r="DKA672" s="65"/>
      <c r="DKB672" s="65"/>
      <c r="DKC672" s="65"/>
      <c r="DKD672" s="65"/>
      <c r="DKE672" s="65"/>
      <c r="DKF672" s="65"/>
      <c r="DKG672" s="65"/>
      <c r="DKH672" s="65"/>
      <c r="DKI672" s="65"/>
      <c r="DKJ672" s="65"/>
      <c r="DKK672" s="65"/>
      <c r="DKL672" s="65"/>
      <c r="DKM672" s="65"/>
      <c r="DKN672" s="65"/>
      <c r="DKO672" s="65"/>
      <c r="DKP672" s="65"/>
      <c r="DKQ672" s="65"/>
      <c r="DKR672" s="65"/>
      <c r="DKS672" s="65"/>
      <c r="DKT672" s="65"/>
      <c r="DKU672" s="65"/>
      <c r="DKV672" s="65"/>
      <c r="DKW672" s="65"/>
      <c r="DKX672" s="65"/>
      <c r="DKY672" s="65"/>
      <c r="DKZ672" s="65"/>
      <c r="DLA672" s="65"/>
      <c r="DLB672" s="65"/>
      <c r="DLC672" s="65"/>
      <c r="DLD672" s="65"/>
      <c r="DLE672" s="65"/>
      <c r="DLF672" s="65"/>
      <c r="DLG672" s="65"/>
      <c r="DLH672" s="65"/>
      <c r="DLI672" s="65"/>
      <c r="DLJ672" s="65"/>
      <c r="DLK672" s="65"/>
      <c r="DLL672" s="65"/>
      <c r="DLM672" s="65"/>
      <c r="DLN672" s="65"/>
      <c r="DLO672" s="65"/>
      <c r="DLP672" s="65"/>
      <c r="DLQ672" s="65"/>
      <c r="DLR672" s="65"/>
      <c r="DLS672" s="65"/>
      <c r="DLT672" s="65"/>
      <c r="DLU672" s="65"/>
      <c r="DLV672" s="65"/>
      <c r="DLW672" s="65"/>
      <c r="DLX672" s="65"/>
      <c r="DLY672" s="65"/>
      <c r="DLZ672" s="65"/>
      <c r="DMA672" s="65"/>
      <c r="DMB672" s="65"/>
      <c r="DMC672" s="65"/>
      <c r="DMD672" s="65"/>
      <c r="DME672" s="65"/>
      <c r="DMF672" s="65"/>
      <c r="DMG672" s="65"/>
      <c r="DMH672" s="65"/>
      <c r="DMI672" s="65"/>
      <c r="DMJ672" s="65"/>
      <c r="DMK672" s="65"/>
      <c r="DML672" s="65"/>
      <c r="DMM672" s="65"/>
      <c r="DMN672" s="65"/>
      <c r="DMO672" s="65"/>
      <c r="DMP672" s="65"/>
      <c r="DMQ672" s="65"/>
      <c r="DMR672" s="65"/>
      <c r="DMS672" s="65"/>
      <c r="DMT672" s="65"/>
      <c r="DMU672" s="65"/>
      <c r="DMV672" s="65"/>
      <c r="DMW672" s="65"/>
      <c r="DMX672" s="65"/>
      <c r="DMY672" s="65"/>
      <c r="DMZ672" s="65"/>
      <c r="DNA672" s="65"/>
      <c r="DNB672" s="65"/>
      <c r="DNC672" s="65"/>
      <c r="DND672" s="65"/>
      <c r="DNE672" s="65"/>
      <c r="DNF672" s="65"/>
      <c r="DNG672" s="65"/>
      <c r="DNH672" s="65"/>
      <c r="DNI672" s="65"/>
      <c r="DNJ672" s="65"/>
      <c r="DNK672" s="65"/>
      <c r="DNL672" s="65"/>
      <c r="DNM672" s="65"/>
      <c r="DNN672" s="65"/>
      <c r="DNO672" s="65"/>
      <c r="DNP672" s="65"/>
      <c r="DNQ672" s="65"/>
      <c r="DNR672" s="65"/>
      <c r="DNS672" s="65"/>
      <c r="DNT672" s="65"/>
      <c r="DNU672" s="65"/>
      <c r="DNV672" s="65"/>
      <c r="DNW672" s="65"/>
      <c r="DNX672" s="65"/>
      <c r="DNY672" s="65"/>
      <c r="DNZ672" s="65"/>
      <c r="DOA672" s="65"/>
      <c r="DOB672" s="65"/>
      <c r="DOC672" s="65"/>
      <c r="DOD672" s="65"/>
      <c r="DOE672" s="65"/>
      <c r="DOF672" s="65"/>
      <c r="DOG672" s="65"/>
      <c r="DOH672" s="65"/>
      <c r="DOI672" s="65"/>
      <c r="DOJ672" s="65"/>
      <c r="DOK672" s="65"/>
      <c r="DOL672" s="65"/>
      <c r="DOM672" s="65"/>
      <c r="DON672" s="65"/>
      <c r="DOO672" s="65"/>
      <c r="DOP672" s="65"/>
      <c r="DOQ672" s="65"/>
      <c r="DOR672" s="65"/>
      <c r="DOS672" s="65"/>
      <c r="DOT672" s="65"/>
      <c r="DOU672" s="65"/>
      <c r="DOV672" s="65"/>
      <c r="DOW672" s="65"/>
      <c r="DOX672" s="65"/>
      <c r="DOY672" s="65"/>
      <c r="DOZ672" s="65"/>
      <c r="DPA672" s="65"/>
      <c r="DPB672" s="65"/>
      <c r="DPC672" s="65"/>
      <c r="DPD672" s="65"/>
      <c r="DPE672" s="65"/>
      <c r="DPF672" s="65"/>
      <c r="DPG672" s="65"/>
      <c r="DPH672" s="65"/>
      <c r="DPI672" s="65"/>
      <c r="DPJ672" s="65"/>
      <c r="DPK672" s="65"/>
      <c r="DPL672" s="65"/>
      <c r="DPM672" s="65"/>
      <c r="DPN672" s="65"/>
      <c r="DPO672" s="65"/>
      <c r="DPP672" s="65"/>
      <c r="DPQ672" s="65"/>
      <c r="DPR672" s="65"/>
      <c r="DPS672" s="65"/>
      <c r="DPT672" s="65"/>
      <c r="DPU672" s="65"/>
      <c r="DPV672" s="65"/>
      <c r="DPW672" s="65"/>
      <c r="DPX672" s="65"/>
      <c r="DPY672" s="65"/>
      <c r="DPZ672" s="65"/>
      <c r="DQA672" s="65"/>
      <c r="DQB672" s="65"/>
      <c r="DQC672" s="65"/>
      <c r="DQD672" s="65"/>
      <c r="DQE672" s="65"/>
      <c r="DQF672" s="65"/>
      <c r="DQG672" s="65"/>
      <c r="DQH672" s="65"/>
      <c r="DQI672" s="65"/>
      <c r="DQJ672" s="65"/>
      <c r="DQK672" s="65"/>
      <c r="DQL672" s="65"/>
      <c r="DQM672" s="65"/>
      <c r="DQN672" s="65"/>
      <c r="DQO672" s="65"/>
      <c r="DQP672" s="65"/>
      <c r="DQQ672" s="65"/>
      <c r="DQR672" s="65"/>
      <c r="DQS672" s="65"/>
      <c r="DQT672" s="65"/>
      <c r="DQU672" s="65"/>
      <c r="DQV672" s="65"/>
      <c r="DQW672" s="65"/>
      <c r="DQX672" s="65"/>
      <c r="DQY672" s="65"/>
      <c r="DQZ672" s="65"/>
      <c r="DRA672" s="65"/>
      <c r="DRB672" s="65"/>
      <c r="DRC672" s="65"/>
      <c r="DRD672" s="65"/>
      <c r="DRE672" s="65"/>
      <c r="DRF672" s="65"/>
      <c r="DRG672" s="65"/>
      <c r="DRH672" s="65"/>
      <c r="DRI672" s="65"/>
      <c r="DRJ672" s="65"/>
      <c r="DRK672" s="65"/>
      <c r="DRL672" s="65"/>
      <c r="DRM672" s="65"/>
      <c r="DRN672" s="65"/>
      <c r="DRO672" s="65"/>
      <c r="DRP672" s="65"/>
      <c r="DRQ672" s="65"/>
      <c r="DRR672" s="65"/>
      <c r="DRS672" s="65"/>
      <c r="DRT672" s="65"/>
      <c r="DRU672" s="65"/>
      <c r="DRV672" s="65"/>
      <c r="DRW672" s="65"/>
      <c r="DRX672" s="65"/>
      <c r="DRY672" s="65"/>
      <c r="DRZ672" s="65"/>
      <c r="DSA672" s="65"/>
      <c r="DSB672" s="65"/>
      <c r="DSC672" s="65"/>
      <c r="DSD672" s="65"/>
      <c r="DSE672" s="65"/>
      <c r="DSF672" s="65"/>
      <c r="DSG672" s="65"/>
      <c r="DSH672" s="65"/>
      <c r="DSI672" s="65"/>
      <c r="DSJ672" s="65"/>
      <c r="DSK672" s="65"/>
      <c r="DSL672" s="65"/>
      <c r="DSM672" s="65"/>
      <c r="DSN672" s="65"/>
      <c r="DSO672" s="65"/>
      <c r="DSP672" s="65"/>
      <c r="DSQ672" s="65"/>
      <c r="DSR672" s="65"/>
      <c r="DSS672" s="65"/>
      <c r="DST672" s="65"/>
      <c r="DSU672" s="65"/>
      <c r="DSV672" s="65"/>
      <c r="DSW672" s="65"/>
      <c r="DSX672" s="65"/>
      <c r="DSY672" s="65"/>
      <c r="DSZ672" s="65"/>
      <c r="DTA672" s="65"/>
      <c r="DTB672" s="65"/>
      <c r="DTC672" s="65"/>
      <c r="DTD672" s="65"/>
      <c r="DTE672" s="65"/>
      <c r="DTF672" s="65"/>
      <c r="DTG672" s="65"/>
      <c r="DTH672" s="65"/>
      <c r="DTI672" s="65"/>
      <c r="DTJ672" s="65"/>
      <c r="DTK672" s="65"/>
      <c r="DTL672" s="65"/>
      <c r="DTM672" s="65"/>
      <c r="DTN672" s="65"/>
      <c r="DTO672" s="65"/>
      <c r="DTP672" s="65"/>
      <c r="DTQ672" s="65"/>
      <c r="DTR672" s="65"/>
      <c r="DTS672" s="65"/>
      <c r="DTT672" s="65"/>
      <c r="DTU672" s="65"/>
      <c r="DTV672" s="65"/>
      <c r="DTW672" s="65"/>
      <c r="DTX672" s="65"/>
      <c r="DTY672" s="65"/>
      <c r="DTZ672" s="65"/>
      <c r="DUA672" s="65"/>
      <c r="DUB672" s="65"/>
      <c r="DUC672" s="65"/>
      <c r="DUD672" s="65"/>
      <c r="DUE672" s="65"/>
      <c r="DUF672" s="65"/>
      <c r="DUG672" s="65"/>
      <c r="DUH672" s="65"/>
      <c r="DUI672" s="65"/>
      <c r="DUJ672" s="65"/>
      <c r="DUK672" s="65"/>
      <c r="DUL672" s="65"/>
      <c r="DUM672" s="65"/>
      <c r="DUN672" s="65"/>
      <c r="DUO672" s="65"/>
      <c r="DUP672" s="65"/>
      <c r="DUQ672" s="65"/>
      <c r="DUR672" s="65"/>
      <c r="DUS672" s="65"/>
      <c r="DUT672" s="65"/>
      <c r="DUU672" s="65"/>
      <c r="DUV672" s="65"/>
      <c r="DUW672" s="65"/>
      <c r="DUX672" s="65"/>
      <c r="DUY672" s="65"/>
      <c r="DUZ672" s="65"/>
      <c r="DVA672" s="65"/>
      <c r="DVB672" s="65"/>
      <c r="DVC672" s="65"/>
      <c r="DVD672" s="65"/>
      <c r="DVE672" s="65"/>
      <c r="DVF672" s="65"/>
      <c r="DVG672" s="65"/>
      <c r="DVH672" s="65"/>
      <c r="DVI672" s="65"/>
      <c r="DVJ672" s="65"/>
      <c r="DVK672" s="65"/>
      <c r="DVL672" s="65"/>
      <c r="DVM672" s="65"/>
      <c r="DVN672" s="65"/>
      <c r="DVO672" s="65"/>
      <c r="DVP672" s="65"/>
      <c r="DVQ672" s="65"/>
      <c r="DVR672" s="65"/>
      <c r="DVS672" s="65"/>
      <c r="DVT672" s="65"/>
      <c r="DVU672" s="65"/>
      <c r="DVV672" s="65"/>
      <c r="DVW672" s="65"/>
      <c r="DVX672" s="65"/>
      <c r="DVY672" s="65"/>
      <c r="DVZ672" s="65"/>
      <c r="DWA672" s="65"/>
      <c r="DWB672" s="65"/>
      <c r="DWC672" s="65"/>
      <c r="DWD672" s="65"/>
      <c r="DWE672" s="65"/>
      <c r="DWF672" s="65"/>
      <c r="DWG672" s="65"/>
      <c r="DWH672" s="65"/>
      <c r="DWI672" s="65"/>
      <c r="DWJ672" s="65"/>
      <c r="DWK672" s="65"/>
      <c r="DWL672" s="65"/>
      <c r="DWM672" s="65"/>
      <c r="DWN672" s="65"/>
      <c r="DWO672" s="65"/>
      <c r="DWP672" s="65"/>
      <c r="DWQ672" s="65"/>
      <c r="DWR672" s="65"/>
      <c r="DWS672" s="65"/>
      <c r="DWT672" s="65"/>
      <c r="DWU672" s="65"/>
      <c r="DWV672" s="65"/>
      <c r="DWW672" s="65"/>
      <c r="DWX672" s="65"/>
      <c r="DWY672" s="65"/>
      <c r="DWZ672" s="65"/>
      <c r="DXA672" s="65"/>
      <c r="DXB672" s="65"/>
      <c r="DXC672" s="65"/>
      <c r="DXD672" s="65"/>
      <c r="DXE672" s="65"/>
      <c r="DXF672" s="65"/>
      <c r="DXG672" s="65"/>
      <c r="DXH672" s="65"/>
      <c r="DXI672" s="65"/>
      <c r="DXJ672" s="65"/>
      <c r="DXK672" s="65"/>
      <c r="DXL672" s="65"/>
      <c r="DXM672" s="65"/>
      <c r="DXN672" s="65"/>
      <c r="DXO672" s="65"/>
      <c r="DXP672" s="65"/>
      <c r="DXQ672" s="65"/>
      <c r="DXR672" s="65"/>
      <c r="DXS672" s="65"/>
      <c r="DXT672" s="65"/>
      <c r="DXU672" s="65"/>
      <c r="DXV672" s="65"/>
      <c r="DXW672" s="65"/>
      <c r="DXX672" s="65"/>
      <c r="DXY672" s="65"/>
      <c r="DXZ672" s="65"/>
      <c r="DYA672" s="65"/>
      <c r="DYB672" s="65"/>
      <c r="DYC672" s="65"/>
      <c r="DYD672" s="65"/>
      <c r="DYE672" s="65"/>
      <c r="DYF672" s="65"/>
      <c r="DYG672" s="65"/>
      <c r="DYH672" s="65"/>
      <c r="DYI672" s="65"/>
      <c r="DYJ672" s="65"/>
      <c r="DYK672" s="65"/>
      <c r="DYL672" s="65"/>
      <c r="DYM672" s="65"/>
      <c r="DYN672" s="65"/>
      <c r="DYO672" s="65"/>
      <c r="DYP672" s="65"/>
      <c r="DYQ672" s="65"/>
      <c r="DYR672" s="65"/>
      <c r="DYS672" s="65"/>
      <c r="DYT672" s="65"/>
      <c r="DYU672" s="65"/>
      <c r="DYV672" s="65"/>
      <c r="DYW672" s="65"/>
      <c r="DYX672" s="65"/>
      <c r="DYY672" s="65"/>
      <c r="DYZ672" s="65"/>
      <c r="DZA672" s="65"/>
      <c r="DZB672" s="65"/>
      <c r="DZC672" s="65"/>
      <c r="DZD672" s="65"/>
      <c r="DZE672" s="65"/>
      <c r="DZF672" s="65"/>
      <c r="DZG672" s="65"/>
      <c r="DZH672" s="65"/>
      <c r="DZI672" s="65"/>
      <c r="DZJ672" s="65"/>
      <c r="DZK672" s="65"/>
      <c r="DZL672" s="65"/>
      <c r="DZM672" s="65"/>
      <c r="DZN672" s="65"/>
      <c r="DZO672" s="65"/>
      <c r="DZP672" s="65"/>
      <c r="DZQ672" s="65"/>
      <c r="DZR672" s="65"/>
      <c r="DZS672" s="65"/>
      <c r="DZT672" s="65"/>
      <c r="DZU672" s="65"/>
      <c r="DZV672" s="65"/>
      <c r="DZW672" s="65"/>
      <c r="DZX672" s="65"/>
      <c r="DZY672" s="65"/>
      <c r="DZZ672" s="65"/>
      <c r="EAA672" s="65"/>
      <c r="EAB672" s="65"/>
      <c r="EAC672" s="65"/>
      <c r="EAD672" s="65"/>
      <c r="EAE672" s="65"/>
      <c r="EAF672" s="65"/>
      <c r="EAG672" s="65"/>
      <c r="EAH672" s="65"/>
      <c r="EAI672" s="65"/>
      <c r="EAJ672" s="65"/>
      <c r="EAK672" s="65"/>
      <c r="EAL672" s="65"/>
      <c r="EAM672" s="65"/>
      <c r="EAN672" s="65"/>
      <c r="EAO672" s="65"/>
      <c r="EAP672" s="65"/>
      <c r="EAQ672" s="65"/>
      <c r="EAR672" s="65"/>
      <c r="EAS672" s="65"/>
      <c r="EAT672" s="65"/>
      <c r="EAU672" s="65"/>
      <c r="EAV672" s="65"/>
      <c r="EAW672" s="65"/>
      <c r="EAX672" s="65"/>
      <c r="EAY672" s="65"/>
      <c r="EAZ672" s="65"/>
      <c r="EBA672" s="65"/>
      <c r="EBB672" s="65"/>
      <c r="EBC672" s="65"/>
      <c r="EBD672" s="65"/>
      <c r="EBE672" s="65"/>
      <c r="EBF672" s="65"/>
      <c r="EBG672" s="65"/>
      <c r="EBH672" s="65"/>
      <c r="EBI672" s="65"/>
      <c r="EBJ672" s="65"/>
      <c r="EBK672" s="65"/>
      <c r="EBL672" s="65"/>
      <c r="EBM672" s="65"/>
      <c r="EBN672" s="65"/>
      <c r="EBO672" s="65"/>
      <c r="EBP672" s="65"/>
      <c r="EBQ672" s="65"/>
      <c r="EBR672" s="65"/>
      <c r="EBS672" s="65"/>
      <c r="EBT672" s="65"/>
      <c r="EBU672" s="65"/>
      <c r="EBV672" s="65"/>
      <c r="EBW672" s="65"/>
      <c r="EBX672" s="65"/>
      <c r="EBY672" s="65"/>
      <c r="EBZ672" s="65"/>
      <c r="ECA672" s="65"/>
      <c r="ECB672" s="65"/>
      <c r="ECC672" s="65"/>
      <c r="ECD672" s="65"/>
      <c r="ECE672" s="65"/>
      <c r="ECF672" s="65"/>
      <c r="ECG672" s="65"/>
      <c r="ECH672" s="65"/>
      <c r="ECI672" s="65"/>
      <c r="ECJ672" s="65"/>
      <c r="ECK672" s="65"/>
      <c r="ECL672" s="65"/>
      <c r="ECM672" s="65"/>
      <c r="ECN672" s="65"/>
      <c r="ECO672" s="65"/>
      <c r="ECP672" s="65"/>
      <c r="ECQ672" s="65"/>
      <c r="ECR672" s="65"/>
      <c r="ECS672" s="65"/>
      <c r="ECT672" s="65"/>
      <c r="ECU672" s="65"/>
      <c r="ECV672" s="65"/>
      <c r="ECW672" s="65"/>
      <c r="ECX672" s="65"/>
      <c r="ECY672" s="65"/>
      <c r="ECZ672" s="65"/>
      <c r="EDA672" s="65"/>
      <c r="EDB672" s="65"/>
      <c r="EDC672" s="65"/>
      <c r="EDD672" s="65"/>
      <c r="EDE672" s="65"/>
      <c r="EDF672" s="65"/>
      <c r="EDG672" s="65"/>
      <c r="EDH672" s="65"/>
      <c r="EDI672" s="65"/>
      <c r="EDJ672" s="65"/>
      <c r="EDK672" s="65"/>
      <c r="EDL672" s="65"/>
      <c r="EDM672" s="65"/>
      <c r="EDN672" s="65"/>
      <c r="EDO672" s="65"/>
      <c r="EDP672" s="65"/>
      <c r="EDQ672" s="65"/>
      <c r="EDR672" s="65"/>
      <c r="EDS672" s="65"/>
      <c r="EDT672" s="65"/>
      <c r="EDU672" s="65"/>
      <c r="EDV672" s="65"/>
      <c r="EDW672" s="65"/>
      <c r="EDX672" s="65"/>
      <c r="EDY672" s="65"/>
      <c r="EDZ672" s="65"/>
      <c r="EEA672" s="65"/>
      <c r="EEB672" s="65"/>
      <c r="EEC672" s="65"/>
      <c r="EED672" s="65"/>
      <c r="EEE672" s="65"/>
      <c r="EEF672" s="65"/>
      <c r="EEG672" s="65"/>
      <c r="EEH672" s="65"/>
      <c r="EEI672" s="65"/>
      <c r="EEJ672" s="65"/>
      <c r="EEK672" s="65"/>
      <c r="EEL672" s="65"/>
      <c r="EEM672" s="65"/>
      <c r="EEN672" s="65"/>
      <c r="EEO672" s="65"/>
      <c r="EEP672" s="65"/>
      <c r="EEQ672" s="65"/>
      <c r="EER672" s="65"/>
      <c r="EES672" s="65"/>
      <c r="EET672" s="65"/>
      <c r="EEU672" s="65"/>
      <c r="EEV672" s="65"/>
      <c r="EEW672" s="65"/>
      <c r="EEX672" s="65"/>
      <c r="EEY672" s="65"/>
      <c r="EEZ672" s="65"/>
      <c r="EFA672" s="65"/>
      <c r="EFB672" s="65"/>
      <c r="EFC672" s="65"/>
      <c r="EFD672" s="65"/>
      <c r="EFE672" s="65"/>
      <c r="EFF672" s="65"/>
      <c r="EFG672" s="65"/>
      <c r="EFH672" s="65"/>
      <c r="EFI672" s="65"/>
      <c r="EFJ672" s="65"/>
      <c r="EFK672" s="65"/>
      <c r="EFL672" s="65"/>
      <c r="EFM672" s="65"/>
      <c r="EFN672" s="65"/>
      <c r="EFO672" s="65"/>
      <c r="EFP672" s="65"/>
      <c r="EFQ672" s="65"/>
      <c r="EFR672" s="65"/>
      <c r="EFS672" s="65"/>
      <c r="EFT672" s="65"/>
      <c r="EFU672" s="65"/>
      <c r="EFV672" s="65"/>
      <c r="EFW672" s="65"/>
      <c r="EFX672" s="65"/>
      <c r="EFY672" s="65"/>
      <c r="EFZ672" s="65"/>
      <c r="EGA672" s="65"/>
      <c r="EGB672" s="65"/>
      <c r="EGC672" s="65"/>
      <c r="EGD672" s="65"/>
      <c r="EGE672" s="65"/>
      <c r="EGF672" s="65"/>
      <c r="EGG672" s="65"/>
      <c r="EGH672" s="65"/>
      <c r="EGI672" s="65"/>
      <c r="EGJ672" s="65"/>
      <c r="EGK672" s="65"/>
      <c r="EGL672" s="65"/>
      <c r="EGM672" s="65"/>
      <c r="EGN672" s="65"/>
      <c r="EGO672" s="65"/>
      <c r="EGP672" s="65"/>
      <c r="EGQ672" s="65"/>
      <c r="EGR672" s="65"/>
      <c r="EGS672" s="65"/>
      <c r="EGT672" s="65"/>
      <c r="EGU672" s="65"/>
      <c r="EGV672" s="65"/>
      <c r="EGW672" s="65"/>
      <c r="EGX672" s="65"/>
      <c r="EGY672" s="65"/>
      <c r="EGZ672" s="65"/>
      <c r="EHA672" s="65"/>
      <c r="EHB672" s="65"/>
      <c r="EHC672" s="65"/>
      <c r="EHD672" s="65"/>
      <c r="EHE672" s="65"/>
      <c r="EHF672" s="65"/>
      <c r="EHG672" s="65"/>
      <c r="EHH672" s="65"/>
      <c r="EHI672" s="65"/>
      <c r="EHJ672" s="65"/>
      <c r="EHK672" s="65"/>
      <c r="EHL672" s="65"/>
      <c r="EHM672" s="65"/>
      <c r="EHN672" s="65"/>
      <c r="EHO672" s="65"/>
      <c r="EHP672" s="65"/>
      <c r="EHQ672" s="65"/>
      <c r="EHR672" s="65"/>
      <c r="EHS672" s="65"/>
      <c r="EHT672" s="65"/>
      <c r="EHU672" s="65"/>
      <c r="EHV672" s="65"/>
      <c r="EHW672" s="65"/>
      <c r="EHX672" s="65"/>
      <c r="EHY672" s="65"/>
      <c r="EHZ672" s="65"/>
      <c r="EIA672" s="65"/>
      <c r="EIB672" s="65"/>
      <c r="EIC672" s="65"/>
      <c r="EID672" s="65"/>
      <c r="EIE672" s="65"/>
      <c r="EIF672" s="65"/>
      <c r="EIG672" s="65"/>
      <c r="EIH672" s="65"/>
      <c r="EII672" s="65"/>
      <c r="EIJ672" s="65"/>
      <c r="EIK672" s="65"/>
      <c r="EIL672" s="65"/>
      <c r="EIM672" s="65"/>
      <c r="EIN672" s="65"/>
      <c r="EIO672" s="65"/>
      <c r="EIP672" s="65"/>
      <c r="EIQ672" s="65"/>
      <c r="EIR672" s="65"/>
      <c r="EIS672" s="65"/>
      <c r="EIT672" s="65"/>
      <c r="EIU672" s="65"/>
      <c r="EIV672" s="65"/>
      <c r="EIW672" s="65"/>
      <c r="EIX672" s="65"/>
      <c r="EIY672" s="65"/>
      <c r="EIZ672" s="65"/>
      <c r="EJA672" s="65"/>
      <c r="EJB672" s="65"/>
      <c r="EJC672" s="65"/>
      <c r="EJD672" s="65"/>
      <c r="EJE672" s="65"/>
      <c r="EJF672" s="65"/>
      <c r="EJG672" s="65"/>
      <c r="EJH672" s="65"/>
      <c r="EJI672" s="65"/>
      <c r="EJJ672" s="65"/>
      <c r="EJK672" s="65"/>
      <c r="EJL672" s="65"/>
      <c r="EJM672" s="65"/>
      <c r="EJN672" s="65"/>
      <c r="EJO672" s="65"/>
      <c r="EJP672" s="65"/>
      <c r="EJQ672" s="65"/>
      <c r="EJR672" s="65"/>
      <c r="EJS672" s="65"/>
      <c r="EJT672" s="65"/>
      <c r="EJU672" s="65"/>
      <c r="EJV672" s="65"/>
      <c r="EJW672" s="65"/>
      <c r="EJX672" s="65"/>
      <c r="EJY672" s="65"/>
      <c r="EJZ672" s="65"/>
      <c r="EKA672" s="65"/>
      <c r="EKB672" s="65"/>
      <c r="EKC672" s="65"/>
      <c r="EKD672" s="65"/>
      <c r="EKE672" s="65"/>
      <c r="EKF672" s="65"/>
      <c r="EKG672" s="65"/>
      <c r="EKH672" s="65"/>
      <c r="EKI672" s="65"/>
      <c r="EKJ672" s="65"/>
      <c r="EKK672" s="65"/>
      <c r="EKL672" s="65"/>
      <c r="EKM672" s="65"/>
      <c r="EKN672" s="65"/>
      <c r="EKO672" s="65"/>
      <c r="EKP672" s="65"/>
      <c r="EKQ672" s="65"/>
      <c r="EKR672" s="65"/>
      <c r="EKS672" s="65"/>
      <c r="EKT672" s="65"/>
      <c r="EKU672" s="65"/>
      <c r="EKV672" s="65"/>
      <c r="EKW672" s="65"/>
      <c r="EKX672" s="65"/>
      <c r="EKY672" s="65"/>
      <c r="EKZ672" s="65"/>
      <c r="ELA672" s="65"/>
      <c r="ELB672" s="65"/>
      <c r="ELC672" s="65"/>
      <c r="ELD672" s="65"/>
      <c r="ELE672" s="65"/>
      <c r="ELF672" s="65"/>
      <c r="ELG672" s="65"/>
      <c r="ELH672" s="65"/>
      <c r="ELI672" s="65"/>
      <c r="ELJ672" s="65"/>
      <c r="ELK672" s="65"/>
      <c r="ELL672" s="65"/>
      <c r="ELM672" s="65"/>
      <c r="ELN672" s="65"/>
      <c r="ELO672" s="65"/>
      <c r="ELP672" s="65"/>
      <c r="ELQ672" s="65"/>
      <c r="ELR672" s="65"/>
      <c r="ELS672" s="65"/>
      <c r="ELT672" s="65"/>
      <c r="ELU672" s="65"/>
      <c r="ELV672" s="65"/>
      <c r="ELW672" s="65"/>
      <c r="ELX672" s="65"/>
      <c r="ELY672" s="65"/>
      <c r="ELZ672" s="65"/>
      <c r="EMA672" s="65"/>
      <c r="EMB672" s="65"/>
      <c r="EMC672" s="65"/>
      <c r="EMD672" s="65"/>
      <c r="EME672" s="65"/>
      <c r="EMF672" s="65"/>
      <c r="EMG672" s="65"/>
      <c r="EMH672" s="65"/>
      <c r="EMI672" s="65"/>
      <c r="EMJ672" s="65"/>
      <c r="EMK672" s="65"/>
      <c r="EML672" s="65"/>
      <c r="EMM672" s="65"/>
      <c r="EMN672" s="65"/>
      <c r="EMO672" s="65"/>
      <c r="EMP672" s="65"/>
      <c r="EMQ672" s="65"/>
      <c r="EMR672" s="65"/>
      <c r="EMS672" s="65"/>
      <c r="EMT672" s="65"/>
      <c r="EMU672" s="65"/>
      <c r="EMV672" s="65"/>
      <c r="EMW672" s="65"/>
      <c r="EMX672" s="65"/>
      <c r="EMY672" s="65"/>
      <c r="EMZ672" s="65"/>
      <c r="ENA672" s="65"/>
      <c r="ENB672" s="65"/>
      <c r="ENC672" s="65"/>
      <c r="END672" s="65"/>
      <c r="ENE672" s="65"/>
      <c r="ENF672" s="65"/>
      <c r="ENG672" s="65"/>
      <c r="ENH672" s="65"/>
      <c r="ENI672" s="65"/>
      <c r="ENJ672" s="65"/>
      <c r="ENK672" s="65"/>
      <c r="ENL672" s="65"/>
      <c r="ENM672" s="65"/>
      <c r="ENN672" s="65"/>
      <c r="ENO672" s="65"/>
      <c r="ENP672" s="65"/>
      <c r="ENQ672" s="65"/>
      <c r="ENR672" s="65"/>
      <c r="ENS672" s="65"/>
      <c r="ENT672" s="65"/>
      <c r="ENU672" s="65"/>
      <c r="ENV672" s="65"/>
      <c r="ENW672" s="65"/>
      <c r="ENX672" s="65"/>
      <c r="ENY672" s="65"/>
      <c r="ENZ672" s="65"/>
      <c r="EOA672" s="65"/>
      <c r="EOB672" s="65"/>
      <c r="EOC672" s="65"/>
      <c r="EOD672" s="65"/>
      <c r="EOE672" s="65"/>
      <c r="EOF672" s="65"/>
      <c r="EOG672" s="65"/>
      <c r="EOH672" s="65"/>
      <c r="EOI672" s="65"/>
      <c r="EOJ672" s="65"/>
      <c r="EOK672" s="65"/>
      <c r="EOL672" s="65"/>
      <c r="EOM672" s="65"/>
      <c r="EON672" s="65"/>
      <c r="EOO672" s="65"/>
      <c r="EOP672" s="65"/>
      <c r="EOQ672" s="65"/>
      <c r="EOR672" s="65"/>
      <c r="EOS672" s="65"/>
      <c r="EOT672" s="65"/>
      <c r="EOU672" s="65"/>
      <c r="EOV672" s="65"/>
      <c r="EOW672" s="65"/>
      <c r="EOX672" s="65"/>
      <c r="EOY672" s="65"/>
      <c r="EOZ672" s="65"/>
      <c r="EPA672" s="65"/>
      <c r="EPB672" s="65"/>
      <c r="EPC672" s="65"/>
      <c r="EPD672" s="65"/>
      <c r="EPE672" s="65"/>
      <c r="EPF672" s="65"/>
      <c r="EPG672" s="65"/>
      <c r="EPH672" s="65"/>
      <c r="EPI672" s="65"/>
      <c r="EPJ672" s="65"/>
      <c r="EPK672" s="65"/>
      <c r="EPL672" s="65"/>
      <c r="EPM672" s="65"/>
      <c r="EPN672" s="65"/>
      <c r="EPO672" s="65"/>
      <c r="EPP672" s="65"/>
      <c r="EPQ672" s="65"/>
      <c r="EPR672" s="65"/>
      <c r="EPS672" s="65"/>
      <c r="EPT672" s="65"/>
      <c r="EPU672" s="65"/>
      <c r="EPV672" s="65"/>
      <c r="EPW672" s="65"/>
      <c r="EPX672" s="65"/>
      <c r="EPY672" s="65"/>
      <c r="EPZ672" s="65"/>
      <c r="EQA672" s="65"/>
      <c r="EQB672" s="65"/>
      <c r="EQC672" s="65"/>
      <c r="EQD672" s="65"/>
      <c r="EQE672" s="65"/>
      <c r="EQF672" s="65"/>
      <c r="EQG672" s="65"/>
      <c r="EQH672" s="65"/>
      <c r="EQI672" s="65"/>
      <c r="EQJ672" s="65"/>
      <c r="EQK672" s="65"/>
      <c r="EQL672" s="65"/>
      <c r="EQM672" s="65"/>
      <c r="EQN672" s="65"/>
      <c r="EQO672" s="65"/>
      <c r="EQP672" s="65"/>
      <c r="EQQ672" s="65"/>
      <c r="EQR672" s="65"/>
      <c r="EQS672" s="65"/>
      <c r="EQT672" s="65"/>
      <c r="EQU672" s="65"/>
      <c r="EQV672" s="65"/>
      <c r="EQW672" s="65"/>
      <c r="EQX672" s="65"/>
      <c r="EQY672" s="65"/>
      <c r="EQZ672" s="65"/>
      <c r="ERA672" s="65"/>
      <c r="ERB672" s="65"/>
      <c r="ERC672" s="65"/>
      <c r="ERD672" s="65"/>
      <c r="ERE672" s="65"/>
      <c r="ERF672" s="65"/>
      <c r="ERG672" s="65"/>
      <c r="ERH672" s="65"/>
      <c r="ERI672" s="65"/>
      <c r="ERJ672" s="65"/>
      <c r="ERK672" s="65"/>
      <c r="ERL672" s="65"/>
      <c r="ERM672" s="65"/>
      <c r="ERN672" s="65"/>
      <c r="ERO672" s="65"/>
      <c r="ERP672" s="65"/>
      <c r="ERQ672" s="65"/>
      <c r="ERR672" s="65"/>
      <c r="ERS672" s="65"/>
      <c r="ERT672" s="65"/>
      <c r="ERU672" s="65"/>
      <c r="ERV672" s="65"/>
      <c r="ERW672" s="65"/>
      <c r="ERX672" s="65"/>
      <c r="ERY672" s="65"/>
      <c r="ERZ672" s="65"/>
      <c r="ESA672" s="65"/>
      <c r="ESB672" s="65"/>
      <c r="ESC672" s="65"/>
      <c r="ESD672" s="65"/>
      <c r="ESE672" s="65"/>
      <c r="ESF672" s="65"/>
      <c r="ESG672" s="65"/>
      <c r="ESH672" s="65"/>
      <c r="ESI672" s="65"/>
      <c r="ESJ672" s="65"/>
      <c r="ESK672" s="65"/>
      <c r="ESL672" s="65"/>
      <c r="ESM672" s="65"/>
      <c r="ESN672" s="65"/>
      <c r="ESO672" s="65"/>
      <c r="ESP672" s="65"/>
      <c r="ESQ672" s="65"/>
      <c r="ESR672" s="65"/>
      <c r="ESS672" s="65"/>
      <c r="EST672" s="65"/>
      <c r="ESU672" s="65"/>
      <c r="ESV672" s="65"/>
      <c r="ESW672" s="65"/>
      <c r="ESX672" s="65"/>
      <c r="ESY672" s="65"/>
      <c r="ESZ672" s="65"/>
      <c r="ETA672" s="65"/>
      <c r="ETB672" s="65"/>
      <c r="ETC672" s="65"/>
      <c r="ETD672" s="65"/>
      <c r="ETE672" s="65"/>
      <c r="ETF672" s="65"/>
      <c r="ETG672" s="65"/>
      <c r="ETH672" s="65"/>
      <c r="ETI672" s="65"/>
      <c r="ETJ672" s="65"/>
      <c r="ETK672" s="65"/>
      <c r="ETL672" s="65"/>
      <c r="ETM672" s="65"/>
      <c r="ETN672" s="65"/>
      <c r="ETO672" s="65"/>
      <c r="ETP672" s="65"/>
      <c r="ETQ672" s="65"/>
      <c r="ETR672" s="65"/>
      <c r="ETS672" s="65"/>
      <c r="ETT672" s="65"/>
      <c r="ETU672" s="65"/>
      <c r="ETV672" s="65"/>
      <c r="ETW672" s="65"/>
      <c r="ETX672" s="65"/>
      <c r="ETY672" s="65"/>
      <c r="ETZ672" s="65"/>
      <c r="EUA672" s="65"/>
      <c r="EUB672" s="65"/>
      <c r="EUC672" s="65"/>
      <c r="EUD672" s="65"/>
      <c r="EUE672" s="65"/>
      <c r="EUF672" s="65"/>
      <c r="EUG672" s="65"/>
      <c r="EUH672" s="65"/>
      <c r="EUI672" s="65"/>
      <c r="EUJ672" s="65"/>
      <c r="EUK672" s="65"/>
      <c r="EUL672" s="65"/>
      <c r="EUM672" s="65"/>
      <c r="EUN672" s="65"/>
      <c r="EUO672" s="65"/>
      <c r="EUP672" s="65"/>
      <c r="EUQ672" s="65"/>
      <c r="EUR672" s="65"/>
      <c r="EUS672" s="65"/>
      <c r="EUT672" s="65"/>
      <c r="EUU672" s="65"/>
      <c r="EUV672" s="65"/>
      <c r="EUW672" s="65"/>
      <c r="EUX672" s="65"/>
      <c r="EUY672" s="65"/>
      <c r="EUZ672" s="65"/>
      <c r="EVA672" s="65"/>
      <c r="EVB672" s="65"/>
      <c r="EVC672" s="65"/>
      <c r="EVD672" s="65"/>
      <c r="EVE672" s="65"/>
      <c r="EVF672" s="65"/>
      <c r="EVG672" s="65"/>
      <c r="EVH672" s="65"/>
      <c r="EVI672" s="65"/>
      <c r="EVJ672" s="65"/>
      <c r="EVK672" s="65"/>
      <c r="EVL672" s="65"/>
      <c r="EVM672" s="65"/>
      <c r="EVN672" s="65"/>
      <c r="EVO672" s="65"/>
      <c r="EVP672" s="65"/>
      <c r="EVQ672" s="65"/>
      <c r="EVR672" s="65"/>
      <c r="EVS672" s="65"/>
      <c r="EVT672" s="65"/>
      <c r="EVU672" s="65"/>
      <c r="EVV672" s="65"/>
      <c r="EVW672" s="65"/>
      <c r="EVX672" s="65"/>
      <c r="EVY672" s="65"/>
      <c r="EVZ672" s="65"/>
      <c r="EWA672" s="65"/>
      <c r="EWB672" s="65"/>
      <c r="EWC672" s="65"/>
      <c r="EWD672" s="65"/>
      <c r="EWE672" s="65"/>
      <c r="EWF672" s="65"/>
      <c r="EWG672" s="65"/>
      <c r="EWH672" s="65"/>
      <c r="EWI672" s="65"/>
      <c r="EWJ672" s="65"/>
      <c r="EWK672" s="65"/>
      <c r="EWL672" s="65"/>
      <c r="EWM672" s="65"/>
      <c r="EWN672" s="65"/>
      <c r="EWO672" s="65"/>
      <c r="EWP672" s="65"/>
      <c r="EWQ672" s="65"/>
      <c r="EWR672" s="65"/>
      <c r="EWS672" s="65"/>
      <c r="EWT672" s="65"/>
      <c r="EWU672" s="65"/>
      <c r="EWV672" s="65"/>
      <c r="EWW672" s="65"/>
      <c r="EWX672" s="65"/>
      <c r="EWY672" s="65"/>
      <c r="EWZ672" s="65"/>
      <c r="EXA672" s="65"/>
      <c r="EXB672" s="65"/>
      <c r="EXC672" s="65"/>
      <c r="EXD672" s="65"/>
      <c r="EXE672" s="65"/>
      <c r="EXF672" s="65"/>
      <c r="EXG672" s="65"/>
      <c r="EXH672" s="65"/>
      <c r="EXI672" s="65"/>
      <c r="EXJ672" s="65"/>
      <c r="EXK672" s="65"/>
      <c r="EXL672" s="65"/>
      <c r="EXM672" s="65"/>
      <c r="EXN672" s="65"/>
      <c r="EXO672" s="65"/>
      <c r="EXP672" s="65"/>
      <c r="EXQ672" s="65"/>
      <c r="EXR672" s="65"/>
      <c r="EXS672" s="65"/>
      <c r="EXT672" s="65"/>
      <c r="EXU672" s="65"/>
      <c r="EXV672" s="65"/>
      <c r="EXW672" s="65"/>
      <c r="EXX672" s="65"/>
      <c r="EXY672" s="65"/>
      <c r="EXZ672" s="65"/>
      <c r="EYA672" s="65"/>
      <c r="EYB672" s="65"/>
      <c r="EYC672" s="65"/>
      <c r="EYD672" s="65"/>
      <c r="EYE672" s="65"/>
      <c r="EYF672" s="65"/>
      <c r="EYG672" s="65"/>
      <c r="EYH672" s="65"/>
      <c r="EYI672" s="65"/>
      <c r="EYJ672" s="65"/>
      <c r="EYK672" s="65"/>
      <c r="EYL672" s="65"/>
      <c r="EYM672" s="65"/>
      <c r="EYN672" s="65"/>
      <c r="EYO672" s="65"/>
      <c r="EYP672" s="65"/>
      <c r="EYQ672" s="65"/>
      <c r="EYR672" s="65"/>
      <c r="EYS672" s="65"/>
      <c r="EYT672" s="65"/>
      <c r="EYU672" s="65"/>
      <c r="EYV672" s="65"/>
      <c r="EYW672" s="65"/>
      <c r="EYX672" s="65"/>
      <c r="EYY672" s="65"/>
      <c r="EYZ672" s="65"/>
      <c r="EZA672" s="65"/>
      <c r="EZB672" s="65"/>
      <c r="EZC672" s="65"/>
      <c r="EZD672" s="65"/>
      <c r="EZE672" s="65"/>
      <c r="EZF672" s="65"/>
      <c r="EZG672" s="65"/>
      <c r="EZH672" s="65"/>
      <c r="EZI672" s="65"/>
      <c r="EZJ672" s="65"/>
      <c r="EZK672" s="65"/>
      <c r="EZL672" s="65"/>
      <c r="EZM672" s="65"/>
      <c r="EZN672" s="65"/>
      <c r="EZO672" s="65"/>
      <c r="EZP672" s="65"/>
      <c r="EZQ672" s="65"/>
      <c r="EZR672" s="65"/>
      <c r="EZS672" s="65"/>
      <c r="EZT672" s="65"/>
      <c r="EZU672" s="65"/>
      <c r="EZV672" s="65"/>
      <c r="EZW672" s="65"/>
      <c r="EZX672" s="65"/>
      <c r="EZY672" s="65"/>
      <c r="EZZ672" s="65"/>
      <c r="FAA672" s="65"/>
      <c r="FAB672" s="65"/>
      <c r="FAC672" s="65"/>
      <c r="FAD672" s="65"/>
      <c r="FAE672" s="65"/>
      <c r="FAF672" s="65"/>
      <c r="FAG672" s="65"/>
      <c r="FAH672" s="65"/>
      <c r="FAI672" s="65"/>
      <c r="FAJ672" s="65"/>
      <c r="FAK672" s="65"/>
      <c r="FAL672" s="65"/>
      <c r="FAM672" s="65"/>
      <c r="FAN672" s="65"/>
      <c r="FAO672" s="65"/>
      <c r="FAP672" s="65"/>
      <c r="FAQ672" s="65"/>
      <c r="FAR672" s="65"/>
      <c r="FAS672" s="65"/>
      <c r="FAT672" s="65"/>
      <c r="FAU672" s="65"/>
      <c r="FAV672" s="65"/>
      <c r="FAW672" s="65"/>
      <c r="FAX672" s="65"/>
      <c r="FAY672" s="65"/>
      <c r="FAZ672" s="65"/>
      <c r="FBA672" s="65"/>
      <c r="FBB672" s="65"/>
      <c r="FBC672" s="65"/>
      <c r="FBD672" s="65"/>
      <c r="FBE672" s="65"/>
      <c r="FBF672" s="65"/>
      <c r="FBG672" s="65"/>
      <c r="FBH672" s="65"/>
      <c r="FBI672" s="65"/>
      <c r="FBJ672" s="65"/>
      <c r="FBK672" s="65"/>
      <c r="FBL672" s="65"/>
      <c r="FBM672" s="65"/>
      <c r="FBN672" s="65"/>
      <c r="FBO672" s="65"/>
      <c r="FBP672" s="65"/>
      <c r="FBQ672" s="65"/>
      <c r="FBR672" s="65"/>
      <c r="FBS672" s="65"/>
      <c r="FBT672" s="65"/>
      <c r="FBU672" s="65"/>
      <c r="FBV672" s="65"/>
      <c r="FBW672" s="65"/>
      <c r="FBX672" s="65"/>
      <c r="FBY672" s="65"/>
      <c r="FBZ672" s="65"/>
      <c r="FCA672" s="65"/>
      <c r="FCB672" s="65"/>
      <c r="FCC672" s="65"/>
      <c r="FCD672" s="65"/>
      <c r="FCE672" s="65"/>
      <c r="FCF672" s="65"/>
      <c r="FCG672" s="65"/>
      <c r="FCH672" s="65"/>
      <c r="FCI672" s="65"/>
      <c r="FCJ672" s="65"/>
      <c r="FCK672" s="65"/>
      <c r="FCL672" s="65"/>
      <c r="FCM672" s="65"/>
      <c r="FCN672" s="65"/>
      <c r="FCO672" s="65"/>
      <c r="FCP672" s="65"/>
      <c r="FCQ672" s="65"/>
      <c r="FCR672" s="65"/>
      <c r="FCS672" s="65"/>
      <c r="FCT672" s="65"/>
      <c r="FCU672" s="65"/>
      <c r="FCV672" s="65"/>
      <c r="FCW672" s="65"/>
      <c r="FCX672" s="65"/>
      <c r="FCY672" s="65"/>
      <c r="FCZ672" s="65"/>
      <c r="FDA672" s="65"/>
      <c r="FDB672" s="65"/>
      <c r="FDC672" s="65"/>
      <c r="FDD672" s="65"/>
      <c r="FDE672" s="65"/>
      <c r="FDF672" s="65"/>
      <c r="FDG672" s="65"/>
      <c r="FDH672" s="65"/>
      <c r="FDI672" s="65"/>
      <c r="FDJ672" s="65"/>
      <c r="FDK672" s="65"/>
      <c r="FDL672" s="65"/>
      <c r="FDM672" s="65"/>
      <c r="FDN672" s="65"/>
      <c r="FDO672" s="65"/>
      <c r="FDP672" s="65"/>
      <c r="FDQ672" s="65"/>
      <c r="FDR672" s="65"/>
      <c r="FDS672" s="65"/>
      <c r="FDT672" s="65"/>
      <c r="FDU672" s="65"/>
      <c r="FDV672" s="65"/>
      <c r="FDW672" s="65"/>
      <c r="FDX672" s="65"/>
      <c r="FDY672" s="65"/>
      <c r="FDZ672" s="65"/>
      <c r="FEA672" s="65"/>
      <c r="FEB672" s="65"/>
      <c r="FEC672" s="65"/>
      <c r="FED672" s="65"/>
      <c r="FEE672" s="65"/>
      <c r="FEF672" s="65"/>
      <c r="FEG672" s="65"/>
      <c r="FEH672" s="65"/>
      <c r="FEI672" s="65"/>
      <c r="FEJ672" s="65"/>
      <c r="FEK672" s="65"/>
      <c r="FEL672" s="65"/>
      <c r="FEM672" s="65"/>
      <c r="FEN672" s="65"/>
      <c r="FEO672" s="65"/>
      <c r="FEP672" s="65"/>
      <c r="FEQ672" s="65"/>
      <c r="FER672" s="65"/>
      <c r="FES672" s="65"/>
      <c r="FET672" s="65"/>
      <c r="FEU672" s="65"/>
      <c r="FEV672" s="65"/>
      <c r="FEW672" s="65"/>
      <c r="FEX672" s="65"/>
      <c r="FEY672" s="65"/>
      <c r="FEZ672" s="65"/>
      <c r="FFA672" s="65"/>
      <c r="FFB672" s="65"/>
      <c r="FFC672" s="65"/>
      <c r="FFD672" s="65"/>
      <c r="FFE672" s="65"/>
      <c r="FFF672" s="65"/>
      <c r="FFG672" s="65"/>
      <c r="FFH672" s="65"/>
      <c r="FFI672" s="65"/>
      <c r="FFJ672" s="65"/>
      <c r="FFK672" s="65"/>
      <c r="FFL672" s="65"/>
      <c r="FFM672" s="65"/>
      <c r="FFN672" s="65"/>
      <c r="FFO672" s="65"/>
      <c r="FFP672" s="65"/>
      <c r="FFQ672" s="65"/>
      <c r="FFR672" s="65"/>
      <c r="FFS672" s="65"/>
      <c r="FFT672" s="65"/>
      <c r="FFU672" s="65"/>
      <c r="FFV672" s="65"/>
      <c r="FFW672" s="65"/>
      <c r="FFX672" s="65"/>
      <c r="FFY672" s="65"/>
      <c r="FFZ672" s="65"/>
      <c r="FGA672" s="65"/>
      <c r="FGB672" s="65"/>
      <c r="FGC672" s="65"/>
      <c r="FGD672" s="65"/>
      <c r="FGE672" s="65"/>
      <c r="FGF672" s="65"/>
      <c r="FGG672" s="65"/>
      <c r="FGH672" s="65"/>
      <c r="FGI672" s="65"/>
      <c r="FGJ672" s="65"/>
      <c r="FGK672" s="65"/>
      <c r="FGL672" s="65"/>
      <c r="FGM672" s="65"/>
      <c r="FGN672" s="65"/>
      <c r="FGO672" s="65"/>
      <c r="FGP672" s="65"/>
      <c r="FGQ672" s="65"/>
      <c r="FGR672" s="65"/>
      <c r="FGS672" s="65"/>
      <c r="FGT672" s="65"/>
      <c r="FGU672" s="65"/>
      <c r="FGV672" s="65"/>
      <c r="FGW672" s="65"/>
      <c r="FGX672" s="65"/>
      <c r="FGY672" s="65"/>
      <c r="FGZ672" s="65"/>
      <c r="FHA672" s="65"/>
      <c r="FHB672" s="65"/>
      <c r="FHC672" s="65"/>
      <c r="FHD672" s="65"/>
      <c r="FHE672" s="65"/>
      <c r="FHF672" s="65"/>
      <c r="FHG672" s="65"/>
      <c r="FHH672" s="65"/>
      <c r="FHI672" s="65"/>
      <c r="FHJ672" s="65"/>
      <c r="FHK672" s="65"/>
      <c r="FHL672" s="65"/>
      <c r="FHM672" s="65"/>
      <c r="FHN672" s="65"/>
      <c r="FHO672" s="65"/>
      <c r="FHP672" s="65"/>
      <c r="FHQ672" s="65"/>
      <c r="FHR672" s="65"/>
      <c r="FHS672" s="65"/>
      <c r="FHT672" s="65"/>
      <c r="FHU672" s="65"/>
      <c r="FHV672" s="65"/>
      <c r="FHW672" s="65"/>
      <c r="FHX672" s="65"/>
      <c r="FHY672" s="65"/>
      <c r="FHZ672" s="65"/>
      <c r="FIA672" s="65"/>
      <c r="FIB672" s="65"/>
      <c r="FIC672" s="65"/>
      <c r="FID672" s="65"/>
      <c r="FIE672" s="65"/>
      <c r="FIF672" s="65"/>
      <c r="FIG672" s="65"/>
      <c r="FIH672" s="65"/>
      <c r="FII672" s="65"/>
      <c r="FIJ672" s="65"/>
      <c r="FIK672" s="65"/>
      <c r="FIL672" s="65"/>
      <c r="FIM672" s="65"/>
      <c r="FIN672" s="65"/>
      <c r="FIO672" s="65"/>
      <c r="FIP672" s="65"/>
      <c r="FIQ672" s="65"/>
      <c r="FIR672" s="65"/>
      <c r="FIS672" s="65"/>
      <c r="FIT672" s="65"/>
      <c r="FIU672" s="65"/>
      <c r="FIV672" s="65"/>
      <c r="FIW672" s="65"/>
      <c r="FIX672" s="65"/>
      <c r="FIY672" s="65"/>
      <c r="FIZ672" s="65"/>
      <c r="FJA672" s="65"/>
      <c r="FJB672" s="65"/>
      <c r="FJC672" s="65"/>
      <c r="FJD672" s="65"/>
      <c r="FJE672" s="65"/>
      <c r="FJF672" s="65"/>
      <c r="FJG672" s="65"/>
      <c r="FJH672" s="65"/>
      <c r="FJI672" s="65"/>
      <c r="FJJ672" s="65"/>
      <c r="FJK672" s="65"/>
      <c r="FJL672" s="65"/>
      <c r="FJM672" s="65"/>
      <c r="FJN672" s="65"/>
      <c r="FJO672" s="65"/>
      <c r="FJP672" s="65"/>
      <c r="FJQ672" s="65"/>
      <c r="FJR672" s="65"/>
      <c r="FJS672" s="65"/>
      <c r="FJT672" s="65"/>
      <c r="FJU672" s="65"/>
      <c r="FJV672" s="65"/>
      <c r="FJW672" s="65"/>
      <c r="FJX672" s="65"/>
      <c r="FJY672" s="65"/>
      <c r="FJZ672" s="65"/>
      <c r="FKA672" s="65"/>
      <c r="FKB672" s="65"/>
      <c r="FKC672" s="65"/>
      <c r="FKD672" s="65"/>
      <c r="FKE672" s="65"/>
      <c r="FKF672" s="65"/>
      <c r="FKG672" s="65"/>
      <c r="FKH672" s="65"/>
      <c r="FKI672" s="65"/>
      <c r="FKJ672" s="65"/>
      <c r="FKK672" s="65"/>
      <c r="FKL672" s="65"/>
      <c r="FKM672" s="65"/>
      <c r="FKN672" s="65"/>
      <c r="FKO672" s="65"/>
      <c r="FKP672" s="65"/>
      <c r="FKQ672" s="65"/>
      <c r="FKR672" s="65"/>
      <c r="FKS672" s="65"/>
      <c r="FKT672" s="65"/>
      <c r="FKU672" s="65"/>
      <c r="FKV672" s="65"/>
      <c r="FKW672" s="65"/>
      <c r="FKX672" s="65"/>
      <c r="FKY672" s="65"/>
      <c r="FKZ672" s="65"/>
      <c r="FLA672" s="65"/>
      <c r="FLB672" s="65"/>
      <c r="FLC672" s="65"/>
      <c r="FLD672" s="65"/>
      <c r="FLE672" s="65"/>
      <c r="FLF672" s="65"/>
      <c r="FLG672" s="65"/>
      <c r="FLH672" s="65"/>
      <c r="FLI672" s="65"/>
      <c r="FLJ672" s="65"/>
      <c r="FLK672" s="65"/>
      <c r="FLL672" s="65"/>
      <c r="FLM672" s="65"/>
      <c r="FLN672" s="65"/>
      <c r="FLO672" s="65"/>
      <c r="FLP672" s="65"/>
      <c r="FLQ672" s="65"/>
      <c r="FLR672" s="65"/>
      <c r="FLS672" s="65"/>
      <c r="FLT672" s="65"/>
      <c r="FLU672" s="65"/>
      <c r="FLV672" s="65"/>
      <c r="FLW672" s="65"/>
      <c r="FLX672" s="65"/>
      <c r="FLY672" s="65"/>
      <c r="FLZ672" s="65"/>
      <c r="FMA672" s="65"/>
      <c r="FMB672" s="65"/>
      <c r="FMC672" s="65"/>
      <c r="FMD672" s="65"/>
      <c r="FME672" s="65"/>
      <c r="FMF672" s="65"/>
      <c r="FMG672" s="65"/>
      <c r="FMH672" s="65"/>
      <c r="FMI672" s="65"/>
      <c r="FMJ672" s="65"/>
      <c r="FMK672" s="65"/>
      <c r="FML672" s="65"/>
      <c r="FMM672" s="65"/>
      <c r="FMN672" s="65"/>
      <c r="FMO672" s="65"/>
      <c r="FMP672" s="65"/>
      <c r="FMQ672" s="65"/>
      <c r="FMR672" s="65"/>
      <c r="FMS672" s="65"/>
      <c r="FMT672" s="65"/>
      <c r="FMU672" s="65"/>
      <c r="FMV672" s="65"/>
      <c r="FMW672" s="65"/>
      <c r="FMX672" s="65"/>
      <c r="FMY672" s="65"/>
      <c r="FMZ672" s="65"/>
      <c r="FNA672" s="65"/>
      <c r="FNB672" s="65"/>
      <c r="FNC672" s="65"/>
      <c r="FND672" s="65"/>
      <c r="FNE672" s="65"/>
      <c r="FNF672" s="65"/>
      <c r="FNG672" s="65"/>
      <c r="FNH672" s="65"/>
      <c r="FNI672" s="65"/>
      <c r="FNJ672" s="65"/>
      <c r="FNK672" s="65"/>
      <c r="FNL672" s="65"/>
      <c r="FNM672" s="65"/>
      <c r="FNN672" s="65"/>
      <c r="FNO672" s="65"/>
      <c r="FNP672" s="65"/>
      <c r="FNQ672" s="65"/>
      <c r="FNR672" s="65"/>
      <c r="FNS672" s="65"/>
      <c r="FNT672" s="65"/>
      <c r="FNU672" s="65"/>
      <c r="FNV672" s="65"/>
      <c r="FNW672" s="65"/>
      <c r="FNX672" s="65"/>
      <c r="FNY672" s="65"/>
      <c r="FNZ672" s="65"/>
      <c r="FOA672" s="65"/>
      <c r="FOB672" s="65"/>
      <c r="FOC672" s="65"/>
      <c r="FOD672" s="65"/>
      <c r="FOE672" s="65"/>
      <c r="FOF672" s="65"/>
      <c r="FOG672" s="65"/>
      <c r="FOH672" s="65"/>
      <c r="FOI672" s="65"/>
      <c r="FOJ672" s="65"/>
      <c r="FOK672" s="65"/>
      <c r="FOL672" s="65"/>
      <c r="FOM672" s="65"/>
      <c r="FON672" s="65"/>
      <c r="FOO672" s="65"/>
      <c r="FOP672" s="65"/>
      <c r="FOQ672" s="65"/>
      <c r="FOR672" s="65"/>
      <c r="FOS672" s="65"/>
      <c r="FOT672" s="65"/>
      <c r="FOU672" s="65"/>
      <c r="FOV672" s="65"/>
      <c r="FOW672" s="65"/>
      <c r="FOX672" s="65"/>
      <c r="FOY672" s="65"/>
      <c r="FOZ672" s="65"/>
      <c r="FPA672" s="65"/>
      <c r="FPB672" s="65"/>
      <c r="FPC672" s="65"/>
      <c r="FPD672" s="65"/>
      <c r="FPE672" s="65"/>
      <c r="FPF672" s="65"/>
      <c r="FPG672" s="65"/>
      <c r="FPH672" s="65"/>
      <c r="FPI672" s="65"/>
      <c r="FPJ672" s="65"/>
      <c r="FPK672" s="65"/>
      <c r="FPL672" s="65"/>
      <c r="FPM672" s="65"/>
      <c r="FPN672" s="65"/>
      <c r="FPO672" s="65"/>
      <c r="FPP672" s="65"/>
      <c r="FPQ672" s="65"/>
      <c r="FPR672" s="65"/>
      <c r="FPS672" s="65"/>
      <c r="FPT672" s="65"/>
      <c r="FPU672" s="65"/>
      <c r="FPV672" s="65"/>
      <c r="FPW672" s="65"/>
      <c r="FPX672" s="65"/>
      <c r="FPY672" s="65"/>
      <c r="FPZ672" s="65"/>
      <c r="FQA672" s="65"/>
      <c r="FQB672" s="65"/>
      <c r="FQC672" s="65"/>
      <c r="FQD672" s="65"/>
      <c r="FQE672" s="65"/>
      <c r="FQF672" s="65"/>
      <c r="FQG672" s="65"/>
      <c r="FQH672" s="65"/>
      <c r="FQI672" s="65"/>
      <c r="FQJ672" s="65"/>
      <c r="FQK672" s="65"/>
      <c r="FQL672" s="65"/>
      <c r="FQM672" s="65"/>
      <c r="FQN672" s="65"/>
      <c r="FQO672" s="65"/>
      <c r="FQP672" s="65"/>
      <c r="FQQ672" s="65"/>
      <c r="FQR672" s="65"/>
      <c r="FQS672" s="65"/>
      <c r="FQT672" s="65"/>
      <c r="FQU672" s="65"/>
      <c r="FQV672" s="65"/>
      <c r="FQW672" s="65"/>
      <c r="FQX672" s="65"/>
      <c r="FQY672" s="65"/>
      <c r="FQZ672" s="65"/>
      <c r="FRA672" s="65"/>
      <c r="FRB672" s="65"/>
      <c r="FRC672" s="65"/>
      <c r="FRD672" s="65"/>
      <c r="FRE672" s="65"/>
      <c r="FRF672" s="65"/>
      <c r="FRG672" s="65"/>
      <c r="FRH672" s="65"/>
      <c r="FRI672" s="65"/>
      <c r="FRJ672" s="65"/>
      <c r="FRK672" s="65"/>
      <c r="FRL672" s="65"/>
      <c r="FRM672" s="65"/>
      <c r="FRN672" s="65"/>
      <c r="FRO672" s="65"/>
      <c r="FRP672" s="65"/>
      <c r="FRQ672" s="65"/>
      <c r="FRR672" s="65"/>
      <c r="FRS672" s="65"/>
      <c r="FRT672" s="65"/>
      <c r="FRU672" s="65"/>
      <c r="FRV672" s="65"/>
      <c r="FRW672" s="65"/>
      <c r="FRX672" s="65"/>
      <c r="FRY672" s="65"/>
      <c r="FRZ672" s="65"/>
      <c r="FSA672" s="65"/>
      <c r="FSB672" s="65"/>
      <c r="FSC672" s="65"/>
      <c r="FSD672" s="65"/>
      <c r="FSE672" s="65"/>
      <c r="FSF672" s="65"/>
      <c r="FSG672" s="65"/>
      <c r="FSH672" s="65"/>
      <c r="FSI672" s="65"/>
      <c r="FSJ672" s="65"/>
      <c r="FSK672" s="65"/>
      <c r="FSL672" s="65"/>
      <c r="FSM672" s="65"/>
      <c r="FSN672" s="65"/>
      <c r="FSO672" s="65"/>
      <c r="FSP672" s="65"/>
      <c r="FSQ672" s="65"/>
      <c r="FSR672" s="65"/>
      <c r="FSS672" s="65"/>
      <c r="FST672" s="65"/>
      <c r="FSU672" s="65"/>
      <c r="FSV672" s="65"/>
      <c r="FSW672" s="65"/>
      <c r="FSX672" s="65"/>
      <c r="FSY672" s="65"/>
      <c r="FSZ672" s="65"/>
      <c r="FTA672" s="65"/>
      <c r="FTB672" s="65"/>
      <c r="FTC672" s="65"/>
      <c r="FTD672" s="65"/>
      <c r="FTE672" s="65"/>
      <c r="FTF672" s="65"/>
      <c r="FTG672" s="65"/>
      <c r="FTH672" s="65"/>
      <c r="FTI672" s="65"/>
      <c r="FTJ672" s="65"/>
      <c r="FTK672" s="65"/>
      <c r="FTL672" s="65"/>
      <c r="FTM672" s="65"/>
      <c r="FTN672" s="65"/>
      <c r="FTO672" s="65"/>
      <c r="FTP672" s="65"/>
      <c r="FTQ672" s="65"/>
      <c r="FTR672" s="65"/>
      <c r="FTS672" s="65"/>
      <c r="FTT672" s="65"/>
      <c r="FTU672" s="65"/>
      <c r="FTV672" s="65"/>
      <c r="FTW672" s="65"/>
      <c r="FTX672" s="65"/>
      <c r="FTY672" s="65"/>
      <c r="FTZ672" s="65"/>
      <c r="FUA672" s="65"/>
      <c r="FUB672" s="65"/>
      <c r="FUC672" s="65"/>
      <c r="FUD672" s="65"/>
      <c r="FUE672" s="65"/>
      <c r="FUF672" s="65"/>
      <c r="FUG672" s="65"/>
      <c r="FUH672" s="65"/>
      <c r="FUI672" s="65"/>
      <c r="FUJ672" s="65"/>
      <c r="FUK672" s="65"/>
      <c r="FUL672" s="65"/>
      <c r="FUM672" s="65"/>
      <c r="FUN672" s="65"/>
      <c r="FUO672" s="65"/>
      <c r="FUP672" s="65"/>
      <c r="FUQ672" s="65"/>
      <c r="FUR672" s="65"/>
      <c r="FUS672" s="65"/>
      <c r="FUT672" s="65"/>
      <c r="FUU672" s="65"/>
      <c r="FUV672" s="65"/>
      <c r="FUW672" s="65"/>
      <c r="FUX672" s="65"/>
      <c r="FUY672" s="65"/>
      <c r="FUZ672" s="65"/>
      <c r="FVA672" s="65"/>
      <c r="FVB672" s="65"/>
      <c r="FVC672" s="65"/>
      <c r="FVD672" s="65"/>
      <c r="FVE672" s="65"/>
      <c r="FVF672" s="65"/>
      <c r="FVG672" s="65"/>
      <c r="FVH672" s="65"/>
      <c r="FVI672" s="65"/>
      <c r="FVJ672" s="65"/>
      <c r="FVK672" s="65"/>
      <c r="FVL672" s="65"/>
      <c r="FVM672" s="65"/>
      <c r="FVN672" s="65"/>
      <c r="FVO672" s="65"/>
      <c r="FVP672" s="65"/>
      <c r="FVQ672" s="65"/>
      <c r="FVR672" s="65"/>
      <c r="FVS672" s="65"/>
      <c r="FVT672" s="65"/>
      <c r="FVU672" s="65"/>
      <c r="FVV672" s="65"/>
      <c r="FVW672" s="65"/>
      <c r="FVX672" s="65"/>
      <c r="FVY672" s="65"/>
      <c r="FVZ672" s="65"/>
      <c r="FWA672" s="65"/>
      <c r="FWB672" s="65"/>
      <c r="FWC672" s="65"/>
      <c r="FWD672" s="65"/>
      <c r="FWE672" s="65"/>
      <c r="FWF672" s="65"/>
      <c r="FWG672" s="65"/>
      <c r="FWH672" s="65"/>
      <c r="FWI672" s="65"/>
      <c r="FWJ672" s="65"/>
      <c r="FWK672" s="65"/>
      <c r="FWL672" s="65"/>
      <c r="FWM672" s="65"/>
      <c r="FWN672" s="65"/>
      <c r="FWO672" s="65"/>
      <c r="FWP672" s="65"/>
      <c r="FWQ672" s="65"/>
      <c r="FWR672" s="65"/>
      <c r="FWS672" s="65"/>
      <c r="FWT672" s="65"/>
      <c r="FWU672" s="65"/>
      <c r="FWV672" s="65"/>
      <c r="FWW672" s="65"/>
      <c r="FWX672" s="65"/>
      <c r="FWY672" s="65"/>
      <c r="FWZ672" s="65"/>
      <c r="FXA672" s="65"/>
      <c r="FXB672" s="65"/>
      <c r="FXC672" s="65"/>
      <c r="FXD672" s="65"/>
      <c r="FXE672" s="65"/>
      <c r="FXF672" s="65"/>
      <c r="FXG672" s="65"/>
      <c r="FXH672" s="65"/>
      <c r="FXI672" s="65"/>
      <c r="FXJ672" s="65"/>
      <c r="FXK672" s="65"/>
      <c r="FXL672" s="65"/>
      <c r="FXM672" s="65"/>
      <c r="FXN672" s="65"/>
      <c r="FXO672" s="65"/>
      <c r="FXP672" s="65"/>
      <c r="FXQ672" s="65"/>
      <c r="FXR672" s="65"/>
      <c r="FXS672" s="65"/>
      <c r="FXT672" s="65"/>
      <c r="FXU672" s="65"/>
      <c r="FXV672" s="65"/>
      <c r="FXW672" s="65"/>
      <c r="FXX672" s="65"/>
      <c r="FXY672" s="65"/>
      <c r="FXZ672" s="65"/>
      <c r="FYA672" s="65"/>
      <c r="FYB672" s="65"/>
      <c r="FYC672" s="65"/>
      <c r="FYD672" s="65"/>
      <c r="FYE672" s="65"/>
      <c r="FYF672" s="65"/>
      <c r="FYG672" s="65"/>
      <c r="FYH672" s="65"/>
      <c r="FYI672" s="65"/>
      <c r="FYJ672" s="65"/>
      <c r="FYK672" s="65"/>
      <c r="FYL672" s="65"/>
      <c r="FYM672" s="65"/>
      <c r="FYN672" s="65"/>
      <c r="FYO672" s="65"/>
      <c r="FYP672" s="65"/>
      <c r="FYQ672" s="65"/>
      <c r="FYR672" s="65"/>
      <c r="FYS672" s="65"/>
      <c r="FYT672" s="65"/>
      <c r="FYU672" s="65"/>
      <c r="FYV672" s="65"/>
      <c r="FYW672" s="65"/>
      <c r="FYX672" s="65"/>
      <c r="FYY672" s="65"/>
      <c r="FYZ672" s="65"/>
      <c r="FZA672" s="65"/>
      <c r="FZB672" s="65"/>
      <c r="FZC672" s="65"/>
      <c r="FZD672" s="65"/>
      <c r="FZE672" s="65"/>
      <c r="FZF672" s="65"/>
      <c r="FZG672" s="65"/>
      <c r="FZH672" s="65"/>
      <c r="FZI672" s="65"/>
      <c r="FZJ672" s="65"/>
      <c r="FZK672" s="65"/>
      <c r="FZL672" s="65"/>
      <c r="FZM672" s="65"/>
      <c r="FZN672" s="65"/>
      <c r="FZO672" s="65"/>
      <c r="FZP672" s="65"/>
      <c r="FZQ672" s="65"/>
      <c r="FZR672" s="65"/>
      <c r="FZS672" s="65"/>
      <c r="FZT672" s="65"/>
      <c r="FZU672" s="65"/>
      <c r="FZV672" s="65"/>
      <c r="FZW672" s="65"/>
      <c r="FZX672" s="65"/>
      <c r="FZY672" s="65"/>
      <c r="FZZ672" s="65"/>
      <c r="GAA672" s="65"/>
      <c r="GAB672" s="65"/>
      <c r="GAC672" s="65"/>
      <c r="GAD672" s="65"/>
      <c r="GAE672" s="65"/>
      <c r="GAF672" s="65"/>
      <c r="GAG672" s="65"/>
      <c r="GAH672" s="65"/>
      <c r="GAI672" s="65"/>
      <c r="GAJ672" s="65"/>
      <c r="GAK672" s="65"/>
      <c r="GAL672" s="65"/>
      <c r="GAM672" s="65"/>
      <c r="GAN672" s="65"/>
      <c r="GAO672" s="65"/>
      <c r="GAP672" s="65"/>
      <c r="GAQ672" s="65"/>
      <c r="GAR672" s="65"/>
      <c r="GAS672" s="65"/>
      <c r="GAT672" s="65"/>
      <c r="GAU672" s="65"/>
      <c r="GAV672" s="65"/>
      <c r="GAW672" s="65"/>
      <c r="GAX672" s="65"/>
      <c r="GAY672" s="65"/>
      <c r="GAZ672" s="65"/>
      <c r="GBA672" s="65"/>
      <c r="GBB672" s="65"/>
      <c r="GBC672" s="65"/>
      <c r="GBD672" s="65"/>
      <c r="GBE672" s="65"/>
      <c r="GBF672" s="65"/>
      <c r="GBG672" s="65"/>
      <c r="GBH672" s="65"/>
      <c r="GBI672" s="65"/>
      <c r="GBJ672" s="65"/>
      <c r="GBK672" s="65"/>
      <c r="GBL672" s="65"/>
      <c r="GBM672" s="65"/>
      <c r="GBN672" s="65"/>
      <c r="GBO672" s="65"/>
      <c r="GBP672" s="65"/>
      <c r="GBQ672" s="65"/>
      <c r="GBR672" s="65"/>
      <c r="GBS672" s="65"/>
      <c r="GBT672" s="65"/>
      <c r="GBU672" s="65"/>
      <c r="GBV672" s="65"/>
      <c r="GBW672" s="65"/>
      <c r="GBX672" s="65"/>
      <c r="GBY672" s="65"/>
      <c r="GBZ672" s="65"/>
      <c r="GCA672" s="65"/>
      <c r="GCB672" s="65"/>
      <c r="GCC672" s="65"/>
      <c r="GCD672" s="65"/>
      <c r="GCE672" s="65"/>
      <c r="GCF672" s="65"/>
      <c r="GCG672" s="65"/>
      <c r="GCH672" s="65"/>
      <c r="GCI672" s="65"/>
      <c r="GCJ672" s="65"/>
      <c r="GCK672" s="65"/>
      <c r="GCL672" s="65"/>
      <c r="GCM672" s="65"/>
      <c r="GCN672" s="65"/>
      <c r="GCO672" s="65"/>
      <c r="GCP672" s="65"/>
      <c r="GCQ672" s="65"/>
      <c r="GCR672" s="65"/>
      <c r="GCS672" s="65"/>
      <c r="GCT672" s="65"/>
      <c r="GCU672" s="65"/>
      <c r="GCV672" s="65"/>
      <c r="GCW672" s="65"/>
      <c r="GCX672" s="65"/>
      <c r="GCY672" s="65"/>
      <c r="GCZ672" s="65"/>
      <c r="GDA672" s="65"/>
      <c r="GDB672" s="65"/>
      <c r="GDC672" s="65"/>
      <c r="GDD672" s="65"/>
      <c r="GDE672" s="65"/>
      <c r="GDF672" s="65"/>
      <c r="GDG672" s="65"/>
      <c r="GDH672" s="65"/>
      <c r="GDI672" s="65"/>
      <c r="GDJ672" s="65"/>
      <c r="GDK672" s="65"/>
      <c r="GDL672" s="65"/>
      <c r="GDM672" s="65"/>
      <c r="GDN672" s="65"/>
      <c r="GDO672" s="65"/>
      <c r="GDP672" s="65"/>
      <c r="GDQ672" s="65"/>
      <c r="GDR672" s="65"/>
      <c r="GDS672" s="65"/>
      <c r="GDT672" s="65"/>
      <c r="GDU672" s="65"/>
      <c r="GDV672" s="65"/>
      <c r="GDW672" s="65"/>
      <c r="GDX672" s="65"/>
      <c r="GDY672" s="65"/>
      <c r="GDZ672" s="65"/>
      <c r="GEA672" s="65"/>
      <c r="GEB672" s="65"/>
      <c r="GEC672" s="65"/>
      <c r="GED672" s="65"/>
      <c r="GEE672" s="65"/>
      <c r="GEF672" s="65"/>
      <c r="GEG672" s="65"/>
      <c r="GEH672" s="65"/>
      <c r="GEI672" s="65"/>
      <c r="GEJ672" s="65"/>
      <c r="GEK672" s="65"/>
      <c r="GEL672" s="65"/>
      <c r="GEM672" s="65"/>
      <c r="GEN672" s="65"/>
      <c r="GEO672" s="65"/>
      <c r="GEP672" s="65"/>
      <c r="GEQ672" s="65"/>
      <c r="GER672" s="65"/>
      <c r="GES672" s="65"/>
      <c r="GET672" s="65"/>
      <c r="GEU672" s="65"/>
      <c r="GEV672" s="65"/>
      <c r="GEW672" s="65"/>
      <c r="GEX672" s="65"/>
      <c r="GEY672" s="65"/>
      <c r="GEZ672" s="65"/>
      <c r="GFA672" s="65"/>
      <c r="GFB672" s="65"/>
      <c r="GFC672" s="65"/>
      <c r="GFD672" s="65"/>
      <c r="GFE672" s="65"/>
      <c r="GFF672" s="65"/>
      <c r="GFG672" s="65"/>
      <c r="GFH672" s="65"/>
      <c r="GFI672" s="65"/>
      <c r="GFJ672" s="65"/>
      <c r="GFK672" s="65"/>
      <c r="GFL672" s="65"/>
      <c r="GFM672" s="65"/>
      <c r="GFN672" s="65"/>
      <c r="GFO672" s="65"/>
      <c r="GFP672" s="65"/>
      <c r="GFQ672" s="65"/>
      <c r="GFR672" s="65"/>
      <c r="GFS672" s="65"/>
      <c r="GFT672" s="65"/>
      <c r="GFU672" s="65"/>
      <c r="GFV672" s="65"/>
      <c r="GFW672" s="65"/>
      <c r="GFX672" s="65"/>
      <c r="GFY672" s="65"/>
      <c r="GFZ672" s="65"/>
      <c r="GGA672" s="65"/>
      <c r="GGB672" s="65"/>
      <c r="GGC672" s="65"/>
      <c r="GGD672" s="65"/>
      <c r="GGE672" s="65"/>
      <c r="GGF672" s="65"/>
      <c r="GGG672" s="65"/>
      <c r="GGH672" s="65"/>
      <c r="GGI672" s="65"/>
      <c r="GGJ672" s="65"/>
      <c r="GGK672" s="65"/>
      <c r="GGL672" s="65"/>
      <c r="GGM672" s="65"/>
      <c r="GGN672" s="65"/>
      <c r="GGO672" s="65"/>
      <c r="GGP672" s="65"/>
      <c r="GGQ672" s="65"/>
      <c r="GGR672" s="65"/>
      <c r="GGS672" s="65"/>
      <c r="GGT672" s="65"/>
      <c r="GGU672" s="65"/>
      <c r="GGV672" s="65"/>
      <c r="GGW672" s="65"/>
      <c r="GGX672" s="65"/>
      <c r="GGY672" s="65"/>
      <c r="GGZ672" s="65"/>
      <c r="GHA672" s="65"/>
      <c r="GHB672" s="65"/>
      <c r="GHC672" s="65"/>
      <c r="GHD672" s="65"/>
      <c r="GHE672" s="65"/>
      <c r="GHF672" s="65"/>
      <c r="GHG672" s="65"/>
      <c r="GHH672" s="65"/>
      <c r="GHI672" s="65"/>
      <c r="GHJ672" s="65"/>
      <c r="GHK672" s="65"/>
      <c r="GHL672" s="65"/>
      <c r="GHM672" s="65"/>
      <c r="GHN672" s="65"/>
      <c r="GHO672" s="65"/>
      <c r="GHP672" s="65"/>
      <c r="GHQ672" s="65"/>
      <c r="GHR672" s="65"/>
      <c r="GHS672" s="65"/>
      <c r="GHT672" s="65"/>
      <c r="GHU672" s="65"/>
      <c r="GHV672" s="65"/>
      <c r="GHW672" s="65"/>
      <c r="GHX672" s="65"/>
      <c r="GHY672" s="65"/>
      <c r="GHZ672" s="65"/>
      <c r="GIA672" s="65"/>
      <c r="GIB672" s="65"/>
      <c r="GIC672" s="65"/>
      <c r="GID672" s="65"/>
      <c r="GIE672" s="65"/>
      <c r="GIF672" s="65"/>
      <c r="GIG672" s="65"/>
      <c r="GIH672" s="65"/>
      <c r="GII672" s="65"/>
      <c r="GIJ672" s="65"/>
      <c r="GIK672" s="65"/>
      <c r="GIL672" s="65"/>
      <c r="GIM672" s="65"/>
      <c r="GIN672" s="65"/>
      <c r="GIO672" s="65"/>
      <c r="GIP672" s="65"/>
      <c r="GIQ672" s="65"/>
      <c r="GIR672" s="65"/>
      <c r="GIS672" s="65"/>
      <c r="GIT672" s="65"/>
      <c r="GIU672" s="65"/>
      <c r="GIV672" s="65"/>
      <c r="GIW672" s="65"/>
      <c r="GIX672" s="65"/>
      <c r="GIY672" s="65"/>
      <c r="GIZ672" s="65"/>
      <c r="GJA672" s="65"/>
      <c r="GJB672" s="65"/>
      <c r="GJC672" s="65"/>
      <c r="GJD672" s="65"/>
      <c r="GJE672" s="65"/>
      <c r="GJF672" s="65"/>
      <c r="GJG672" s="65"/>
      <c r="GJH672" s="65"/>
      <c r="GJI672" s="65"/>
      <c r="GJJ672" s="65"/>
      <c r="GJK672" s="65"/>
      <c r="GJL672" s="65"/>
      <c r="GJM672" s="65"/>
      <c r="GJN672" s="65"/>
      <c r="GJO672" s="65"/>
      <c r="GJP672" s="65"/>
      <c r="GJQ672" s="65"/>
      <c r="GJR672" s="65"/>
      <c r="GJS672" s="65"/>
      <c r="GJT672" s="65"/>
      <c r="GJU672" s="65"/>
      <c r="GJV672" s="65"/>
      <c r="GJW672" s="65"/>
      <c r="GJX672" s="65"/>
      <c r="GJY672" s="65"/>
      <c r="GJZ672" s="65"/>
      <c r="GKA672" s="65"/>
      <c r="GKB672" s="65"/>
      <c r="GKC672" s="65"/>
      <c r="GKD672" s="65"/>
      <c r="GKE672" s="65"/>
      <c r="GKF672" s="65"/>
      <c r="GKG672" s="65"/>
      <c r="GKH672" s="65"/>
      <c r="GKI672" s="65"/>
      <c r="GKJ672" s="65"/>
      <c r="GKK672" s="65"/>
      <c r="GKL672" s="65"/>
      <c r="GKM672" s="65"/>
      <c r="GKN672" s="65"/>
      <c r="GKO672" s="65"/>
      <c r="GKP672" s="65"/>
      <c r="GKQ672" s="65"/>
      <c r="GKR672" s="65"/>
      <c r="GKS672" s="65"/>
      <c r="GKT672" s="65"/>
      <c r="GKU672" s="65"/>
      <c r="GKV672" s="65"/>
      <c r="GKW672" s="65"/>
      <c r="GKX672" s="65"/>
      <c r="GKY672" s="65"/>
      <c r="GKZ672" s="65"/>
      <c r="GLA672" s="65"/>
      <c r="GLB672" s="65"/>
      <c r="GLC672" s="65"/>
      <c r="GLD672" s="65"/>
      <c r="GLE672" s="65"/>
      <c r="GLF672" s="65"/>
      <c r="GLG672" s="65"/>
      <c r="GLH672" s="65"/>
      <c r="GLI672" s="65"/>
      <c r="GLJ672" s="65"/>
      <c r="GLK672" s="65"/>
      <c r="GLL672" s="65"/>
      <c r="GLM672" s="65"/>
      <c r="GLN672" s="65"/>
      <c r="GLO672" s="65"/>
      <c r="GLP672" s="65"/>
      <c r="GLQ672" s="65"/>
      <c r="GLR672" s="65"/>
      <c r="GLS672" s="65"/>
      <c r="GLT672" s="65"/>
      <c r="GLU672" s="65"/>
      <c r="GLV672" s="65"/>
      <c r="GLW672" s="65"/>
      <c r="GLX672" s="65"/>
      <c r="GLY672" s="65"/>
      <c r="GLZ672" s="65"/>
      <c r="GMA672" s="65"/>
      <c r="GMB672" s="65"/>
      <c r="GMC672" s="65"/>
      <c r="GMD672" s="65"/>
      <c r="GME672" s="65"/>
      <c r="GMF672" s="65"/>
      <c r="GMG672" s="65"/>
      <c r="GMH672" s="65"/>
      <c r="GMI672" s="65"/>
      <c r="GMJ672" s="65"/>
      <c r="GMK672" s="65"/>
      <c r="GML672" s="65"/>
      <c r="GMM672" s="65"/>
      <c r="GMN672" s="65"/>
      <c r="GMO672" s="65"/>
      <c r="GMP672" s="65"/>
      <c r="GMQ672" s="65"/>
      <c r="GMR672" s="65"/>
      <c r="GMS672" s="65"/>
      <c r="GMT672" s="65"/>
      <c r="GMU672" s="65"/>
      <c r="GMV672" s="65"/>
      <c r="GMW672" s="65"/>
      <c r="GMX672" s="65"/>
      <c r="GMY672" s="65"/>
      <c r="GMZ672" s="65"/>
      <c r="GNA672" s="65"/>
      <c r="GNB672" s="65"/>
      <c r="GNC672" s="65"/>
      <c r="GND672" s="65"/>
      <c r="GNE672" s="65"/>
      <c r="GNF672" s="65"/>
      <c r="GNG672" s="65"/>
      <c r="GNH672" s="65"/>
      <c r="GNI672" s="65"/>
      <c r="GNJ672" s="65"/>
      <c r="GNK672" s="65"/>
      <c r="GNL672" s="65"/>
      <c r="GNM672" s="65"/>
      <c r="GNN672" s="65"/>
      <c r="GNO672" s="65"/>
      <c r="GNP672" s="65"/>
      <c r="GNQ672" s="65"/>
      <c r="GNR672" s="65"/>
      <c r="GNS672" s="65"/>
      <c r="GNT672" s="65"/>
      <c r="GNU672" s="65"/>
      <c r="GNV672" s="65"/>
      <c r="GNW672" s="65"/>
      <c r="GNX672" s="65"/>
      <c r="GNY672" s="65"/>
      <c r="GNZ672" s="65"/>
      <c r="GOA672" s="65"/>
      <c r="GOB672" s="65"/>
      <c r="GOC672" s="65"/>
      <c r="GOD672" s="65"/>
      <c r="GOE672" s="65"/>
      <c r="GOF672" s="65"/>
      <c r="GOG672" s="65"/>
      <c r="GOH672" s="65"/>
      <c r="GOI672" s="65"/>
      <c r="GOJ672" s="65"/>
      <c r="GOK672" s="65"/>
      <c r="GOL672" s="65"/>
      <c r="GOM672" s="65"/>
      <c r="GON672" s="65"/>
      <c r="GOO672" s="65"/>
      <c r="GOP672" s="65"/>
      <c r="GOQ672" s="65"/>
      <c r="GOR672" s="65"/>
      <c r="GOS672" s="65"/>
      <c r="GOT672" s="65"/>
      <c r="GOU672" s="65"/>
      <c r="GOV672" s="65"/>
      <c r="GOW672" s="65"/>
      <c r="GOX672" s="65"/>
      <c r="GOY672" s="65"/>
      <c r="GOZ672" s="65"/>
      <c r="GPA672" s="65"/>
      <c r="GPB672" s="65"/>
      <c r="GPC672" s="65"/>
      <c r="GPD672" s="65"/>
      <c r="GPE672" s="65"/>
      <c r="GPF672" s="65"/>
      <c r="GPG672" s="65"/>
      <c r="GPH672" s="65"/>
      <c r="GPI672" s="65"/>
      <c r="GPJ672" s="65"/>
      <c r="GPK672" s="65"/>
      <c r="GPL672" s="65"/>
      <c r="GPM672" s="65"/>
      <c r="GPN672" s="65"/>
      <c r="GPO672" s="65"/>
      <c r="GPP672" s="65"/>
      <c r="GPQ672" s="65"/>
      <c r="GPR672" s="65"/>
      <c r="GPS672" s="65"/>
      <c r="GPT672" s="65"/>
      <c r="GPU672" s="65"/>
      <c r="GPV672" s="65"/>
      <c r="GPW672" s="65"/>
      <c r="GPX672" s="65"/>
      <c r="GPY672" s="65"/>
      <c r="GPZ672" s="65"/>
      <c r="GQA672" s="65"/>
      <c r="GQB672" s="65"/>
      <c r="GQC672" s="65"/>
      <c r="GQD672" s="65"/>
      <c r="GQE672" s="65"/>
      <c r="GQF672" s="65"/>
      <c r="GQG672" s="65"/>
      <c r="GQH672" s="65"/>
      <c r="GQI672" s="65"/>
      <c r="GQJ672" s="65"/>
      <c r="GQK672" s="65"/>
      <c r="GQL672" s="65"/>
      <c r="GQM672" s="65"/>
      <c r="GQN672" s="65"/>
      <c r="GQO672" s="65"/>
      <c r="GQP672" s="65"/>
      <c r="GQQ672" s="65"/>
      <c r="GQR672" s="65"/>
      <c r="GQS672" s="65"/>
      <c r="GQT672" s="65"/>
      <c r="GQU672" s="65"/>
      <c r="GQV672" s="65"/>
      <c r="GQW672" s="65"/>
      <c r="GQX672" s="65"/>
      <c r="GQY672" s="65"/>
      <c r="GQZ672" s="65"/>
      <c r="GRA672" s="65"/>
      <c r="GRB672" s="65"/>
      <c r="GRC672" s="65"/>
      <c r="GRD672" s="65"/>
      <c r="GRE672" s="65"/>
      <c r="GRF672" s="65"/>
      <c r="GRG672" s="65"/>
      <c r="GRH672" s="65"/>
      <c r="GRI672" s="65"/>
      <c r="GRJ672" s="65"/>
      <c r="GRK672" s="65"/>
      <c r="GRL672" s="65"/>
      <c r="GRM672" s="65"/>
      <c r="GRN672" s="65"/>
      <c r="GRO672" s="65"/>
      <c r="GRP672" s="65"/>
      <c r="GRQ672" s="65"/>
      <c r="GRR672" s="65"/>
      <c r="GRS672" s="65"/>
      <c r="GRT672" s="65"/>
      <c r="GRU672" s="65"/>
      <c r="GRV672" s="65"/>
      <c r="GRW672" s="65"/>
      <c r="GRX672" s="65"/>
      <c r="GRY672" s="65"/>
      <c r="GRZ672" s="65"/>
      <c r="GSA672" s="65"/>
      <c r="GSB672" s="65"/>
      <c r="GSC672" s="65"/>
      <c r="GSD672" s="65"/>
      <c r="GSE672" s="65"/>
      <c r="GSF672" s="65"/>
      <c r="GSG672" s="65"/>
      <c r="GSH672" s="65"/>
      <c r="GSI672" s="65"/>
      <c r="GSJ672" s="65"/>
      <c r="GSK672" s="65"/>
      <c r="GSL672" s="65"/>
      <c r="GSM672" s="65"/>
      <c r="GSN672" s="65"/>
      <c r="GSO672" s="65"/>
      <c r="GSP672" s="65"/>
      <c r="GSQ672" s="65"/>
      <c r="GSR672" s="65"/>
      <c r="GSS672" s="65"/>
      <c r="GST672" s="65"/>
      <c r="GSU672" s="65"/>
      <c r="GSV672" s="65"/>
      <c r="GSW672" s="65"/>
      <c r="GSX672" s="65"/>
      <c r="GSY672" s="65"/>
      <c r="GSZ672" s="65"/>
      <c r="GTA672" s="65"/>
      <c r="GTB672" s="65"/>
      <c r="GTC672" s="65"/>
      <c r="GTD672" s="65"/>
      <c r="GTE672" s="65"/>
      <c r="GTF672" s="65"/>
      <c r="GTG672" s="65"/>
      <c r="GTH672" s="65"/>
      <c r="GTI672" s="65"/>
      <c r="GTJ672" s="65"/>
      <c r="GTK672" s="65"/>
      <c r="GTL672" s="65"/>
      <c r="GTM672" s="65"/>
      <c r="GTN672" s="65"/>
      <c r="GTO672" s="65"/>
      <c r="GTP672" s="65"/>
      <c r="GTQ672" s="65"/>
      <c r="GTR672" s="65"/>
      <c r="GTS672" s="65"/>
      <c r="GTT672" s="65"/>
      <c r="GTU672" s="65"/>
      <c r="GTV672" s="65"/>
      <c r="GTW672" s="65"/>
      <c r="GTX672" s="65"/>
      <c r="GTY672" s="65"/>
      <c r="GTZ672" s="65"/>
      <c r="GUA672" s="65"/>
      <c r="GUB672" s="65"/>
      <c r="GUC672" s="65"/>
      <c r="GUD672" s="65"/>
      <c r="GUE672" s="65"/>
      <c r="GUF672" s="65"/>
      <c r="GUG672" s="65"/>
      <c r="GUH672" s="65"/>
      <c r="GUI672" s="65"/>
      <c r="GUJ672" s="65"/>
      <c r="GUK672" s="65"/>
      <c r="GUL672" s="65"/>
      <c r="GUM672" s="65"/>
      <c r="GUN672" s="65"/>
      <c r="GUO672" s="65"/>
      <c r="GUP672" s="65"/>
      <c r="GUQ672" s="65"/>
      <c r="GUR672" s="65"/>
      <c r="GUS672" s="65"/>
      <c r="GUT672" s="65"/>
      <c r="GUU672" s="65"/>
      <c r="GUV672" s="65"/>
      <c r="GUW672" s="65"/>
      <c r="GUX672" s="65"/>
      <c r="GUY672" s="65"/>
      <c r="GUZ672" s="65"/>
      <c r="GVA672" s="65"/>
      <c r="GVB672" s="65"/>
      <c r="GVC672" s="65"/>
      <c r="GVD672" s="65"/>
      <c r="GVE672" s="65"/>
      <c r="GVF672" s="65"/>
      <c r="GVG672" s="65"/>
      <c r="GVH672" s="65"/>
      <c r="GVI672" s="65"/>
      <c r="GVJ672" s="65"/>
      <c r="GVK672" s="65"/>
      <c r="GVL672" s="65"/>
      <c r="GVM672" s="65"/>
      <c r="GVN672" s="65"/>
      <c r="GVO672" s="65"/>
      <c r="GVP672" s="65"/>
      <c r="GVQ672" s="65"/>
      <c r="GVR672" s="65"/>
      <c r="GVS672" s="65"/>
      <c r="GVT672" s="65"/>
      <c r="GVU672" s="65"/>
      <c r="GVV672" s="65"/>
      <c r="GVW672" s="65"/>
      <c r="GVX672" s="65"/>
      <c r="GVY672" s="65"/>
      <c r="GVZ672" s="65"/>
      <c r="GWA672" s="65"/>
      <c r="GWB672" s="65"/>
      <c r="GWC672" s="65"/>
      <c r="GWD672" s="65"/>
      <c r="GWE672" s="65"/>
      <c r="GWF672" s="65"/>
      <c r="GWG672" s="65"/>
      <c r="GWH672" s="65"/>
      <c r="GWI672" s="65"/>
      <c r="GWJ672" s="65"/>
      <c r="GWK672" s="65"/>
      <c r="GWL672" s="65"/>
      <c r="GWM672" s="65"/>
      <c r="GWN672" s="65"/>
      <c r="GWO672" s="65"/>
      <c r="GWP672" s="65"/>
      <c r="GWQ672" s="65"/>
      <c r="GWR672" s="65"/>
      <c r="GWS672" s="65"/>
      <c r="GWT672" s="65"/>
      <c r="GWU672" s="65"/>
      <c r="GWV672" s="65"/>
      <c r="GWW672" s="65"/>
      <c r="GWX672" s="65"/>
      <c r="GWY672" s="65"/>
      <c r="GWZ672" s="65"/>
      <c r="GXA672" s="65"/>
      <c r="GXB672" s="65"/>
      <c r="GXC672" s="65"/>
      <c r="GXD672" s="65"/>
      <c r="GXE672" s="65"/>
      <c r="GXF672" s="65"/>
      <c r="GXG672" s="65"/>
      <c r="GXH672" s="65"/>
      <c r="GXI672" s="65"/>
      <c r="GXJ672" s="65"/>
      <c r="GXK672" s="65"/>
      <c r="GXL672" s="65"/>
      <c r="GXM672" s="65"/>
      <c r="GXN672" s="65"/>
      <c r="GXO672" s="65"/>
      <c r="GXP672" s="65"/>
      <c r="GXQ672" s="65"/>
      <c r="GXR672" s="65"/>
      <c r="GXS672" s="65"/>
      <c r="GXT672" s="65"/>
      <c r="GXU672" s="65"/>
      <c r="GXV672" s="65"/>
      <c r="GXW672" s="65"/>
      <c r="GXX672" s="65"/>
      <c r="GXY672" s="65"/>
      <c r="GXZ672" s="65"/>
      <c r="GYA672" s="65"/>
      <c r="GYB672" s="65"/>
      <c r="GYC672" s="65"/>
      <c r="GYD672" s="65"/>
      <c r="GYE672" s="65"/>
      <c r="GYF672" s="65"/>
      <c r="GYG672" s="65"/>
      <c r="GYH672" s="65"/>
      <c r="GYI672" s="65"/>
      <c r="GYJ672" s="65"/>
      <c r="GYK672" s="65"/>
      <c r="GYL672" s="65"/>
      <c r="GYM672" s="65"/>
      <c r="GYN672" s="65"/>
      <c r="GYO672" s="65"/>
      <c r="GYP672" s="65"/>
      <c r="GYQ672" s="65"/>
      <c r="GYR672" s="65"/>
      <c r="GYS672" s="65"/>
      <c r="GYT672" s="65"/>
      <c r="GYU672" s="65"/>
      <c r="GYV672" s="65"/>
      <c r="GYW672" s="65"/>
      <c r="GYX672" s="65"/>
      <c r="GYY672" s="65"/>
      <c r="GYZ672" s="65"/>
      <c r="GZA672" s="65"/>
      <c r="GZB672" s="65"/>
      <c r="GZC672" s="65"/>
      <c r="GZD672" s="65"/>
      <c r="GZE672" s="65"/>
      <c r="GZF672" s="65"/>
      <c r="GZG672" s="65"/>
      <c r="GZH672" s="65"/>
      <c r="GZI672" s="65"/>
      <c r="GZJ672" s="65"/>
      <c r="GZK672" s="65"/>
      <c r="GZL672" s="65"/>
      <c r="GZM672" s="65"/>
      <c r="GZN672" s="65"/>
      <c r="GZO672" s="65"/>
      <c r="GZP672" s="65"/>
      <c r="GZQ672" s="65"/>
      <c r="GZR672" s="65"/>
      <c r="GZS672" s="65"/>
      <c r="GZT672" s="65"/>
      <c r="GZU672" s="65"/>
      <c r="GZV672" s="65"/>
      <c r="GZW672" s="65"/>
      <c r="GZX672" s="65"/>
      <c r="GZY672" s="65"/>
      <c r="GZZ672" s="65"/>
      <c r="HAA672" s="65"/>
      <c r="HAB672" s="65"/>
      <c r="HAC672" s="65"/>
      <c r="HAD672" s="65"/>
      <c r="HAE672" s="65"/>
      <c r="HAF672" s="65"/>
      <c r="HAG672" s="65"/>
      <c r="HAH672" s="65"/>
      <c r="HAI672" s="65"/>
      <c r="HAJ672" s="65"/>
      <c r="HAK672" s="65"/>
      <c r="HAL672" s="65"/>
      <c r="HAM672" s="65"/>
      <c r="HAN672" s="65"/>
      <c r="HAO672" s="65"/>
      <c r="HAP672" s="65"/>
      <c r="HAQ672" s="65"/>
      <c r="HAR672" s="65"/>
      <c r="HAS672" s="65"/>
      <c r="HAT672" s="65"/>
      <c r="HAU672" s="65"/>
      <c r="HAV672" s="65"/>
      <c r="HAW672" s="65"/>
      <c r="HAX672" s="65"/>
      <c r="HAY672" s="65"/>
      <c r="HAZ672" s="65"/>
      <c r="HBA672" s="65"/>
      <c r="HBB672" s="65"/>
      <c r="HBC672" s="65"/>
      <c r="HBD672" s="65"/>
      <c r="HBE672" s="65"/>
      <c r="HBF672" s="65"/>
      <c r="HBG672" s="65"/>
      <c r="HBH672" s="65"/>
      <c r="HBI672" s="65"/>
      <c r="HBJ672" s="65"/>
      <c r="HBK672" s="65"/>
      <c r="HBL672" s="65"/>
      <c r="HBM672" s="65"/>
      <c r="HBN672" s="65"/>
      <c r="HBO672" s="65"/>
      <c r="HBP672" s="65"/>
      <c r="HBQ672" s="65"/>
      <c r="HBR672" s="65"/>
      <c r="HBS672" s="65"/>
      <c r="HBT672" s="65"/>
      <c r="HBU672" s="65"/>
      <c r="HBV672" s="65"/>
      <c r="HBW672" s="65"/>
      <c r="HBX672" s="65"/>
      <c r="HBY672" s="65"/>
      <c r="HBZ672" s="65"/>
      <c r="HCA672" s="65"/>
      <c r="HCB672" s="65"/>
      <c r="HCC672" s="65"/>
      <c r="HCD672" s="65"/>
      <c r="HCE672" s="65"/>
      <c r="HCF672" s="65"/>
      <c r="HCG672" s="65"/>
      <c r="HCH672" s="65"/>
      <c r="HCI672" s="65"/>
      <c r="HCJ672" s="65"/>
      <c r="HCK672" s="65"/>
      <c r="HCL672" s="65"/>
      <c r="HCM672" s="65"/>
      <c r="HCN672" s="65"/>
      <c r="HCO672" s="65"/>
      <c r="HCP672" s="65"/>
      <c r="HCQ672" s="65"/>
      <c r="HCR672" s="65"/>
      <c r="HCS672" s="65"/>
      <c r="HCT672" s="65"/>
      <c r="HCU672" s="65"/>
      <c r="HCV672" s="65"/>
      <c r="HCW672" s="65"/>
      <c r="HCX672" s="65"/>
      <c r="HCY672" s="65"/>
      <c r="HCZ672" s="65"/>
      <c r="HDA672" s="65"/>
      <c r="HDB672" s="65"/>
      <c r="HDC672" s="65"/>
      <c r="HDD672" s="65"/>
      <c r="HDE672" s="65"/>
      <c r="HDF672" s="65"/>
      <c r="HDG672" s="65"/>
      <c r="HDH672" s="65"/>
      <c r="HDI672" s="65"/>
      <c r="HDJ672" s="65"/>
      <c r="HDK672" s="65"/>
      <c r="HDL672" s="65"/>
      <c r="HDM672" s="65"/>
      <c r="HDN672" s="65"/>
      <c r="HDO672" s="65"/>
      <c r="HDP672" s="65"/>
      <c r="HDQ672" s="65"/>
      <c r="HDR672" s="65"/>
      <c r="HDS672" s="65"/>
      <c r="HDT672" s="65"/>
      <c r="HDU672" s="65"/>
      <c r="HDV672" s="65"/>
      <c r="HDW672" s="65"/>
      <c r="HDX672" s="65"/>
      <c r="HDY672" s="65"/>
      <c r="HDZ672" s="65"/>
      <c r="HEA672" s="65"/>
      <c r="HEB672" s="65"/>
      <c r="HEC672" s="65"/>
      <c r="HED672" s="65"/>
      <c r="HEE672" s="65"/>
      <c r="HEF672" s="65"/>
      <c r="HEG672" s="65"/>
      <c r="HEH672" s="65"/>
      <c r="HEI672" s="65"/>
      <c r="HEJ672" s="65"/>
      <c r="HEK672" s="65"/>
      <c r="HEL672" s="65"/>
      <c r="HEM672" s="65"/>
      <c r="HEN672" s="65"/>
      <c r="HEO672" s="65"/>
      <c r="HEP672" s="65"/>
      <c r="HEQ672" s="65"/>
      <c r="HER672" s="65"/>
      <c r="HES672" s="65"/>
      <c r="HET672" s="65"/>
      <c r="HEU672" s="65"/>
      <c r="HEV672" s="65"/>
      <c r="HEW672" s="65"/>
      <c r="HEX672" s="65"/>
      <c r="HEY672" s="65"/>
      <c r="HEZ672" s="65"/>
      <c r="HFA672" s="65"/>
      <c r="HFB672" s="65"/>
      <c r="HFC672" s="65"/>
      <c r="HFD672" s="65"/>
      <c r="HFE672" s="65"/>
      <c r="HFF672" s="65"/>
      <c r="HFG672" s="65"/>
      <c r="HFH672" s="65"/>
      <c r="HFI672" s="65"/>
      <c r="HFJ672" s="65"/>
      <c r="HFK672" s="65"/>
      <c r="HFL672" s="65"/>
      <c r="HFM672" s="65"/>
      <c r="HFN672" s="65"/>
      <c r="HFO672" s="65"/>
      <c r="HFP672" s="65"/>
      <c r="HFQ672" s="65"/>
      <c r="HFR672" s="65"/>
      <c r="HFS672" s="65"/>
      <c r="HFT672" s="65"/>
      <c r="HFU672" s="65"/>
      <c r="HFV672" s="65"/>
      <c r="HFW672" s="65"/>
      <c r="HFX672" s="65"/>
      <c r="HFY672" s="65"/>
      <c r="HFZ672" s="65"/>
      <c r="HGA672" s="65"/>
      <c r="HGB672" s="65"/>
      <c r="HGC672" s="65"/>
      <c r="HGD672" s="65"/>
      <c r="HGE672" s="65"/>
      <c r="HGF672" s="65"/>
      <c r="HGG672" s="65"/>
      <c r="HGH672" s="65"/>
      <c r="HGI672" s="65"/>
      <c r="HGJ672" s="65"/>
      <c r="HGK672" s="65"/>
      <c r="HGL672" s="65"/>
      <c r="HGM672" s="65"/>
      <c r="HGN672" s="65"/>
      <c r="HGO672" s="65"/>
      <c r="HGP672" s="65"/>
      <c r="HGQ672" s="65"/>
      <c r="HGR672" s="65"/>
      <c r="HGS672" s="65"/>
      <c r="HGT672" s="65"/>
      <c r="HGU672" s="65"/>
      <c r="HGV672" s="65"/>
      <c r="HGW672" s="65"/>
      <c r="HGX672" s="65"/>
      <c r="HGY672" s="65"/>
      <c r="HGZ672" s="65"/>
      <c r="HHA672" s="65"/>
      <c r="HHB672" s="65"/>
      <c r="HHC672" s="65"/>
      <c r="HHD672" s="65"/>
      <c r="HHE672" s="65"/>
      <c r="HHF672" s="65"/>
      <c r="HHG672" s="65"/>
      <c r="HHH672" s="65"/>
      <c r="HHI672" s="65"/>
      <c r="HHJ672" s="65"/>
      <c r="HHK672" s="65"/>
      <c r="HHL672" s="65"/>
      <c r="HHM672" s="65"/>
      <c r="HHN672" s="65"/>
      <c r="HHO672" s="65"/>
      <c r="HHP672" s="65"/>
      <c r="HHQ672" s="65"/>
      <c r="HHR672" s="65"/>
      <c r="HHS672" s="65"/>
      <c r="HHT672" s="65"/>
      <c r="HHU672" s="65"/>
      <c r="HHV672" s="65"/>
      <c r="HHW672" s="65"/>
      <c r="HHX672" s="65"/>
      <c r="HHY672" s="65"/>
      <c r="HHZ672" s="65"/>
      <c r="HIA672" s="65"/>
      <c r="HIB672" s="65"/>
      <c r="HIC672" s="65"/>
      <c r="HID672" s="65"/>
      <c r="HIE672" s="65"/>
      <c r="HIF672" s="65"/>
      <c r="HIG672" s="65"/>
      <c r="HIH672" s="65"/>
      <c r="HII672" s="65"/>
      <c r="HIJ672" s="65"/>
      <c r="HIK672" s="65"/>
      <c r="HIL672" s="65"/>
      <c r="HIM672" s="65"/>
      <c r="HIN672" s="65"/>
      <c r="HIO672" s="65"/>
      <c r="HIP672" s="65"/>
      <c r="HIQ672" s="65"/>
      <c r="HIR672" s="65"/>
      <c r="HIS672" s="65"/>
      <c r="HIT672" s="65"/>
      <c r="HIU672" s="65"/>
      <c r="HIV672" s="65"/>
      <c r="HIW672" s="65"/>
      <c r="HIX672" s="65"/>
      <c r="HIY672" s="65"/>
      <c r="HIZ672" s="65"/>
      <c r="HJA672" s="65"/>
      <c r="HJB672" s="65"/>
      <c r="HJC672" s="65"/>
      <c r="HJD672" s="65"/>
      <c r="HJE672" s="65"/>
      <c r="HJF672" s="65"/>
      <c r="HJG672" s="65"/>
      <c r="HJH672" s="65"/>
      <c r="HJI672" s="65"/>
      <c r="HJJ672" s="65"/>
      <c r="HJK672" s="65"/>
      <c r="HJL672" s="65"/>
      <c r="HJM672" s="65"/>
      <c r="HJN672" s="65"/>
      <c r="HJO672" s="65"/>
      <c r="HJP672" s="65"/>
      <c r="HJQ672" s="65"/>
      <c r="HJR672" s="65"/>
      <c r="HJS672" s="65"/>
      <c r="HJT672" s="65"/>
      <c r="HJU672" s="65"/>
      <c r="HJV672" s="65"/>
      <c r="HJW672" s="65"/>
      <c r="HJX672" s="65"/>
      <c r="HJY672" s="65"/>
      <c r="HJZ672" s="65"/>
      <c r="HKA672" s="65"/>
      <c r="HKB672" s="65"/>
      <c r="HKC672" s="65"/>
      <c r="HKD672" s="65"/>
      <c r="HKE672" s="65"/>
      <c r="HKF672" s="65"/>
      <c r="HKG672" s="65"/>
      <c r="HKH672" s="65"/>
      <c r="HKI672" s="65"/>
      <c r="HKJ672" s="65"/>
      <c r="HKK672" s="65"/>
      <c r="HKL672" s="65"/>
      <c r="HKM672" s="65"/>
      <c r="HKN672" s="65"/>
      <c r="HKO672" s="65"/>
      <c r="HKP672" s="65"/>
      <c r="HKQ672" s="65"/>
      <c r="HKR672" s="65"/>
      <c r="HKS672" s="65"/>
      <c r="HKT672" s="65"/>
      <c r="HKU672" s="65"/>
      <c r="HKV672" s="65"/>
      <c r="HKW672" s="65"/>
      <c r="HKX672" s="65"/>
      <c r="HKY672" s="65"/>
      <c r="HKZ672" s="65"/>
      <c r="HLA672" s="65"/>
      <c r="HLB672" s="65"/>
      <c r="HLC672" s="65"/>
      <c r="HLD672" s="65"/>
      <c r="HLE672" s="65"/>
      <c r="HLF672" s="65"/>
      <c r="HLG672" s="65"/>
      <c r="HLH672" s="65"/>
      <c r="HLI672" s="65"/>
      <c r="HLJ672" s="65"/>
      <c r="HLK672" s="65"/>
      <c r="HLL672" s="65"/>
      <c r="HLM672" s="65"/>
      <c r="HLN672" s="65"/>
      <c r="HLO672" s="65"/>
      <c r="HLP672" s="65"/>
      <c r="HLQ672" s="65"/>
      <c r="HLR672" s="65"/>
      <c r="HLS672" s="65"/>
      <c r="HLT672" s="65"/>
      <c r="HLU672" s="65"/>
      <c r="HLV672" s="65"/>
      <c r="HLW672" s="65"/>
      <c r="HLX672" s="65"/>
      <c r="HLY672" s="65"/>
      <c r="HLZ672" s="65"/>
      <c r="HMA672" s="65"/>
      <c r="HMB672" s="65"/>
      <c r="HMC672" s="65"/>
      <c r="HMD672" s="65"/>
      <c r="HME672" s="65"/>
      <c r="HMF672" s="65"/>
      <c r="HMG672" s="65"/>
      <c r="HMH672" s="65"/>
      <c r="HMI672" s="65"/>
      <c r="HMJ672" s="65"/>
      <c r="HMK672" s="65"/>
      <c r="HML672" s="65"/>
      <c r="HMM672" s="65"/>
      <c r="HMN672" s="65"/>
      <c r="HMO672" s="65"/>
      <c r="HMP672" s="65"/>
      <c r="HMQ672" s="65"/>
      <c r="HMR672" s="65"/>
      <c r="HMS672" s="65"/>
      <c r="HMT672" s="65"/>
      <c r="HMU672" s="65"/>
      <c r="HMV672" s="65"/>
      <c r="HMW672" s="65"/>
      <c r="HMX672" s="65"/>
      <c r="HMY672" s="65"/>
      <c r="HMZ672" s="65"/>
      <c r="HNA672" s="65"/>
      <c r="HNB672" s="65"/>
      <c r="HNC672" s="65"/>
      <c r="HND672" s="65"/>
      <c r="HNE672" s="65"/>
      <c r="HNF672" s="65"/>
      <c r="HNG672" s="65"/>
      <c r="HNH672" s="65"/>
      <c r="HNI672" s="65"/>
      <c r="HNJ672" s="65"/>
      <c r="HNK672" s="65"/>
      <c r="HNL672" s="65"/>
      <c r="HNM672" s="65"/>
      <c r="HNN672" s="65"/>
      <c r="HNO672" s="65"/>
      <c r="HNP672" s="65"/>
      <c r="HNQ672" s="65"/>
      <c r="HNR672" s="65"/>
      <c r="HNS672" s="65"/>
      <c r="HNT672" s="65"/>
      <c r="HNU672" s="65"/>
      <c r="HNV672" s="65"/>
      <c r="HNW672" s="65"/>
      <c r="HNX672" s="65"/>
      <c r="HNY672" s="65"/>
      <c r="HNZ672" s="65"/>
      <c r="HOA672" s="65"/>
      <c r="HOB672" s="65"/>
      <c r="HOC672" s="65"/>
      <c r="HOD672" s="65"/>
      <c r="HOE672" s="65"/>
      <c r="HOF672" s="65"/>
      <c r="HOG672" s="65"/>
      <c r="HOH672" s="65"/>
      <c r="HOI672" s="65"/>
      <c r="HOJ672" s="65"/>
      <c r="HOK672" s="65"/>
      <c r="HOL672" s="65"/>
      <c r="HOM672" s="65"/>
      <c r="HON672" s="65"/>
      <c r="HOO672" s="65"/>
      <c r="HOP672" s="65"/>
      <c r="HOQ672" s="65"/>
      <c r="HOR672" s="65"/>
      <c r="HOS672" s="65"/>
      <c r="HOT672" s="65"/>
      <c r="HOU672" s="65"/>
      <c r="HOV672" s="65"/>
      <c r="HOW672" s="65"/>
      <c r="HOX672" s="65"/>
      <c r="HOY672" s="65"/>
      <c r="HOZ672" s="65"/>
      <c r="HPA672" s="65"/>
      <c r="HPB672" s="65"/>
      <c r="HPC672" s="65"/>
      <c r="HPD672" s="65"/>
      <c r="HPE672" s="65"/>
      <c r="HPF672" s="65"/>
      <c r="HPG672" s="65"/>
      <c r="HPH672" s="65"/>
      <c r="HPI672" s="65"/>
      <c r="HPJ672" s="65"/>
      <c r="HPK672" s="65"/>
      <c r="HPL672" s="65"/>
      <c r="HPM672" s="65"/>
      <c r="HPN672" s="65"/>
      <c r="HPO672" s="65"/>
      <c r="HPP672" s="65"/>
      <c r="HPQ672" s="65"/>
      <c r="HPR672" s="65"/>
      <c r="HPS672" s="65"/>
      <c r="HPT672" s="65"/>
      <c r="HPU672" s="65"/>
      <c r="HPV672" s="65"/>
      <c r="HPW672" s="65"/>
      <c r="HPX672" s="65"/>
      <c r="HPY672" s="65"/>
      <c r="HPZ672" s="65"/>
      <c r="HQA672" s="65"/>
      <c r="HQB672" s="65"/>
      <c r="HQC672" s="65"/>
      <c r="HQD672" s="65"/>
      <c r="HQE672" s="65"/>
      <c r="HQF672" s="65"/>
      <c r="HQG672" s="65"/>
      <c r="HQH672" s="65"/>
      <c r="HQI672" s="65"/>
      <c r="HQJ672" s="65"/>
      <c r="HQK672" s="65"/>
      <c r="HQL672" s="65"/>
      <c r="HQM672" s="65"/>
      <c r="HQN672" s="65"/>
      <c r="HQO672" s="65"/>
      <c r="HQP672" s="65"/>
      <c r="HQQ672" s="65"/>
      <c r="HQR672" s="65"/>
      <c r="HQS672" s="65"/>
      <c r="HQT672" s="65"/>
      <c r="HQU672" s="65"/>
      <c r="HQV672" s="65"/>
      <c r="HQW672" s="65"/>
      <c r="HQX672" s="65"/>
      <c r="HQY672" s="65"/>
      <c r="HQZ672" s="65"/>
      <c r="HRA672" s="65"/>
      <c r="HRB672" s="65"/>
      <c r="HRC672" s="65"/>
      <c r="HRD672" s="65"/>
      <c r="HRE672" s="65"/>
      <c r="HRF672" s="65"/>
      <c r="HRG672" s="65"/>
      <c r="HRH672" s="65"/>
      <c r="HRI672" s="65"/>
      <c r="HRJ672" s="65"/>
      <c r="HRK672" s="65"/>
      <c r="HRL672" s="65"/>
      <c r="HRM672" s="65"/>
      <c r="HRN672" s="65"/>
      <c r="HRO672" s="65"/>
      <c r="HRP672" s="65"/>
      <c r="HRQ672" s="65"/>
      <c r="HRR672" s="65"/>
      <c r="HRS672" s="65"/>
      <c r="HRT672" s="65"/>
      <c r="HRU672" s="65"/>
      <c r="HRV672" s="65"/>
      <c r="HRW672" s="65"/>
      <c r="HRX672" s="65"/>
      <c r="HRY672" s="65"/>
      <c r="HRZ672" s="65"/>
      <c r="HSA672" s="65"/>
      <c r="HSB672" s="65"/>
      <c r="HSC672" s="65"/>
      <c r="HSD672" s="65"/>
      <c r="HSE672" s="65"/>
      <c r="HSF672" s="65"/>
      <c r="HSG672" s="65"/>
      <c r="HSH672" s="65"/>
      <c r="HSI672" s="65"/>
      <c r="HSJ672" s="65"/>
      <c r="HSK672" s="65"/>
      <c r="HSL672" s="65"/>
      <c r="HSM672" s="65"/>
      <c r="HSN672" s="65"/>
      <c r="HSO672" s="65"/>
      <c r="HSP672" s="65"/>
      <c r="HSQ672" s="65"/>
      <c r="HSR672" s="65"/>
      <c r="HSS672" s="65"/>
      <c r="HST672" s="65"/>
      <c r="HSU672" s="65"/>
      <c r="HSV672" s="65"/>
      <c r="HSW672" s="65"/>
      <c r="HSX672" s="65"/>
      <c r="HSY672" s="65"/>
      <c r="HSZ672" s="65"/>
      <c r="HTA672" s="65"/>
      <c r="HTB672" s="65"/>
      <c r="HTC672" s="65"/>
      <c r="HTD672" s="65"/>
      <c r="HTE672" s="65"/>
      <c r="HTF672" s="65"/>
      <c r="HTG672" s="65"/>
      <c r="HTH672" s="65"/>
      <c r="HTI672" s="65"/>
      <c r="HTJ672" s="65"/>
      <c r="HTK672" s="65"/>
      <c r="HTL672" s="65"/>
      <c r="HTM672" s="65"/>
      <c r="HTN672" s="65"/>
      <c r="HTO672" s="65"/>
      <c r="HTP672" s="65"/>
      <c r="HTQ672" s="65"/>
      <c r="HTR672" s="65"/>
      <c r="HTS672" s="65"/>
      <c r="HTT672" s="65"/>
      <c r="HTU672" s="65"/>
      <c r="HTV672" s="65"/>
      <c r="HTW672" s="65"/>
      <c r="HTX672" s="65"/>
      <c r="HTY672" s="65"/>
      <c r="HTZ672" s="65"/>
      <c r="HUA672" s="65"/>
      <c r="HUB672" s="65"/>
      <c r="HUC672" s="65"/>
      <c r="HUD672" s="65"/>
      <c r="HUE672" s="65"/>
      <c r="HUF672" s="65"/>
      <c r="HUG672" s="65"/>
      <c r="HUH672" s="65"/>
      <c r="HUI672" s="65"/>
      <c r="HUJ672" s="65"/>
      <c r="HUK672" s="65"/>
      <c r="HUL672" s="65"/>
      <c r="HUM672" s="65"/>
      <c r="HUN672" s="65"/>
      <c r="HUO672" s="65"/>
      <c r="HUP672" s="65"/>
      <c r="HUQ672" s="65"/>
      <c r="HUR672" s="65"/>
      <c r="HUS672" s="65"/>
      <c r="HUT672" s="65"/>
      <c r="HUU672" s="65"/>
      <c r="HUV672" s="65"/>
      <c r="HUW672" s="65"/>
      <c r="HUX672" s="65"/>
      <c r="HUY672" s="65"/>
      <c r="HUZ672" s="65"/>
      <c r="HVA672" s="65"/>
      <c r="HVB672" s="65"/>
      <c r="HVC672" s="65"/>
      <c r="HVD672" s="65"/>
      <c r="HVE672" s="65"/>
      <c r="HVF672" s="65"/>
      <c r="HVG672" s="65"/>
      <c r="HVH672" s="65"/>
      <c r="HVI672" s="65"/>
      <c r="HVJ672" s="65"/>
      <c r="HVK672" s="65"/>
      <c r="HVL672" s="65"/>
      <c r="HVM672" s="65"/>
      <c r="HVN672" s="65"/>
      <c r="HVO672" s="65"/>
      <c r="HVP672" s="65"/>
      <c r="HVQ672" s="65"/>
      <c r="HVR672" s="65"/>
      <c r="HVS672" s="65"/>
      <c r="HVT672" s="65"/>
      <c r="HVU672" s="65"/>
      <c r="HVV672" s="65"/>
      <c r="HVW672" s="65"/>
      <c r="HVX672" s="65"/>
      <c r="HVY672" s="65"/>
      <c r="HVZ672" s="65"/>
      <c r="HWA672" s="65"/>
      <c r="HWB672" s="65"/>
      <c r="HWC672" s="65"/>
      <c r="HWD672" s="65"/>
      <c r="HWE672" s="65"/>
      <c r="HWF672" s="65"/>
      <c r="HWG672" s="65"/>
      <c r="HWH672" s="65"/>
      <c r="HWI672" s="65"/>
      <c r="HWJ672" s="65"/>
      <c r="HWK672" s="65"/>
      <c r="HWL672" s="65"/>
      <c r="HWM672" s="65"/>
      <c r="HWN672" s="65"/>
      <c r="HWO672" s="65"/>
      <c r="HWP672" s="65"/>
      <c r="HWQ672" s="65"/>
      <c r="HWR672" s="65"/>
      <c r="HWS672" s="65"/>
      <c r="HWT672" s="65"/>
      <c r="HWU672" s="65"/>
      <c r="HWV672" s="65"/>
      <c r="HWW672" s="65"/>
      <c r="HWX672" s="65"/>
      <c r="HWY672" s="65"/>
      <c r="HWZ672" s="65"/>
      <c r="HXA672" s="65"/>
      <c r="HXB672" s="65"/>
      <c r="HXC672" s="65"/>
      <c r="HXD672" s="65"/>
      <c r="HXE672" s="65"/>
      <c r="HXF672" s="65"/>
      <c r="HXG672" s="65"/>
      <c r="HXH672" s="65"/>
      <c r="HXI672" s="65"/>
      <c r="HXJ672" s="65"/>
      <c r="HXK672" s="65"/>
      <c r="HXL672" s="65"/>
      <c r="HXM672" s="65"/>
      <c r="HXN672" s="65"/>
      <c r="HXO672" s="65"/>
      <c r="HXP672" s="65"/>
      <c r="HXQ672" s="65"/>
      <c r="HXR672" s="65"/>
      <c r="HXS672" s="65"/>
      <c r="HXT672" s="65"/>
      <c r="HXU672" s="65"/>
      <c r="HXV672" s="65"/>
      <c r="HXW672" s="65"/>
      <c r="HXX672" s="65"/>
      <c r="HXY672" s="65"/>
      <c r="HXZ672" s="65"/>
      <c r="HYA672" s="65"/>
      <c r="HYB672" s="65"/>
      <c r="HYC672" s="65"/>
      <c r="HYD672" s="65"/>
      <c r="HYE672" s="65"/>
      <c r="HYF672" s="65"/>
      <c r="HYG672" s="65"/>
      <c r="HYH672" s="65"/>
      <c r="HYI672" s="65"/>
      <c r="HYJ672" s="65"/>
      <c r="HYK672" s="65"/>
      <c r="HYL672" s="65"/>
      <c r="HYM672" s="65"/>
      <c r="HYN672" s="65"/>
      <c r="HYO672" s="65"/>
      <c r="HYP672" s="65"/>
      <c r="HYQ672" s="65"/>
      <c r="HYR672" s="65"/>
      <c r="HYS672" s="65"/>
      <c r="HYT672" s="65"/>
      <c r="HYU672" s="65"/>
      <c r="HYV672" s="65"/>
      <c r="HYW672" s="65"/>
      <c r="HYX672" s="65"/>
      <c r="HYY672" s="65"/>
      <c r="HYZ672" s="65"/>
      <c r="HZA672" s="65"/>
      <c r="HZB672" s="65"/>
      <c r="HZC672" s="65"/>
      <c r="HZD672" s="65"/>
      <c r="HZE672" s="65"/>
      <c r="HZF672" s="65"/>
      <c r="HZG672" s="65"/>
      <c r="HZH672" s="65"/>
      <c r="HZI672" s="65"/>
      <c r="HZJ672" s="65"/>
      <c r="HZK672" s="65"/>
      <c r="HZL672" s="65"/>
      <c r="HZM672" s="65"/>
      <c r="HZN672" s="65"/>
      <c r="HZO672" s="65"/>
      <c r="HZP672" s="65"/>
      <c r="HZQ672" s="65"/>
      <c r="HZR672" s="65"/>
      <c r="HZS672" s="65"/>
      <c r="HZT672" s="65"/>
      <c r="HZU672" s="65"/>
      <c r="HZV672" s="65"/>
      <c r="HZW672" s="65"/>
      <c r="HZX672" s="65"/>
      <c r="HZY672" s="65"/>
      <c r="HZZ672" s="65"/>
      <c r="IAA672" s="65"/>
      <c r="IAB672" s="65"/>
      <c r="IAC672" s="65"/>
      <c r="IAD672" s="65"/>
      <c r="IAE672" s="65"/>
      <c r="IAF672" s="65"/>
      <c r="IAG672" s="65"/>
      <c r="IAH672" s="65"/>
      <c r="IAI672" s="65"/>
      <c r="IAJ672" s="65"/>
      <c r="IAK672" s="65"/>
      <c r="IAL672" s="65"/>
      <c r="IAM672" s="65"/>
      <c r="IAN672" s="65"/>
      <c r="IAO672" s="65"/>
      <c r="IAP672" s="65"/>
      <c r="IAQ672" s="65"/>
      <c r="IAR672" s="65"/>
      <c r="IAS672" s="65"/>
      <c r="IAT672" s="65"/>
      <c r="IAU672" s="65"/>
      <c r="IAV672" s="65"/>
      <c r="IAW672" s="65"/>
      <c r="IAX672" s="65"/>
      <c r="IAY672" s="65"/>
      <c r="IAZ672" s="65"/>
      <c r="IBA672" s="65"/>
      <c r="IBB672" s="65"/>
      <c r="IBC672" s="65"/>
      <c r="IBD672" s="65"/>
      <c r="IBE672" s="65"/>
      <c r="IBF672" s="65"/>
      <c r="IBG672" s="65"/>
      <c r="IBH672" s="65"/>
      <c r="IBI672" s="65"/>
      <c r="IBJ672" s="65"/>
      <c r="IBK672" s="65"/>
      <c r="IBL672" s="65"/>
      <c r="IBM672" s="65"/>
      <c r="IBN672" s="65"/>
      <c r="IBO672" s="65"/>
      <c r="IBP672" s="65"/>
      <c r="IBQ672" s="65"/>
      <c r="IBR672" s="65"/>
      <c r="IBS672" s="65"/>
      <c r="IBT672" s="65"/>
      <c r="IBU672" s="65"/>
      <c r="IBV672" s="65"/>
      <c r="IBW672" s="65"/>
      <c r="IBX672" s="65"/>
      <c r="IBY672" s="65"/>
      <c r="IBZ672" s="65"/>
      <c r="ICA672" s="65"/>
      <c r="ICB672" s="65"/>
      <c r="ICC672" s="65"/>
      <c r="ICD672" s="65"/>
      <c r="ICE672" s="65"/>
      <c r="ICF672" s="65"/>
      <c r="ICG672" s="65"/>
      <c r="ICH672" s="65"/>
      <c r="ICI672" s="65"/>
      <c r="ICJ672" s="65"/>
      <c r="ICK672" s="65"/>
      <c r="ICL672" s="65"/>
      <c r="ICM672" s="65"/>
      <c r="ICN672" s="65"/>
      <c r="ICO672" s="65"/>
      <c r="ICP672" s="65"/>
      <c r="ICQ672" s="65"/>
      <c r="ICR672" s="65"/>
      <c r="ICS672" s="65"/>
      <c r="ICT672" s="65"/>
      <c r="ICU672" s="65"/>
      <c r="ICV672" s="65"/>
      <c r="ICW672" s="65"/>
      <c r="ICX672" s="65"/>
      <c r="ICY672" s="65"/>
      <c r="ICZ672" s="65"/>
      <c r="IDA672" s="65"/>
      <c r="IDB672" s="65"/>
      <c r="IDC672" s="65"/>
      <c r="IDD672" s="65"/>
      <c r="IDE672" s="65"/>
      <c r="IDF672" s="65"/>
      <c r="IDG672" s="65"/>
      <c r="IDH672" s="65"/>
      <c r="IDI672" s="65"/>
      <c r="IDJ672" s="65"/>
      <c r="IDK672" s="65"/>
      <c r="IDL672" s="65"/>
      <c r="IDM672" s="65"/>
      <c r="IDN672" s="65"/>
      <c r="IDO672" s="65"/>
      <c r="IDP672" s="65"/>
      <c r="IDQ672" s="65"/>
      <c r="IDR672" s="65"/>
      <c r="IDS672" s="65"/>
      <c r="IDT672" s="65"/>
      <c r="IDU672" s="65"/>
      <c r="IDV672" s="65"/>
      <c r="IDW672" s="65"/>
      <c r="IDX672" s="65"/>
      <c r="IDY672" s="65"/>
      <c r="IDZ672" s="65"/>
      <c r="IEA672" s="65"/>
      <c r="IEB672" s="65"/>
      <c r="IEC672" s="65"/>
      <c r="IED672" s="65"/>
      <c r="IEE672" s="65"/>
      <c r="IEF672" s="65"/>
      <c r="IEG672" s="65"/>
      <c r="IEH672" s="65"/>
      <c r="IEI672" s="65"/>
      <c r="IEJ672" s="65"/>
      <c r="IEK672" s="65"/>
      <c r="IEL672" s="65"/>
      <c r="IEM672" s="65"/>
      <c r="IEN672" s="65"/>
      <c r="IEO672" s="65"/>
      <c r="IEP672" s="65"/>
      <c r="IEQ672" s="65"/>
      <c r="IER672" s="65"/>
      <c r="IES672" s="65"/>
      <c r="IET672" s="65"/>
      <c r="IEU672" s="65"/>
      <c r="IEV672" s="65"/>
      <c r="IEW672" s="65"/>
      <c r="IEX672" s="65"/>
      <c r="IEY672" s="65"/>
      <c r="IEZ672" s="65"/>
      <c r="IFA672" s="65"/>
      <c r="IFB672" s="65"/>
      <c r="IFC672" s="65"/>
      <c r="IFD672" s="65"/>
      <c r="IFE672" s="65"/>
      <c r="IFF672" s="65"/>
      <c r="IFG672" s="65"/>
      <c r="IFH672" s="65"/>
      <c r="IFI672" s="65"/>
      <c r="IFJ672" s="65"/>
      <c r="IFK672" s="65"/>
      <c r="IFL672" s="65"/>
      <c r="IFM672" s="65"/>
      <c r="IFN672" s="65"/>
      <c r="IFO672" s="65"/>
      <c r="IFP672" s="65"/>
      <c r="IFQ672" s="65"/>
      <c r="IFR672" s="65"/>
      <c r="IFS672" s="65"/>
      <c r="IFT672" s="65"/>
      <c r="IFU672" s="65"/>
      <c r="IFV672" s="65"/>
      <c r="IFW672" s="65"/>
      <c r="IFX672" s="65"/>
      <c r="IFY672" s="65"/>
      <c r="IFZ672" s="65"/>
      <c r="IGA672" s="65"/>
      <c r="IGB672" s="65"/>
      <c r="IGC672" s="65"/>
      <c r="IGD672" s="65"/>
      <c r="IGE672" s="65"/>
      <c r="IGF672" s="65"/>
      <c r="IGG672" s="65"/>
      <c r="IGH672" s="65"/>
      <c r="IGI672" s="65"/>
      <c r="IGJ672" s="65"/>
      <c r="IGK672" s="65"/>
      <c r="IGL672" s="65"/>
      <c r="IGM672" s="65"/>
      <c r="IGN672" s="65"/>
      <c r="IGO672" s="65"/>
      <c r="IGP672" s="65"/>
      <c r="IGQ672" s="65"/>
      <c r="IGR672" s="65"/>
      <c r="IGS672" s="65"/>
      <c r="IGT672" s="65"/>
      <c r="IGU672" s="65"/>
      <c r="IGV672" s="65"/>
      <c r="IGW672" s="65"/>
      <c r="IGX672" s="65"/>
      <c r="IGY672" s="65"/>
      <c r="IGZ672" s="65"/>
      <c r="IHA672" s="65"/>
      <c r="IHB672" s="65"/>
      <c r="IHC672" s="65"/>
      <c r="IHD672" s="65"/>
      <c r="IHE672" s="65"/>
      <c r="IHF672" s="65"/>
      <c r="IHG672" s="65"/>
      <c r="IHH672" s="65"/>
      <c r="IHI672" s="65"/>
      <c r="IHJ672" s="65"/>
      <c r="IHK672" s="65"/>
      <c r="IHL672" s="65"/>
      <c r="IHM672" s="65"/>
      <c r="IHN672" s="65"/>
      <c r="IHO672" s="65"/>
      <c r="IHP672" s="65"/>
      <c r="IHQ672" s="65"/>
      <c r="IHR672" s="65"/>
      <c r="IHS672" s="65"/>
      <c r="IHT672" s="65"/>
      <c r="IHU672" s="65"/>
      <c r="IHV672" s="65"/>
      <c r="IHW672" s="65"/>
      <c r="IHX672" s="65"/>
      <c r="IHY672" s="65"/>
      <c r="IHZ672" s="65"/>
      <c r="IIA672" s="65"/>
      <c r="IIB672" s="65"/>
      <c r="IIC672" s="65"/>
      <c r="IID672" s="65"/>
      <c r="IIE672" s="65"/>
      <c r="IIF672" s="65"/>
      <c r="IIG672" s="65"/>
      <c r="IIH672" s="65"/>
      <c r="III672" s="65"/>
      <c r="IIJ672" s="65"/>
      <c r="IIK672" s="65"/>
      <c r="IIL672" s="65"/>
      <c r="IIM672" s="65"/>
      <c r="IIN672" s="65"/>
      <c r="IIO672" s="65"/>
      <c r="IIP672" s="65"/>
      <c r="IIQ672" s="65"/>
      <c r="IIR672" s="65"/>
      <c r="IIS672" s="65"/>
      <c r="IIT672" s="65"/>
      <c r="IIU672" s="65"/>
      <c r="IIV672" s="65"/>
      <c r="IIW672" s="65"/>
      <c r="IIX672" s="65"/>
      <c r="IIY672" s="65"/>
      <c r="IIZ672" s="65"/>
      <c r="IJA672" s="65"/>
      <c r="IJB672" s="65"/>
      <c r="IJC672" s="65"/>
      <c r="IJD672" s="65"/>
      <c r="IJE672" s="65"/>
      <c r="IJF672" s="65"/>
      <c r="IJG672" s="65"/>
      <c r="IJH672" s="65"/>
      <c r="IJI672" s="65"/>
      <c r="IJJ672" s="65"/>
      <c r="IJK672" s="65"/>
      <c r="IJL672" s="65"/>
      <c r="IJM672" s="65"/>
      <c r="IJN672" s="65"/>
      <c r="IJO672" s="65"/>
      <c r="IJP672" s="65"/>
      <c r="IJQ672" s="65"/>
      <c r="IJR672" s="65"/>
      <c r="IJS672" s="65"/>
      <c r="IJT672" s="65"/>
      <c r="IJU672" s="65"/>
      <c r="IJV672" s="65"/>
      <c r="IJW672" s="65"/>
      <c r="IJX672" s="65"/>
      <c r="IJY672" s="65"/>
      <c r="IJZ672" s="65"/>
      <c r="IKA672" s="65"/>
      <c r="IKB672" s="65"/>
      <c r="IKC672" s="65"/>
      <c r="IKD672" s="65"/>
      <c r="IKE672" s="65"/>
      <c r="IKF672" s="65"/>
      <c r="IKG672" s="65"/>
      <c r="IKH672" s="65"/>
      <c r="IKI672" s="65"/>
      <c r="IKJ672" s="65"/>
      <c r="IKK672" s="65"/>
      <c r="IKL672" s="65"/>
      <c r="IKM672" s="65"/>
      <c r="IKN672" s="65"/>
      <c r="IKO672" s="65"/>
      <c r="IKP672" s="65"/>
      <c r="IKQ672" s="65"/>
      <c r="IKR672" s="65"/>
      <c r="IKS672" s="65"/>
      <c r="IKT672" s="65"/>
      <c r="IKU672" s="65"/>
      <c r="IKV672" s="65"/>
      <c r="IKW672" s="65"/>
      <c r="IKX672" s="65"/>
      <c r="IKY672" s="65"/>
      <c r="IKZ672" s="65"/>
      <c r="ILA672" s="65"/>
      <c r="ILB672" s="65"/>
      <c r="ILC672" s="65"/>
      <c r="ILD672" s="65"/>
      <c r="ILE672" s="65"/>
      <c r="ILF672" s="65"/>
      <c r="ILG672" s="65"/>
      <c r="ILH672" s="65"/>
      <c r="ILI672" s="65"/>
      <c r="ILJ672" s="65"/>
      <c r="ILK672" s="65"/>
      <c r="ILL672" s="65"/>
      <c r="ILM672" s="65"/>
      <c r="ILN672" s="65"/>
      <c r="ILO672" s="65"/>
      <c r="ILP672" s="65"/>
      <c r="ILQ672" s="65"/>
      <c r="ILR672" s="65"/>
      <c r="ILS672" s="65"/>
      <c r="ILT672" s="65"/>
      <c r="ILU672" s="65"/>
      <c r="ILV672" s="65"/>
      <c r="ILW672" s="65"/>
      <c r="ILX672" s="65"/>
      <c r="ILY672" s="65"/>
      <c r="ILZ672" s="65"/>
      <c r="IMA672" s="65"/>
      <c r="IMB672" s="65"/>
      <c r="IMC672" s="65"/>
      <c r="IMD672" s="65"/>
      <c r="IME672" s="65"/>
      <c r="IMF672" s="65"/>
      <c r="IMG672" s="65"/>
      <c r="IMH672" s="65"/>
      <c r="IMI672" s="65"/>
      <c r="IMJ672" s="65"/>
      <c r="IMK672" s="65"/>
      <c r="IML672" s="65"/>
      <c r="IMM672" s="65"/>
      <c r="IMN672" s="65"/>
      <c r="IMO672" s="65"/>
      <c r="IMP672" s="65"/>
      <c r="IMQ672" s="65"/>
      <c r="IMR672" s="65"/>
      <c r="IMS672" s="65"/>
      <c r="IMT672" s="65"/>
      <c r="IMU672" s="65"/>
      <c r="IMV672" s="65"/>
      <c r="IMW672" s="65"/>
      <c r="IMX672" s="65"/>
      <c r="IMY672" s="65"/>
      <c r="IMZ672" s="65"/>
      <c r="INA672" s="65"/>
      <c r="INB672" s="65"/>
      <c r="INC672" s="65"/>
      <c r="IND672" s="65"/>
      <c r="INE672" s="65"/>
      <c r="INF672" s="65"/>
      <c r="ING672" s="65"/>
      <c r="INH672" s="65"/>
      <c r="INI672" s="65"/>
      <c r="INJ672" s="65"/>
      <c r="INK672" s="65"/>
      <c r="INL672" s="65"/>
      <c r="INM672" s="65"/>
      <c r="INN672" s="65"/>
      <c r="INO672" s="65"/>
      <c r="INP672" s="65"/>
      <c r="INQ672" s="65"/>
      <c r="INR672" s="65"/>
      <c r="INS672" s="65"/>
      <c r="INT672" s="65"/>
      <c r="INU672" s="65"/>
      <c r="INV672" s="65"/>
      <c r="INW672" s="65"/>
      <c r="INX672" s="65"/>
      <c r="INY672" s="65"/>
      <c r="INZ672" s="65"/>
      <c r="IOA672" s="65"/>
      <c r="IOB672" s="65"/>
      <c r="IOC672" s="65"/>
      <c r="IOD672" s="65"/>
      <c r="IOE672" s="65"/>
      <c r="IOF672" s="65"/>
      <c r="IOG672" s="65"/>
      <c r="IOH672" s="65"/>
      <c r="IOI672" s="65"/>
      <c r="IOJ672" s="65"/>
      <c r="IOK672" s="65"/>
      <c r="IOL672" s="65"/>
      <c r="IOM672" s="65"/>
      <c r="ION672" s="65"/>
      <c r="IOO672" s="65"/>
      <c r="IOP672" s="65"/>
      <c r="IOQ672" s="65"/>
      <c r="IOR672" s="65"/>
      <c r="IOS672" s="65"/>
      <c r="IOT672" s="65"/>
      <c r="IOU672" s="65"/>
      <c r="IOV672" s="65"/>
      <c r="IOW672" s="65"/>
      <c r="IOX672" s="65"/>
      <c r="IOY672" s="65"/>
      <c r="IOZ672" s="65"/>
      <c r="IPA672" s="65"/>
      <c r="IPB672" s="65"/>
      <c r="IPC672" s="65"/>
      <c r="IPD672" s="65"/>
      <c r="IPE672" s="65"/>
      <c r="IPF672" s="65"/>
      <c r="IPG672" s="65"/>
      <c r="IPH672" s="65"/>
      <c r="IPI672" s="65"/>
      <c r="IPJ672" s="65"/>
      <c r="IPK672" s="65"/>
      <c r="IPL672" s="65"/>
      <c r="IPM672" s="65"/>
      <c r="IPN672" s="65"/>
      <c r="IPO672" s="65"/>
      <c r="IPP672" s="65"/>
      <c r="IPQ672" s="65"/>
      <c r="IPR672" s="65"/>
      <c r="IPS672" s="65"/>
      <c r="IPT672" s="65"/>
      <c r="IPU672" s="65"/>
      <c r="IPV672" s="65"/>
      <c r="IPW672" s="65"/>
      <c r="IPX672" s="65"/>
      <c r="IPY672" s="65"/>
      <c r="IPZ672" s="65"/>
      <c r="IQA672" s="65"/>
      <c r="IQB672" s="65"/>
      <c r="IQC672" s="65"/>
      <c r="IQD672" s="65"/>
      <c r="IQE672" s="65"/>
      <c r="IQF672" s="65"/>
      <c r="IQG672" s="65"/>
      <c r="IQH672" s="65"/>
      <c r="IQI672" s="65"/>
      <c r="IQJ672" s="65"/>
      <c r="IQK672" s="65"/>
      <c r="IQL672" s="65"/>
      <c r="IQM672" s="65"/>
      <c r="IQN672" s="65"/>
      <c r="IQO672" s="65"/>
      <c r="IQP672" s="65"/>
      <c r="IQQ672" s="65"/>
      <c r="IQR672" s="65"/>
      <c r="IQS672" s="65"/>
      <c r="IQT672" s="65"/>
      <c r="IQU672" s="65"/>
      <c r="IQV672" s="65"/>
      <c r="IQW672" s="65"/>
      <c r="IQX672" s="65"/>
      <c r="IQY672" s="65"/>
      <c r="IQZ672" s="65"/>
      <c r="IRA672" s="65"/>
      <c r="IRB672" s="65"/>
      <c r="IRC672" s="65"/>
      <c r="IRD672" s="65"/>
      <c r="IRE672" s="65"/>
      <c r="IRF672" s="65"/>
      <c r="IRG672" s="65"/>
      <c r="IRH672" s="65"/>
      <c r="IRI672" s="65"/>
      <c r="IRJ672" s="65"/>
      <c r="IRK672" s="65"/>
      <c r="IRL672" s="65"/>
      <c r="IRM672" s="65"/>
      <c r="IRN672" s="65"/>
      <c r="IRO672" s="65"/>
      <c r="IRP672" s="65"/>
      <c r="IRQ672" s="65"/>
      <c r="IRR672" s="65"/>
      <c r="IRS672" s="65"/>
      <c r="IRT672" s="65"/>
      <c r="IRU672" s="65"/>
      <c r="IRV672" s="65"/>
      <c r="IRW672" s="65"/>
      <c r="IRX672" s="65"/>
      <c r="IRY672" s="65"/>
      <c r="IRZ672" s="65"/>
      <c r="ISA672" s="65"/>
      <c r="ISB672" s="65"/>
      <c r="ISC672" s="65"/>
      <c r="ISD672" s="65"/>
      <c r="ISE672" s="65"/>
      <c r="ISF672" s="65"/>
      <c r="ISG672" s="65"/>
      <c r="ISH672" s="65"/>
      <c r="ISI672" s="65"/>
      <c r="ISJ672" s="65"/>
      <c r="ISK672" s="65"/>
      <c r="ISL672" s="65"/>
      <c r="ISM672" s="65"/>
      <c r="ISN672" s="65"/>
      <c r="ISO672" s="65"/>
      <c r="ISP672" s="65"/>
      <c r="ISQ672" s="65"/>
      <c r="ISR672" s="65"/>
      <c r="ISS672" s="65"/>
      <c r="IST672" s="65"/>
      <c r="ISU672" s="65"/>
      <c r="ISV672" s="65"/>
      <c r="ISW672" s="65"/>
      <c r="ISX672" s="65"/>
      <c r="ISY672" s="65"/>
      <c r="ISZ672" s="65"/>
      <c r="ITA672" s="65"/>
      <c r="ITB672" s="65"/>
      <c r="ITC672" s="65"/>
      <c r="ITD672" s="65"/>
      <c r="ITE672" s="65"/>
      <c r="ITF672" s="65"/>
      <c r="ITG672" s="65"/>
      <c r="ITH672" s="65"/>
      <c r="ITI672" s="65"/>
      <c r="ITJ672" s="65"/>
      <c r="ITK672" s="65"/>
      <c r="ITL672" s="65"/>
      <c r="ITM672" s="65"/>
      <c r="ITN672" s="65"/>
      <c r="ITO672" s="65"/>
      <c r="ITP672" s="65"/>
      <c r="ITQ672" s="65"/>
      <c r="ITR672" s="65"/>
      <c r="ITS672" s="65"/>
      <c r="ITT672" s="65"/>
      <c r="ITU672" s="65"/>
      <c r="ITV672" s="65"/>
      <c r="ITW672" s="65"/>
      <c r="ITX672" s="65"/>
      <c r="ITY672" s="65"/>
      <c r="ITZ672" s="65"/>
      <c r="IUA672" s="65"/>
      <c r="IUB672" s="65"/>
      <c r="IUC672" s="65"/>
      <c r="IUD672" s="65"/>
      <c r="IUE672" s="65"/>
      <c r="IUF672" s="65"/>
      <c r="IUG672" s="65"/>
      <c r="IUH672" s="65"/>
      <c r="IUI672" s="65"/>
      <c r="IUJ672" s="65"/>
      <c r="IUK672" s="65"/>
      <c r="IUL672" s="65"/>
      <c r="IUM672" s="65"/>
      <c r="IUN672" s="65"/>
      <c r="IUO672" s="65"/>
      <c r="IUP672" s="65"/>
      <c r="IUQ672" s="65"/>
      <c r="IUR672" s="65"/>
      <c r="IUS672" s="65"/>
      <c r="IUT672" s="65"/>
      <c r="IUU672" s="65"/>
      <c r="IUV672" s="65"/>
      <c r="IUW672" s="65"/>
      <c r="IUX672" s="65"/>
      <c r="IUY672" s="65"/>
      <c r="IUZ672" s="65"/>
      <c r="IVA672" s="65"/>
      <c r="IVB672" s="65"/>
      <c r="IVC672" s="65"/>
      <c r="IVD672" s="65"/>
      <c r="IVE672" s="65"/>
      <c r="IVF672" s="65"/>
      <c r="IVG672" s="65"/>
      <c r="IVH672" s="65"/>
      <c r="IVI672" s="65"/>
      <c r="IVJ672" s="65"/>
      <c r="IVK672" s="65"/>
      <c r="IVL672" s="65"/>
      <c r="IVM672" s="65"/>
      <c r="IVN672" s="65"/>
      <c r="IVO672" s="65"/>
      <c r="IVP672" s="65"/>
      <c r="IVQ672" s="65"/>
      <c r="IVR672" s="65"/>
      <c r="IVS672" s="65"/>
      <c r="IVT672" s="65"/>
      <c r="IVU672" s="65"/>
      <c r="IVV672" s="65"/>
      <c r="IVW672" s="65"/>
      <c r="IVX672" s="65"/>
      <c r="IVY672" s="65"/>
      <c r="IVZ672" s="65"/>
      <c r="IWA672" s="65"/>
      <c r="IWB672" s="65"/>
      <c r="IWC672" s="65"/>
      <c r="IWD672" s="65"/>
      <c r="IWE672" s="65"/>
      <c r="IWF672" s="65"/>
      <c r="IWG672" s="65"/>
      <c r="IWH672" s="65"/>
      <c r="IWI672" s="65"/>
      <c r="IWJ672" s="65"/>
      <c r="IWK672" s="65"/>
      <c r="IWL672" s="65"/>
      <c r="IWM672" s="65"/>
      <c r="IWN672" s="65"/>
      <c r="IWO672" s="65"/>
      <c r="IWP672" s="65"/>
      <c r="IWQ672" s="65"/>
      <c r="IWR672" s="65"/>
      <c r="IWS672" s="65"/>
      <c r="IWT672" s="65"/>
      <c r="IWU672" s="65"/>
      <c r="IWV672" s="65"/>
      <c r="IWW672" s="65"/>
      <c r="IWX672" s="65"/>
      <c r="IWY672" s="65"/>
      <c r="IWZ672" s="65"/>
      <c r="IXA672" s="65"/>
      <c r="IXB672" s="65"/>
      <c r="IXC672" s="65"/>
      <c r="IXD672" s="65"/>
      <c r="IXE672" s="65"/>
      <c r="IXF672" s="65"/>
      <c r="IXG672" s="65"/>
      <c r="IXH672" s="65"/>
      <c r="IXI672" s="65"/>
      <c r="IXJ672" s="65"/>
      <c r="IXK672" s="65"/>
      <c r="IXL672" s="65"/>
      <c r="IXM672" s="65"/>
      <c r="IXN672" s="65"/>
      <c r="IXO672" s="65"/>
      <c r="IXP672" s="65"/>
      <c r="IXQ672" s="65"/>
      <c r="IXR672" s="65"/>
      <c r="IXS672" s="65"/>
      <c r="IXT672" s="65"/>
      <c r="IXU672" s="65"/>
      <c r="IXV672" s="65"/>
      <c r="IXW672" s="65"/>
      <c r="IXX672" s="65"/>
      <c r="IXY672" s="65"/>
      <c r="IXZ672" s="65"/>
      <c r="IYA672" s="65"/>
      <c r="IYB672" s="65"/>
      <c r="IYC672" s="65"/>
      <c r="IYD672" s="65"/>
      <c r="IYE672" s="65"/>
      <c r="IYF672" s="65"/>
      <c r="IYG672" s="65"/>
      <c r="IYH672" s="65"/>
      <c r="IYI672" s="65"/>
      <c r="IYJ672" s="65"/>
      <c r="IYK672" s="65"/>
      <c r="IYL672" s="65"/>
      <c r="IYM672" s="65"/>
      <c r="IYN672" s="65"/>
      <c r="IYO672" s="65"/>
      <c r="IYP672" s="65"/>
      <c r="IYQ672" s="65"/>
      <c r="IYR672" s="65"/>
      <c r="IYS672" s="65"/>
      <c r="IYT672" s="65"/>
      <c r="IYU672" s="65"/>
      <c r="IYV672" s="65"/>
      <c r="IYW672" s="65"/>
      <c r="IYX672" s="65"/>
      <c r="IYY672" s="65"/>
      <c r="IYZ672" s="65"/>
      <c r="IZA672" s="65"/>
      <c r="IZB672" s="65"/>
      <c r="IZC672" s="65"/>
      <c r="IZD672" s="65"/>
      <c r="IZE672" s="65"/>
      <c r="IZF672" s="65"/>
      <c r="IZG672" s="65"/>
      <c r="IZH672" s="65"/>
      <c r="IZI672" s="65"/>
      <c r="IZJ672" s="65"/>
      <c r="IZK672" s="65"/>
      <c r="IZL672" s="65"/>
      <c r="IZM672" s="65"/>
      <c r="IZN672" s="65"/>
      <c r="IZO672" s="65"/>
      <c r="IZP672" s="65"/>
      <c r="IZQ672" s="65"/>
      <c r="IZR672" s="65"/>
      <c r="IZS672" s="65"/>
      <c r="IZT672" s="65"/>
      <c r="IZU672" s="65"/>
      <c r="IZV672" s="65"/>
      <c r="IZW672" s="65"/>
      <c r="IZX672" s="65"/>
      <c r="IZY672" s="65"/>
      <c r="IZZ672" s="65"/>
      <c r="JAA672" s="65"/>
      <c r="JAB672" s="65"/>
      <c r="JAC672" s="65"/>
      <c r="JAD672" s="65"/>
      <c r="JAE672" s="65"/>
      <c r="JAF672" s="65"/>
      <c r="JAG672" s="65"/>
      <c r="JAH672" s="65"/>
      <c r="JAI672" s="65"/>
      <c r="JAJ672" s="65"/>
      <c r="JAK672" s="65"/>
      <c r="JAL672" s="65"/>
      <c r="JAM672" s="65"/>
      <c r="JAN672" s="65"/>
      <c r="JAO672" s="65"/>
      <c r="JAP672" s="65"/>
      <c r="JAQ672" s="65"/>
      <c r="JAR672" s="65"/>
      <c r="JAS672" s="65"/>
      <c r="JAT672" s="65"/>
      <c r="JAU672" s="65"/>
      <c r="JAV672" s="65"/>
      <c r="JAW672" s="65"/>
      <c r="JAX672" s="65"/>
      <c r="JAY672" s="65"/>
      <c r="JAZ672" s="65"/>
      <c r="JBA672" s="65"/>
      <c r="JBB672" s="65"/>
      <c r="JBC672" s="65"/>
      <c r="JBD672" s="65"/>
      <c r="JBE672" s="65"/>
      <c r="JBF672" s="65"/>
      <c r="JBG672" s="65"/>
      <c r="JBH672" s="65"/>
      <c r="JBI672" s="65"/>
      <c r="JBJ672" s="65"/>
      <c r="JBK672" s="65"/>
      <c r="JBL672" s="65"/>
      <c r="JBM672" s="65"/>
      <c r="JBN672" s="65"/>
      <c r="JBO672" s="65"/>
      <c r="JBP672" s="65"/>
      <c r="JBQ672" s="65"/>
      <c r="JBR672" s="65"/>
      <c r="JBS672" s="65"/>
      <c r="JBT672" s="65"/>
      <c r="JBU672" s="65"/>
      <c r="JBV672" s="65"/>
      <c r="JBW672" s="65"/>
      <c r="JBX672" s="65"/>
      <c r="JBY672" s="65"/>
      <c r="JBZ672" s="65"/>
      <c r="JCA672" s="65"/>
      <c r="JCB672" s="65"/>
      <c r="JCC672" s="65"/>
      <c r="JCD672" s="65"/>
      <c r="JCE672" s="65"/>
      <c r="JCF672" s="65"/>
      <c r="JCG672" s="65"/>
      <c r="JCH672" s="65"/>
      <c r="JCI672" s="65"/>
      <c r="JCJ672" s="65"/>
      <c r="JCK672" s="65"/>
      <c r="JCL672" s="65"/>
      <c r="JCM672" s="65"/>
      <c r="JCN672" s="65"/>
      <c r="JCO672" s="65"/>
      <c r="JCP672" s="65"/>
      <c r="JCQ672" s="65"/>
      <c r="JCR672" s="65"/>
      <c r="JCS672" s="65"/>
      <c r="JCT672" s="65"/>
      <c r="JCU672" s="65"/>
      <c r="JCV672" s="65"/>
      <c r="JCW672" s="65"/>
      <c r="JCX672" s="65"/>
      <c r="JCY672" s="65"/>
      <c r="JCZ672" s="65"/>
      <c r="JDA672" s="65"/>
      <c r="JDB672" s="65"/>
      <c r="JDC672" s="65"/>
      <c r="JDD672" s="65"/>
      <c r="JDE672" s="65"/>
      <c r="JDF672" s="65"/>
      <c r="JDG672" s="65"/>
      <c r="JDH672" s="65"/>
      <c r="JDI672" s="65"/>
      <c r="JDJ672" s="65"/>
      <c r="JDK672" s="65"/>
      <c r="JDL672" s="65"/>
      <c r="JDM672" s="65"/>
      <c r="JDN672" s="65"/>
      <c r="JDO672" s="65"/>
      <c r="JDP672" s="65"/>
      <c r="JDQ672" s="65"/>
      <c r="JDR672" s="65"/>
      <c r="JDS672" s="65"/>
      <c r="JDT672" s="65"/>
      <c r="JDU672" s="65"/>
      <c r="JDV672" s="65"/>
      <c r="JDW672" s="65"/>
      <c r="JDX672" s="65"/>
      <c r="JDY672" s="65"/>
      <c r="JDZ672" s="65"/>
      <c r="JEA672" s="65"/>
      <c r="JEB672" s="65"/>
      <c r="JEC672" s="65"/>
      <c r="JED672" s="65"/>
      <c r="JEE672" s="65"/>
      <c r="JEF672" s="65"/>
      <c r="JEG672" s="65"/>
      <c r="JEH672" s="65"/>
      <c r="JEI672" s="65"/>
      <c r="JEJ672" s="65"/>
      <c r="JEK672" s="65"/>
      <c r="JEL672" s="65"/>
      <c r="JEM672" s="65"/>
      <c r="JEN672" s="65"/>
      <c r="JEO672" s="65"/>
      <c r="JEP672" s="65"/>
      <c r="JEQ672" s="65"/>
      <c r="JER672" s="65"/>
      <c r="JES672" s="65"/>
      <c r="JET672" s="65"/>
      <c r="JEU672" s="65"/>
      <c r="JEV672" s="65"/>
      <c r="JEW672" s="65"/>
      <c r="JEX672" s="65"/>
      <c r="JEY672" s="65"/>
      <c r="JEZ672" s="65"/>
      <c r="JFA672" s="65"/>
      <c r="JFB672" s="65"/>
      <c r="JFC672" s="65"/>
      <c r="JFD672" s="65"/>
      <c r="JFE672" s="65"/>
      <c r="JFF672" s="65"/>
      <c r="JFG672" s="65"/>
      <c r="JFH672" s="65"/>
      <c r="JFI672" s="65"/>
      <c r="JFJ672" s="65"/>
      <c r="JFK672" s="65"/>
      <c r="JFL672" s="65"/>
      <c r="JFM672" s="65"/>
      <c r="JFN672" s="65"/>
      <c r="JFO672" s="65"/>
      <c r="JFP672" s="65"/>
      <c r="JFQ672" s="65"/>
      <c r="JFR672" s="65"/>
      <c r="JFS672" s="65"/>
      <c r="JFT672" s="65"/>
      <c r="JFU672" s="65"/>
      <c r="JFV672" s="65"/>
      <c r="JFW672" s="65"/>
      <c r="JFX672" s="65"/>
      <c r="JFY672" s="65"/>
      <c r="JFZ672" s="65"/>
      <c r="JGA672" s="65"/>
      <c r="JGB672" s="65"/>
      <c r="JGC672" s="65"/>
      <c r="JGD672" s="65"/>
      <c r="JGE672" s="65"/>
      <c r="JGF672" s="65"/>
      <c r="JGG672" s="65"/>
      <c r="JGH672" s="65"/>
      <c r="JGI672" s="65"/>
      <c r="JGJ672" s="65"/>
      <c r="JGK672" s="65"/>
      <c r="JGL672" s="65"/>
      <c r="JGM672" s="65"/>
      <c r="JGN672" s="65"/>
      <c r="JGO672" s="65"/>
      <c r="JGP672" s="65"/>
      <c r="JGQ672" s="65"/>
      <c r="JGR672" s="65"/>
      <c r="JGS672" s="65"/>
      <c r="JGT672" s="65"/>
      <c r="JGU672" s="65"/>
      <c r="JGV672" s="65"/>
      <c r="JGW672" s="65"/>
      <c r="JGX672" s="65"/>
      <c r="JGY672" s="65"/>
      <c r="JGZ672" s="65"/>
      <c r="JHA672" s="65"/>
      <c r="JHB672" s="65"/>
      <c r="JHC672" s="65"/>
      <c r="JHD672" s="65"/>
      <c r="JHE672" s="65"/>
      <c r="JHF672" s="65"/>
      <c r="JHG672" s="65"/>
      <c r="JHH672" s="65"/>
      <c r="JHI672" s="65"/>
      <c r="JHJ672" s="65"/>
      <c r="JHK672" s="65"/>
      <c r="JHL672" s="65"/>
      <c r="JHM672" s="65"/>
      <c r="JHN672" s="65"/>
      <c r="JHO672" s="65"/>
      <c r="JHP672" s="65"/>
      <c r="JHQ672" s="65"/>
      <c r="JHR672" s="65"/>
      <c r="JHS672" s="65"/>
      <c r="JHT672" s="65"/>
      <c r="JHU672" s="65"/>
      <c r="JHV672" s="65"/>
      <c r="JHW672" s="65"/>
      <c r="JHX672" s="65"/>
      <c r="JHY672" s="65"/>
      <c r="JHZ672" s="65"/>
      <c r="JIA672" s="65"/>
      <c r="JIB672" s="65"/>
      <c r="JIC672" s="65"/>
      <c r="JID672" s="65"/>
      <c r="JIE672" s="65"/>
      <c r="JIF672" s="65"/>
      <c r="JIG672" s="65"/>
      <c r="JIH672" s="65"/>
      <c r="JII672" s="65"/>
      <c r="JIJ672" s="65"/>
      <c r="JIK672" s="65"/>
      <c r="JIL672" s="65"/>
      <c r="JIM672" s="65"/>
      <c r="JIN672" s="65"/>
      <c r="JIO672" s="65"/>
      <c r="JIP672" s="65"/>
      <c r="JIQ672" s="65"/>
      <c r="JIR672" s="65"/>
      <c r="JIS672" s="65"/>
      <c r="JIT672" s="65"/>
      <c r="JIU672" s="65"/>
      <c r="JIV672" s="65"/>
      <c r="JIW672" s="65"/>
      <c r="JIX672" s="65"/>
      <c r="JIY672" s="65"/>
      <c r="JIZ672" s="65"/>
      <c r="JJA672" s="65"/>
      <c r="JJB672" s="65"/>
      <c r="JJC672" s="65"/>
      <c r="JJD672" s="65"/>
      <c r="JJE672" s="65"/>
      <c r="JJF672" s="65"/>
      <c r="JJG672" s="65"/>
      <c r="JJH672" s="65"/>
      <c r="JJI672" s="65"/>
      <c r="JJJ672" s="65"/>
      <c r="JJK672" s="65"/>
      <c r="JJL672" s="65"/>
      <c r="JJM672" s="65"/>
      <c r="JJN672" s="65"/>
      <c r="JJO672" s="65"/>
      <c r="JJP672" s="65"/>
      <c r="JJQ672" s="65"/>
      <c r="JJR672" s="65"/>
      <c r="JJS672" s="65"/>
      <c r="JJT672" s="65"/>
      <c r="JJU672" s="65"/>
      <c r="JJV672" s="65"/>
      <c r="JJW672" s="65"/>
      <c r="JJX672" s="65"/>
      <c r="JJY672" s="65"/>
      <c r="JJZ672" s="65"/>
      <c r="JKA672" s="65"/>
      <c r="JKB672" s="65"/>
      <c r="JKC672" s="65"/>
      <c r="JKD672" s="65"/>
      <c r="JKE672" s="65"/>
      <c r="JKF672" s="65"/>
      <c r="JKG672" s="65"/>
      <c r="JKH672" s="65"/>
      <c r="JKI672" s="65"/>
      <c r="JKJ672" s="65"/>
      <c r="JKK672" s="65"/>
      <c r="JKL672" s="65"/>
      <c r="JKM672" s="65"/>
      <c r="JKN672" s="65"/>
      <c r="JKO672" s="65"/>
      <c r="JKP672" s="65"/>
      <c r="JKQ672" s="65"/>
      <c r="JKR672" s="65"/>
      <c r="JKS672" s="65"/>
      <c r="JKT672" s="65"/>
      <c r="JKU672" s="65"/>
      <c r="JKV672" s="65"/>
      <c r="JKW672" s="65"/>
      <c r="JKX672" s="65"/>
      <c r="JKY672" s="65"/>
      <c r="JKZ672" s="65"/>
      <c r="JLA672" s="65"/>
      <c r="JLB672" s="65"/>
      <c r="JLC672" s="65"/>
      <c r="JLD672" s="65"/>
      <c r="JLE672" s="65"/>
      <c r="JLF672" s="65"/>
      <c r="JLG672" s="65"/>
      <c r="JLH672" s="65"/>
      <c r="JLI672" s="65"/>
      <c r="JLJ672" s="65"/>
      <c r="JLK672" s="65"/>
      <c r="JLL672" s="65"/>
      <c r="JLM672" s="65"/>
      <c r="JLN672" s="65"/>
      <c r="JLO672" s="65"/>
      <c r="JLP672" s="65"/>
      <c r="JLQ672" s="65"/>
      <c r="JLR672" s="65"/>
      <c r="JLS672" s="65"/>
      <c r="JLT672" s="65"/>
      <c r="JLU672" s="65"/>
      <c r="JLV672" s="65"/>
      <c r="JLW672" s="65"/>
      <c r="JLX672" s="65"/>
      <c r="JLY672" s="65"/>
      <c r="JLZ672" s="65"/>
      <c r="JMA672" s="65"/>
      <c r="JMB672" s="65"/>
      <c r="JMC672" s="65"/>
      <c r="JMD672" s="65"/>
      <c r="JME672" s="65"/>
      <c r="JMF672" s="65"/>
      <c r="JMG672" s="65"/>
      <c r="JMH672" s="65"/>
      <c r="JMI672" s="65"/>
      <c r="JMJ672" s="65"/>
      <c r="JMK672" s="65"/>
      <c r="JML672" s="65"/>
      <c r="JMM672" s="65"/>
      <c r="JMN672" s="65"/>
      <c r="JMO672" s="65"/>
      <c r="JMP672" s="65"/>
      <c r="JMQ672" s="65"/>
      <c r="JMR672" s="65"/>
      <c r="JMS672" s="65"/>
      <c r="JMT672" s="65"/>
      <c r="JMU672" s="65"/>
      <c r="JMV672" s="65"/>
      <c r="JMW672" s="65"/>
      <c r="JMX672" s="65"/>
      <c r="JMY672" s="65"/>
      <c r="JMZ672" s="65"/>
      <c r="JNA672" s="65"/>
      <c r="JNB672" s="65"/>
      <c r="JNC672" s="65"/>
      <c r="JND672" s="65"/>
      <c r="JNE672" s="65"/>
      <c r="JNF672" s="65"/>
      <c r="JNG672" s="65"/>
      <c r="JNH672" s="65"/>
      <c r="JNI672" s="65"/>
      <c r="JNJ672" s="65"/>
      <c r="JNK672" s="65"/>
      <c r="JNL672" s="65"/>
      <c r="JNM672" s="65"/>
      <c r="JNN672" s="65"/>
      <c r="JNO672" s="65"/>
      <c r="JNP672" s="65"/>
      <c r="JNQ672" s="65"/>
      <c r="JNR672" s="65"/>
      <c r="JNS672" s="65"/>
      <c r="JNT672" s="65"/>
      <c r="JNU672" s="65"/>
      <c r="JNV672" s="65"/>
      <c r="JNW672" s="65"/>
      <c r="JNX672" s="65"/>
      <c r="JNY672" s="65"/>
      <c r="JNZ672" s="65"/>
      <c r="JOA672" s="65"/>
      <c r="JOB672" s="65"/>
      <c r="JOC672" s="65"/>
      <c r="JOD672" s="65"/>
      <c r="JOE672" s="65"/>
      <c r="JOF672" s="65"/>
      <c r="JOG672" s="65"/>
      <c r="JOH672" s="65"/>
      <c r="JOI672" s="65"/>
      <c r="JOJ672" s="65"/>
      <c r="JOK672" s="65"/>
      <c r="JOL672" s="65"/>
      <c r="JOM672" s="65"/>
      <c r="JON672" s="65"/>
      <c r="JOO672" s="65"/>
      <c r="JOP672" s="65"/>
      <c r="JOQ672" s="65"/>
      <c r="JOR672" s="65"/>
      <c r="JOS672" s="65"/>
      <c r="JOT672" s="65"/>
      <c r="JOU672" s="65"/>
      <c r="JOV672" s="65"/>
      <c r="JOW672" s="65"/>
      <c r="JOX672" s="65"/>
      <c r="JOY672" s="65"/>
      <c r="JOZ672" s="65"/>
      <c r="JPA672" s="65"/>
      <c r="JPB672" s="65"/>
      <c r="JPC672" s="65"/>
      <c r="JPD672" s="65"/>
      <c r="JPE672" s="65"/>
      <c r="JPF672" s="65"/>
      <c r="JPG672" s="65"/>
      <c r="JPH672" s="65"/>
      <c r="JPI672" s="65"/>
      <c r="JPJ672" s="65"/>
      <c r="JPK672" s="65"/>
      <c r="JPL672" s="65"/>
      <c r="JPM672" s="65"/>
      <c r="JPN672" s="65"/>
      <c r="JPO672" s="65"/>
      <c r="JPP672" s="65"/>
      <c r="JPQ672" s="65"/>
      <c r="JPR672" s="65"/>
      <c r="JPS672" s="65"/>
      <c r="JPT672" s="65"/>
      <c r="JPU672" s="65"/>
      <c r="JPV672" s="65"/>
      <c r="JPW672" s="65"/>
      <c r="JPX672" s="65"/>
      <c r="JPY672" s="65"/>
      <c r="JPZ672" s="65"/>
      <c r="JQA672" s="65"/>
      <c r="JQB672" s="65"/>
      <c r="JQC672" s="65"/>
      <c r="JQD672" s="65"/>
      <c r="JQE672" s="65"/>
      <c r="JQF672" s="65"/>
      <c r="JQG672" s="65"/>
      <c r="JQH672" s="65"/>
      <c r="JQI672" s="65"/>
      <c r="JQJ672" s="65"/>
      <c r="JQK672" s="65"/>
      <c r="JQL672" s="65"/>
      <c r="JQM672" s="65"/>
      <c r="JQN672" s="65"/>
      <c r="JQO672" s="65"/>
      <c r="JQP672" s="65"/>
      <c r="JQQ672" s="65"/>
      <c r="JQR672" s="65"/>
      <c r="JQS672" s="65"/>
      <c r="JQT672" s="65"/>
      <c r="JQU672" s="65"/>
      <c r="JQV672" s="65"/>
      <c r="JQW672" s="65"/>
      <c r="JQX672" s="65"/>
      <c r="JQY672" s="65"/>
      <c r="JQZ672" s="65"/>
      <c r="JRA672" s="65"/>
      <c r="JRB672" s="65"/>
      <c r="JRC672" s="65"/>
      <c r="JRD672" s="65"/>
      <c r="JRE672" s="65"/>
      <c r="JRF672" s="65"/>
      <c r="JRG672" s="65"/>
      <c r="JRH672" s="65"/>
      <c r="JRI672" s="65"/>
      <c r="JRJ672" s="65"/>
      <c r="JRK672" s="65"/>
      <c r="JRL672" s="65"/>
      <c r="JRM672" s="65"/>
      <c r="JRN672" s="65"/>
      <c r="JRO672" s="65"/>
      <c r="JRP672" s="65"/>
      <c r="JRQ672" s="65"/>
      <c r="JRR672" s="65"/>
      <c r="JRS672" s="65"/>
      <c r="JRT672" s="65"/>
      <c r="JRU672" s="65"/>
      <c r="JRV672" s="65"/>
      <c r="JRW672" s="65"/>
      <c r="JRX672" s="65"/>
      <c r="JRY672" s="65"/>
      <c r="JRZ672" s="65"/>
      <c r="JSA672" s="65"/>
      <c r="JSB672" s="65"/>
      <c r="JSC672" s="65"/>
      <c r="JSD672" s="65"/>
      <c r="JSE672" s="65"/>
      <c r="JSF672" s="65"/>
      <c r="JSG672" s="65"/>
      <c r="JSH672" s="65"/>
      <c r="JSI672" s="65"/>
      <c r="JSJ672" s="65"/>
      <c r="JSK672" s="65"/>
      <c r="JSL672" s="65"/>
      <c r="JSM672" s="65"/>
      <c r="JSN672" s="65"/>
      <c r="JSO672" s="65"/>
      <c r="JSP672" s="65"/>
      <c r="JSQ672" s="65"/>
      <c r="JSR672" s="65"/>
      <c r="JSS672" s="65"/>
      <c r="JST672" s="65"/>
      <c r="JSU672" s="65"/>
      <c r="JSV672" s="65"/>
      <c r="JSW672" s="65"/>
      <c r="JSX672" s="65"/>
      <c r="JSY672" s="65"/>
      <c r="JSZ672" s="65"/>
      <c r="JTA672" s="65"/>
      <c r="JTB672" s="65"/>
      <c r="JTC672" s="65"/>
      <c r="JTD672" s="65"/>
      <c r="JTE672" s="65"/>
      <c r="JTF672" s="65"/>
      <c r="JTG672" s="65"/>
      <c r="JTH672" s="65"/>
      <c r="JTI672" s="65"/>
      <c r="JTJ672" s="65"/>
      <c r="JTK672" s="65"/>
      <c r="JTL672" s="65"/>
      <c r="JTM672" s="65"/>
      <c r="JTN672" s="65"/>
      <c r="JTO672" s="65"/>
      <c r="JTP672" s="65"/>
      <c r="JTQ672" s="65"/>
      <c r="JTR672" s="65"/>
      <c r="JTS672" s="65"/>
      <c r="JTT672" s="65"/>
      <c r="JTU672" s="65"/>
      <c r="JTV672" s="65"/>
      <c r="JTW672" s="65"/>
      <c r="JTX672" s="65"/>
      <c r="JTY672" s="65"/>
      <c r="JTZ672" s="65"/>
      <c r="JUA672" s="65"/>
      <c r="JUB672" s="65"/>
      <c r="JUC672" s="65"/>
      <c r="JUD672" s="65"/>
      <c r="JUE672" s="65"/>
      <c r="JUF672" s="65"/>
      <c r="JUG672" s="65"/>
      <c r="JUH672" s="65"/>
      <c r="JUI672" s="65"/>
      <c r="JUJ672" s="65"/>
      <c r="JUK672" s="65"/>
      <c r="JUL672" s="65"/>
      <c r="JUM672" s="65"/>
      <c r="JUN672" s="65"/>
      <c r="JUO672" s="65"/>
      <c r="JUP672" s="65"/>
      <c r="JUQ672" s="65"/>
      <c r="JUR672" s="65"/>
      <c r="JUS672" s="65"/>
      <c r="JUT672" s="65"/>
      <c r="JUU672" s="65"/>
      <c r="JUV672" s="65"/>
      <c r="JUW672" s="65"/>
      <c r="JUX672" s="65"/>
      <c r="JUY672" s="65"/>
      <c r="JUZ672" s="65"/>
      <c r="JVA672" s="65"/>
      <c r="JVB672" s="65"/>
      <c r="JVC672" s="65"/>
      <c r="JVD672" s="65"/>
      <c r="JVE672" s="65"/>
      <c r="JVF672" s="65"/>
      <c r="JVG672" s="65"/>
      <c r="JVH672" s="65"/>
      <c r="JVI672" s="65"/>
      <c r="JVJ672" s="65"/>
      <c r="JVK672" s="65"/>
      <c r="JVL672" s="65"/>
      <c r="JVM672" s="65"/>
      <c r="JVN672" s="65"/>
      <c r="JVO672" s="65"/>
      <c r="JVP672" s="65"/>
      <c r="JVQ672" s="65"/>
      <c r="JVR672" s="65"/>
      <c r="JVS672" s="65"/>
      <c r="JVT672" s="65"/>
      <c r="JVU672" s="65"/>
      <c r="JVV672" s="65"/>
      <c r="JVW672" s="65"/>
      <c r="JVX672" s="65"/>
      <c r="JVY672" s="65"/>
      <c r="JVZ672" s="65"/>
      <c r="JWA672" s="65"/>
      <c r="JWB672" s="65"/>
      <c r="JWC672" s="65"/>
      <c r="JWD672" s="65"/>
      <c r="JWE672" s="65"/>
      <c r="JWF672" s="65"/>
      <c r="JWG672" s="65"/>
      <c r="JWH672" s="65"/>
      <c r="JWI672" s="65"/>
      <c r="JWJ672" s="65"/>
      <c r="JWK672" s="65"/>
      <c r="JWL672" s="65"/>
      <c r="JWM672" s="65"/>
      <c r="JWN672" s="65"/>
      <c r="JWO672" s="65"/>
      <c r="JWP672" s="65"/>
      <c r="JWQ672" s="65"/>
      <c r="JWR672" s="65"/>
      <c r="JWS672" s="65"/>
      <c r="JWT672" s="65"/>
      <c r="JWU672" s="65"/>
      <c r="JWV672" s="65"/>
      <c r="JWW672" s="65"/>
      <c r="JWX672" s="65"/>
      <c r="JWY672" s="65"/>
      <c r="JWZ672" s="65"/>
      <c r="JXA672" s="65"/>
      <c r="JXB672" s="65"/>
      <c r="JXC672" s="65"/>
      <c r="JXD672" s="65"/>
      <c r="JXE672" s="65"/>
      <c r="JXF672" s="65"/>
      <c r="JXG672" s="65"/>
      <c r="JXH672" s="65"/>
      <c r="JXI672" s="65"/>
      <c r="JXJ672" s="65"/>
      <c r="JXK672" s="65"/>
      <c r="JXL672" s="65"/>
      <c r="JXM672" s="65"/>
      <c r="JXN672" s="65"/>
      <c r="JXO672" s="65"/>
      <c r="JXP672" s="65"/>
      <c r="JXQ672" s="65"/>
      <c r="JXR672" s="65"/>
      <c r="JXS672" s="65"/>
      <c r="JXT672" s="65"/>
      <c r="JXU672" s="65"/>
      <c r="JXV672" s="65"/>
      <c r="JXW672" s="65"/>
      <c r="JXX672" s="65"/>
      <c r="JXY672" s="65"/>
      <c r="JXZ672" s="65"/>
      <c r="JYA672" s="65"/>
      <c r="JYB672" s="65"/>
      <c r="JYC672" s="65"/>
      <c r="JYD672" s="65"/>
      <c r="JYE672" s="65"/>
      <c r="JYF672" s="65"/>
      <c r="JYG672" s="65"/>
      <c r="JYH672" s="65"/>
      <c r="JYI672" s="65"/>
      <c r="JYJ672" s="65"/>
      <c r="JYK672" s="65"/>
      <c r="JYL672" s="65"/>
      <c r="JYM672" s="65"/>
      <c r="JYN672" s="65"/>
      <c r="JYO672" s="65"/>
      <c r="JYP672" s="65"/>
      <c r="JYQ672" s="65"/>
      <c r="JYR672" s="65"/>
      <c r="JYS672" s="65"/>
      <c r="JYT672" s="65"/>
      <c r="JYU672" s="65"/>
      <c r="JYV672" s="65"/>
      <c r="JYW672" s="65"/>
      <c r="JYX672" s="65"/>
      <c r="JYY672" s="65"/>
      <c r="JYZ672" s="65"/>
      <c r="JZA672" s="65"/>
      <c r="JZB672" s="65"/>
      <c r="JZC672" s="65"/>
      <c r="JZD672" s="65"/>
      <c r="JZE672" s="65"/>
      <c r="JZF672" s="65"/>
      <c r="JZG672" s="65"/>
      <c r="JZH672" s="65"/>
      <c r="JZI672" s="65"/>
      <c r="JZJ672" s="65"/>
      <c r="JZK672" s="65"/>
      <c r="JZL672" s="65"/>
      <c r="JZM672" s="65"/>
      <c r="JZN672" s="65"/>
      <c r="JZO672" s="65"/>
      <c r="JZP672" s="65"/>
      <c r="JZQ672" s="65"/>
      <c r="JZR672" s="65"/>
      <c r="JZS672" s="65"/>
      <c r="JZT672" s="65"/>
      <c r="JZU672" s="65"/>
      <c r="JZV672" s="65"/>
      <c r="JZW672" s="65"/>
      <c r="JZX672" s="65"/>
      <c r="JZY672" s="65"/>
      <c r="JZZ672" s="65"/>
      <c r="KAA672" s="65"/>
      <c r="KAB672" s="65"/>
      <c r="KAC672" s="65"/>
      <c r="KAD672" s="65"/>
      <c r="KAE672" s="65"/>
      <c r="KAF672" s="65"/>
      <c r="KAG672" s="65"/>
      <c r="KAH672" s="65"/>
      <c r="KAI672" s="65"/>
      <c r="KAJ672" s="65"/>
      <c r="KAK672" s="65"/>
      <c r="KAL672" s="65"/>
      <c r="KAM672" s="65"/>
      <c r="KAN672" s="65"/>
      <c r="KAO672" s="65"/>
      <c r="KAP672" s="65"/>
      <c r="KAQ672" s="65"/>
      <c r="KAR672" s="65"/>
      <c r="KAS672" s="65"/>
      <c r="KAT672" s="65"/>
      <c r="KAU672" s="65"/>
      <c r="KAV672" s="65"/>
      <c r="KAW672" s="65"/>
      <c r="KAX672" s="65"/>
      <c r="KAY672" s="65"/>
      <c r="KAZ672" s="65"/>
      <c r="KBA672" s="65"/>
      <c r="KBB672" s="65"/>
      <c r="KBC672" s="65"/>
      <c r="KBD672" s="65"/>
      <c r="KBE672" s="65"/>
      <c r="KBF672" s="65"/>
      <c r="KBG672" s="65"/>
      <c r="KBH672" s="65"/>
      <c r="KBI672" s="65"/>
      <c r="KBJ672" s="65"/>
      <c r="KBK672" s="65"/>
      <c r="KBL672" s="65"/>
      <c r="KBM672" s="65"/>
      <c r="KBN672" s="65"/>
      <c r="KBO672" s="65"/>
      <c r="KBP672" s="65"/>
      <c r="KBQ672" s="65"/>
      <c r="KBR672" s="65"/>
      <c r="KBS672" s="65"/>
      <c r="KBT672" s="65"/>
      <c r="KBU672" s="65"/>
      <c r="KBV672" s="65"/>
      <c r="KBW672" s="65"/>
      <c r="KBX672" s="65"/>
      <c r="KBY672" s="65"/>
      <c r="KBZ672" s="65"/>
      <c r="KCA672" s="65"/>
      <c r="KCB672" s="65"/>
      <c r="KCC672" s="65"/>
      <c r="KCD672" s="65"/>
      <c r="KCE672" s="65"/>
      <c r="KCF672" s="65"/>
      <c r="KCG672" s="65"/>
      <c r="KCH672" s="65"/>
      <c r="KCI672" s="65"/>
      <c r="KCJ672" s="65"/>
      <c r="KCK672" s="65"/>
      <c r="KCL672" s="65"/>
      <c r="KCM672" s="65"/>
      <c r="KCN672" s="65"/>
      <c r="KCO672" s="65"/>
      <c r="KCP672" s="65"/>
      <c r="KCQ672" s="65"/>
      <c r="KCR672" s="65"/>
      <c r="KCS672" s="65"/>
      <c r="KCT672" s="65"/>
      <c r="KCU672" s="65"/>
      <c r="KCV672" s="65"/>
      <c r="KCW672" s="65"/>
      <c r="KCX672" s="65"/>
      <c r="KCY672" s="65"/>
      <c r="KCZ672" s="65"/>
      <c r="KDA672" s="65"/>
      <c r="KDB672" s="65"/>
      <c r="KDC672" s="65"/>
      <c r="KDD672" s="65"/>
      <c r="KDE672" s="65"/>
      <c r="KDF672" s="65"/>
      <c r="KDG672" s="65"/>
      <c r="KDH672" s="65"/>
      <c r="KDI672" s="65"/>
      <c r="KDJ672" s="65"/>
      <c r="KDK672" s="65"/>
      <c r="KDL672" s="65"/>
      <c r="KDM672" s="65"/>
      <c r="KDN672" s="65"/>
      <c r="KDO672" s="65"/>
      <c r="KDP672" s="65"/>
      <c r="KDQ672" s="65"/>
      <c r="KDR672" s="65"/>
      <c r="KDS672" s="65"/>
      <c r="KDT672" s="65"/>
      <c r="KDU672" s="65"/>
      <c r="KDV672" s="65"/>
      <c r="KDW672" s="65"/>
      <c r="KDX672" s="65"/>
      <c r="KDY672" s="65"/>
      <c r="KDZ672" s="65"/>
      <c r="KEA672" s="65"/>
      <c r="KEB672" s="65"/>
      <c r="KEC672" s="65"/>
      <c r="KED672" s="65"/>
      <c r="KEE672" s="65"/>
      <c r="KEF672" s="65"/>
      <c r="KEG672" s="65"/>
      <c r="KEH672" s="65"/>
      <c r="KEI672" s="65"/>
      <c r="KEJ672" s="65"/>
      <c r="KEK672" s="65"/>
      <c r="KEL672" s="65"/>
      <c r="KEM672" s="65"/>
      <c r="KEN672" s="65"/>
      <c r="KEO672" s="65"/>
      <c r="KEP672" s="65"/>
      <c r="KEQ672" s="65"/>
      <c r="KER672" s="65"/>
      <c r="KES672" s="65"/>
      <c r="KET672" s="65"/>
      <c r="KEU672" s="65"/>
      <c r="KEV672" s="65"/>
      <c r="KEW672" s="65"/>
      <c r="KEX672" s="65"/>
      <c r="KEY672" s="65"/>
      <c r="KEZ672" s="65"/>
      <c r="KFA672" s="65"/>
      <c r="KFB672" s="65"/>
      <c r="KFC672" s="65"/>
      <c r="KFD672" s="65"/>
      <c r="KFE672" s="65"/>
      <c r="KFF672" s="65"/>
      <c r="KFG672" s="65"/>
      <c r="KFH672" s="65"/>
      <c r="KFI672" s="65"/>
      <c r="KFJ672" s="65"/>
      <c r="KFK672" s="65"/>
      <c r="KFL672" s="65"/>
      <c r="KFM672" s="65"/>
      <c r="KFN672" s="65"/>
      <c r="KFO672" s="65"/>
      <c r="KFP672" s="65"/>
      <c r="KFQ672" s="65"/>
      <c r="KFR672" s="65"/>
      <c r="KFS672" s="65"/>
      <c r="KFT672" s="65"/>
      <c r="KFU672" s="65"/>
      <c r="KFV672" s="65"/>
      <c r="KFW672" s="65"/>
      <c r="KFX672" s="65"/>
      <c r="KFY672" s="65"/>
      <c r="KFZ672" s="65"/>
      <c r="KGA672" s="65"/>
      <c r="KGB672" s="65"/>
      <c r="KGC672" s="65"/>
      <c r="KGD672" s="65"/>
      <c r="KGE672" s="65"/>
      <c r="KGF672" s="65"/>
      <c r="KGG672" s="65"/>
      <c r="KGH672" s="65"/>
      <c r="KGI672" s="65"/>
      <c r="KGJ672" s="65"/>
      <c r="KGK672" s="65"/>
      <c r="KGL672" s="65"/>
      <c r="KGM672" s="65"/>
      <c r="KGN672" s="65"/>
      <c r="KGO672" s="65"/>
      <c r="KGP672" s="65"/>
      <c r="KGQ672" s="65"/>
      <c r="KGR672" s="65"/>
      <c r="KGS672" s="65"/>
      <c r="KGT672" s="65"/>
      <c r="KGU672" s="65"/>
      <c r="KGV672" s="65"/>
      <c r="KGW672" s="65"/>
      <c r="KGX672" s="65"/>
      <c r="KGY672" s="65"/>
      <c r="KGZ672" s="65"/>
      <c r="KHA672" s="65"/>
      <c r="KHB672" s="65"/>
      <c r="KHC672" s="65"/>
      <c r="KHD672" s="65"/>
      <c r="KHE672" s="65"/>
      <c r="KHF672" s="65"/>
      <c r="KHG672" s="65"/>
      <c r="KHH672" s="65"/>
      <c r="KHI672" s="65"/>
      <c r="KHJ672" s="65"/>
      <c r="KHK672" s="65"/>
      <c r="KHL672" s="65"/>
      <c r="KHM672" s="65"/>
      <c r="KHN672" s="65"/>
      <c r="KHO672" s="65"/>
      <c r="KHP672" s="65"/>
      <c r="KHQ672" s="65"/>
      <c r="KHR672" s="65"/>
      <c r="KHS672" s="65"/>
      <c r="KHT672" s="65"/>
      <c r="KHU672" s="65"/>
      <c r="KHV672" s="65"/>
      <c r="KHW672" s="65"/>
      <c r="KHX672" s="65"/>
      <c r="KHY672" s="65"/>
      <c r="KHZ672" s="65"/>
      <c r="KIA672" s="65"/>
      <c r="KIB672" s="65"/>
      <c r="KIC672" s="65"/>
      <c r="KID672" s="65"/>
      <c r="KIE672" s="65"/>
      <c r="KIF672" s="65"/>
      <c r="KIG672" s="65"/>
      <c r="KIH672" s="65"/>
      <c r="KII672" s="65"/>
      <c r="KIJ672" s="65"/>
      <c r="KIK672" s="65"/>
      <c r="KIL672" s="65"/>
      <c r="KIM672" s="65"/>
      <c r="KIN672" s="65"/>
      <c r="KIO672" s="65"/>
      <c r="KIP672" s="65"/>
      <c r="KIQ672" s="65"/>
      <c r="KIR672" s="65"/>
      <c r="KIS672" s="65"/>
      <c r="KIT672" s="65"/>
      <c r="KIU672" s="65"/>
      <c r="KIV672" s="65"/>
      <c r="KIW672" s="65"/>
      <c r="KIX672" s="65"/>
      <c r="KIY672" s="65"/>
      <c r="KIZ672" s="65"/>
      <c r="KJA672" s="65"/>
      <c r="KJB672" s="65"/>
      <c r="KJC672" s="65"/>
      <c r="KJD672" s="65"/>
      <c r="KJE672" s="65"/>
      <c r="KJF672" s="65"/>
      <c r="KJG672" s="65"/>
      <c r="KJH672" s="65"/>
      <c r="KJI672" s="65"/>
      <c r="KJJ672" s="65"/>
      <c r="KJK672" s="65"/>
      <c r="KJL672" s="65"/>
      <c r="KJM672" s="65"/>
      <c r="KJN672" s="65"/>
      <c r="KJO672" s="65"/>
      <c r="KJP672" s="65"/>
      <c r="KJQ672" s="65"/>
      <c r="KJR672" s="65"/>
      <c r="KJS672" s="65"/>
      <c r="KJT672" s="65"/>
      <c r="KJU672" s="65"/>
      <c r="KJV672" s="65"/>
      <c r="KJW672" s="65"/>
      <c r="KJX672" s="65"/>
      <c r="KJY672" s="65"/>
      <c r="KJZ672" s="65"/>
      <c r="KKA672" s="65"/>
      <c r="KKB672" s="65"/>
      <c r="KKC672" s="65"/>
      <c r="KKD672" s="65"/>
      <c r="KKE672" s="65"/>
      <c r="KKF672" s="65"/>
      <c r="KKG672" s="65"/>
      <c r="KKH672" s="65"/>
      <c r="KKI672" s="65"/>
      <c r="KKJ672" s="65"/>
      <c r="KKK672" s="65"/>
      <c r="KKL672" s="65"/>
      <c r="KKM672" s="65"/>
      <c r="KKN672" s="65"/>
      <c r="KKO672" s="65"/>
      <c r="KKP672" s="65"/>
      <c r="KKQ672" s="65"/>
      <c r="KKR672" s="65"/>
      <c r="KKS672" s="65"/>
      <c r="KKT672" s="65"/>
      <c r="KKU672" s="65"/>
      <c r="KKV672" s="65"/>
      <c r="KKW672" s="65"/>
      <c r="KKX672" s="65"/>
      <c r="KKY672" s="65"/>
      <c r="KKZ672" s="65"/>
      <c r="KLA672" s="65"/>
      <c r="KLB672" s="65"/>
      <c r="KLC672" s="65"/>
      <c r="KLD672" s="65"/>
      <c r="KLE672" s="65"/>
      <c r="KLF672" s="65"/>
      <c r="KLG672" s="65"/>
      <c r="KLH672" s="65"/>
      <c r="KLI672" s="65"/>
      <c r="KLJ672" s="65"/>
      <c r="KLK672" s="65"/>
      <c r="KLL672" s="65"/>
      <c r="KLM672" s="65"/>
      <c r="KLN672" s="65"/>
      <c r="KLO672" s="65"/>
      <c r="KLP672" s="65"/>
      <c r="KLQ672" s="65"/>
      <c r="KLR672" s="65"/>
      <c r="KLS672" s="65"/>
      <c r="KLT672" s="65"/>
      <c r="KLU672" s="65"/>
      <c r="KLV672" s="65"/>
      <c r="KLW672" s="65"/>
      <c r="KLX672" s="65"/>
      <c r="KLY672" s="65"/>
      <c r="KLZ672" s="65"/>
      <c r="KMA672" s="65"/>
      <c r="KMB672" s="65"/>
      <c r="KMC672" s="65"/>
      <c r="KMD672" s="65"/>
      <c r="KME672" s="65"/>
      <c r="KMF672" s="65"/>
      <c r="KMG672" s="65"/>
      <c r="KMH672" s="65"/>
      <c r="KMI672" s="65"/>
      <c r="KMJ672" s="65"/>
      <c r="KMK672" s="65"/>
      <c r="KML672" s="65"/>
      <c r="KMM672" s="65"/>
      <c r="KMN672" s="65"/>
      <c r="KMO672" s="65"/>
      <c r="KMP672" s="65"/>
      <c r="KMQ672" s="65"/>
      <c r="KMR672" s="65"/>
      <c r="KMS672" s="65"/>
      <c r="KMT672" s="65"/>
      <c r="KMU672" s="65"/>
      <c r="KMV672" s="65"/>
      <c r="KMW672" s="65"/>
      <c r="KMX672" s="65"/>
      <c r="KMY672" s="65"/>
      <c r="KMZ672" s="65"/>
      <c r="KNA672" s="65"/>
      <c r="KNB672" s="65"/>
      <c r="KNC672" s="65"/>
      <c r="KND672" s="65"/>
      <c r="KNE672" s="65"/>
      <c r="KNF672" s="65"/>
      <c r="KNG672" s="65"/>
      <c r="KNH672" s="65"/>
      <c r="KNI672" s="65"/>
      <c r="KNJ672" s="65"/>
      <c r="KNK672" s="65"/>
      <c r="KNL672" s="65"/>
      <c r="KNM672" s="65"/>
      <c r="KNN672" s="65"/>
      <c r="KNO672" s="65"/>
      <c r="KNP672" s="65"/>
      <c r="KNQ672" s="65"/>
      <c r="KNR672" s="65"/>
      <c r="KNS672" s="65"/>
      <c r="KNT672" s="65"/>
      <c r="KNU672" s="65"/>
      <c r="KNV672" s="65"/>
      <c r="KNW672" s="65"/>
      <c r="KNX672" s="65"/>
      <c r="KNY672" s="65"/>
      <c r="KNZ672" s="65"/>
      <c r="KOA672" s="65"/>
      <c r="KOB672" s="65"/>
      <c r="KOC672" s="65"/>
      <c r="KOD672" s="65"/>
      <c r="KOE672" s="65"/>
      <c r="KOF672" s="65"/>
      <c r="KOG672" s="65"/>
      <c r="KOH672" s="65"/>
      <c r="KOI672" s="65"/>
      <c r="KOJ672" s="65"/>
      <c r="KOK672" s="65"/>
      <c r="KOL672" s="65"/>
      <c r="KOM672" s="65"/>
      <c r="KON672" s="65"/>
      <c r="KOO672" s="65"/>
      <c r="KOP672" s="65"/>
      <c r="KOQ672" s="65"/>
      <c r="KOR672" s="65"/>
      <c r="KOS672" s="65"/>
      <c r="KOT672" s="65"/>
      <c r="KOU672" s="65"/>
      <c r="KOV672" s="65"/>
      <c r="KOW672" s="65"/>
      <c r="KOX672" s="65"/>
      <c r="KOY672" s="65"/>
      <c r="KOZ672" s="65"/>
      <c r="KPA672" s="65"/>
      <c r="KPB672" s="65"/>
      <c r="KPC672" s="65"/>
      <c r="KPD672" s="65"/>
      <c r="KPE672" s="65"/>
      <c r="KPF672" s="65"/>
      <c r="KPG672" s="65"/>
      <c r="KPH672" s="65"/>
      <c r="KPI672" s="65"/>
      <c r="KPJ672" s="65"/>
      <c r="KPK672" s="65"/>
      <c r="KPL672" s="65"/>
      <c r="KPM672" s="65"/>
      <c r="KPN672" s="65"/>
      <c r="KPO672" s="65"/>
      <c r="KPP672" s="65"/>
      <c r="KPQ672" s="65"/>
      <c r="KPR672" s="65"/>
      <c r="KPS672" s="65"/>
      <c r="KPT672" s="65"/>
      <c r="KPU672" s="65"/>
      <c r="KPV672" s="65"/>
      <c r="KPW672" s="65"/>
      <c r="KPX672" s="65"/>
      <c r="KPY672" s="65"/>
      <c r="KPZ672" s="65"/>
      <c r="KQA672" s="65"/>
      <c r="KQB672" s="65"/>
      <c r="KQC672" s="65"/>
      <c r="KQD672" s="65"/>
      <c r="KQE672" s="65"/>
      <c r="KQF672" s="65"/>
      <c r="KQG672" s="65"/>
      <c r="KQH672" s="65"/>
      <c r="KQI672" s="65"/>
      <c r="KQJ672" s="65"/>
      <c r="KQK672" s="65"/>
      <c r="KQL672" s="65"/>
      <c r="KQM672" s="65"/>
      <c r="KQN672" s="65"/>
      <c r="KQO672" s="65"/>
      <c r="KQP672" s="65"/>
      <c r="KQQ672" s="65"/>
      <c r="KQR672" s="65"/>
      <c r="KQS672" s="65"/>
      <c r="KQT672" s="65"/>
      <c r="KQU672" s="65"/>
      <c r="KQV672" s="65"/>
      <c r="KQW672" s="65"/>
      <c r="KQX672" s="65"/>
      <c r="KQY672" s="65"/>
      <c r="KQZ672" s="65"/>
      <c r="KRA672" s="65"/>
      <c r="KRB672" s="65"/>
      <c r="KRC672" s="65"/>
      <c r="KRD672" s="65"/>
      <c r="KRE672" s="65"/>
      <c r="KRF672" s="65"/>
      <c r="KRG672" s="65"/>
      <c r="KRH672" s="65"/>
      <c r="KRI672" s="65"/>
      <c r="KRJ672" s="65"/>
      <c r="KRK672" s="65"/>
      <c r="KRL672" s="65"/>
      <c r="KRM672" s="65"/>
      <c r="KRN672" s="65"/>
      <c r="KRO672" s="65"/>
      <c r="KRP672" s="65"/>
      <c r="KRQ672" s="65"/>
      <c r="KRR672" s="65"/>
      <c r="KRS672" s="65"/>
      <c r="KRT672" s="65"/>
      <c r="KRU672" s="65"/>
      <c r="KRV672" s="65"/>
      <c r="KRW672" s="65"/>
      <c r="KRX672" s="65"/>
      <c r="KRY672" s="65"/>
      <c r="KRZ672" s="65"/>
      <c r="KSA672" s="65"/>
      <c r="KSB672" s="65"/>
      <c r="KSC672" s="65"/>
      <c r="KSD672" s="65"/>
      <c r="KSE672" s="65"/>
      <c r="KSF672" s="65"/>
      <c r="KSG672" s="65"/>
      <c r="KSH672" s="65"/>
      <c r="KSI672" s="65"/>
      <c r="KSJ672" s="65"/>
      <c r="KSK672" s="65"/>
      <c r="KSL672" s="65"/>
      <c r="KSM672" s="65"/>
      <c r="KSN672" s="65"/>
      <c r="KSO672" s="65"/>
      <c r="KSP672" s="65"/>
      <c r="KSQ672" s="65"/>
      <c r="KSR672" s="65"/>
      <c r="KSS672" s="65"/>
      <c r="KST672" s="65"/>
      <c r="KSU672" s="65"/>
      <c r="KSV672" s="65"/>
      <c r="KSW672" s="65"/>
      <c r="KSX672" s="65"/>
      <c r="KSY672" s="65"/>
      <c r="KSZ672" s="65"/>
      <c r="KTA672" s="65"/>
      <c r="KTB672" s="65"/>
      <c r="KTC672" s="65"/>
      <c r="KTD672" s="65"/>
      <c r="KTE672" s="65"/>
      <c r="KTF672" s="65"/>
      <c r="KTG672" s="65"/>
      <c r="KTH672" s="65"/>
      <c r="KTI672" s="65"/>
      <c r="KTJ672" s="65"/>
      <c r="KTK672" s="65"/>
      <c r="KTL672" s="65"/>
      <c r="KTM672" s="65"/>
      <c r="KTN672" s="65"/>
      <c r="KTO672" s="65"/>
      <c r="KTP672" s="65"/>
      <c r="KTQ672" s="65"/>
      <c r="KTR672" s="65"/>
      <c r="KTS672" s="65"/>
      <c r="KTT672" s="65"/>
      <c r="KTU672" s="65"/>
      <c r="KTV672" s="65"/>
      <c r="KTW672" s="65"/>
      <c r="KTX672" s="65"/>
      <c r="KTY672" s="65"/>
      <c r="KTZ672" s="65"/>
      <c r="KUA672" s="65"/>
      <c r="KUB672" s="65"/>
      <c r="KUC672" s="65"/>
      <c r="KUD672" s="65"/>
      <c r="KUE672" s="65"/>
      <c r="KUF672" s="65"/>
      <c r="KUG672" s="65"/>
      <c r="KUH672" s="65"/>
      <c r="KUI672" s="65"/>
      <c r="KUJ672" s="65"/>
      <c r="KUK672" s="65"/>
      <c r="KUL672" s="65"/>
      <c r="KUM672" s="65"/>
      <c r="KUN672" s="65"/>
      <c r="KUO672" s="65"/>
      <c r="KUP672" s="65"/>
      <c r="KUQ672" s="65"/>
      <c r="KUR672" s="65"/>
      <c r="KUS672" s="65"/>
      <c r="KUT672" s="65"/>
      <c r="KUU672" s="65"/>
      <c r="KUV672" s="65"/>
      <c r="KUW672" s="65"/>
      <c r="KUX672" s="65"/>
      <c r="KUY672" s="65"/>
      <c r="KUZ672" s="65"/>
      <c r="KVA672" s="65"/>
      <c r="KVB672" s="65"/>
      <c r="KVC672" s="65"/>
      <c r="KVD672" s="65"/>
      <c r="KVE672" s="65"/>
      <c r="KVF672" s="65"/>
      <c r="KVG672" s="65"/>
      <c r="KVH672" s="65"/>
      <c r="KVI672" s="65"/>
      <c r="KVJ672" s="65"/>
      <c r="KVK672" s="65"/>
      <c r="KVL672" s="65"/>
      <c r="KVM672" s="65"/>
      <c r="KVN672" s="65"/>
      <c r="KVO672" s="65"/>
      <c r="KVP672" s="65"/>
      <c r="KVQ672" s="65"/>
      <c r="KVR672" s="65"/>
      <c r="KVS672" s="65"/>
      <c r="KVT672" s="65"/>
      <c r="KVU672" s="65"/>
      <c r="KVV672" s="65"/>
      <c r="KVW672" s="65"/>
      <c r="KVX672" s="65"/>
      <c r="KVY672" s="65"/>
      <c r="KVZ672" s="65"/>
      <c r="KWA672" s="65"/>
      <c r="KWB672" s="65"/>
      <c r="KWC672" s="65"/>
      <c r="KWD672" s="65"/>
      <c r="KWE672" s="65"/>
      <c r="KWF672" s="65"/>
      <c r="KWG672" s="65"/>
      <c r="KWH672" s="65"/>
      <c r="KWI672" s="65"/>
      <c r="KWJ672" s="65"/>
      <c r="KWK672" s="65"/>
      <c r="KWL672" s="65"/>
      <c r="KWM672" s="65"/>
      <c r="KWN672" s="65"/>
      <c r="KWO672" s="65"/>
      <c r="KWP672" s="65"/>
      <c r="KWQ672" s="65"/>
      <c r="KWR672" s="65"/>
      <c r="KWS672" s="65"/>
      <c r="KWT672" s="65"/>
      <c r="KWU672" s="65"/>
      <c r="KWV672" s="65"/>
      <c r="KWW672" s="65"/>
      <c r="KWX672" s="65"/>
      <c r="KWY672" s="65"/>
      <c r="KWZ672" s="65"/>
      <c r="KXA672" s="65"/>
      <c r="KXB672" s="65"/>
      <c r="KXC672" s="65"/>
      <c r="KXD672" s="65"/>
      <c r="KXE672" s="65"/>
      <c r="KXF672" s="65"/>
      <c r="KXG672" s="65"/>
      <c r="KXH672" s="65"/>
      <c r="KXI672" s="65"/>
      <c r="KXJ672" s="65"/>
      <c r="KXK672" s="65"/>
      <c r="KXL672" s="65"/>
      <c r="KXM672" s="65"/>
      <c r="KXN672" s="65"/>
      <c r="KXO672" s="65"/>
      <c r="KXP672" s="65"/>
      <c r="KXQ672" s="65"/>
      <c r="KXR672" s="65"/>
      <c r="KXS672" s="65"/>
      <c r="KXT672" s="65"/>
      <c r="KXU672" s="65"/>
      <c r="KXV672" s="65"/>
      <c r="KXW672" s="65"/>
      <c r="KXX672" s="65"/>
      <c r="KXY672" s="65"/>
      <c r="KXZ672" s="65"/>
      <c r="KYA672" s="65"/>
      <c r="KYB672" s="65"/>
      <c r="KYC672" s="65"/>
      <c r="KYD672" s="65"/>
      <c r="KYE672" s="65"/>
      <c r="KYF672" s="65"/>
      <c r="KYG672" s="65"/>
      <c r="KYH672" s="65"/>
      <c r="KYI672" s="65"/>
      <c r="KYJ672" s="65"/>
      <c r="KYK672" s="65"/>
      <c r="KYL672" s="65"/>
      <c r="KYM672" s="65"/>
      <c r="KYN672" s="65"/>
      <c r="KYO672" s="65"/>
      <c r="KYP672" s="65"/>
      <c r="KYQ672" s="65"/>
      <c r="KYR672" s="65"/>
      <c r="KYS672" s="65"/>
      <c r="KYT672" s="65"/>
      <c r="KYU672" s="65"/>
      <c r="KYV672" s="65"/>
      <c r="KYW672" s="65"/>
      <c r="KYX672" s="65"/>
      <c r="KYY672" s="65"/>
      <c r="KYZ672" s="65"/>
      <c r="KZA672" s="65"/>
      <c r="KZB672" s="65"/>
      <c r="KZC672" s="65"/>
      <c r="KZD672" s="65"/>
      <c r="KZE672" s="65"/>
      <c r="KZF672" s="65"/>
      <c r="KZG672" s="65"/>
      <c r="KZH672" s="65"/>
      <c r="KZI672" s="65"/>
      <c r="KZJ672" s="65"/>
      <c r="KZK672" s="65"/>
      <c r="KZL672" s="65"/>
      <c r="KZM672" s="65"/>
      <c r="KZN672" s="65"/>
      <c r="KZO672" s="65"/>
      <c r="KZP672" s="65"/>
      <c r="KZQ672" s="65"/>
      <c r="KZR672" s="65"/>
      <c r="KZS672" s="65"/>
      <c r="KZT672" s="65"/>
      <c r="KZU672" s="65"/>
      <c r="KZV672" s="65"/>
      <c r="KZW672" s="65"/>
      <c r="KZX672" s="65"/>
      <c r="KZY672" s="65"/>
      <c r="KZZ672" s="65"/>
      <c r="LAA672" s="65"/>
      <c r="LAB672" s="65"/>
      <c r="LAC672" s="65"/>
      <c r="LAD672" s="65"/>
      <c r="LAE672" s="65"/>
      <c r="LAF672" s="65"/>
      <c r="LAG672" s="65"/>
      <c r="LAH672" s="65"/>
      <c r="LAI672" s="65"/>
      <c r="LAJ672" s="65"/>
      <c r="LAK672" s="65"/>
      <c r="LAL672" s="65"/>
      <c r="LAM672" s="65"/>
      <c r="LAN672" s="65"/>
      <c r="LAO672" s="65"/>
      <c r="LAP672" s="65"/>
      <c r="LAQ672" s="65"/>
      <c r="LAR672" s="65"/>
      <c r="LAS672" s="65"/>
      <c r="LAT672" s="65"/>
      <c r="LAU672" s="65"/>
      <c r="LAV672" s="65"/>
      <c r="LAW672" s="65"/>
      <c r="LAX672" s="65"/>
      <c r="LAY672" s="65"/>
      <c r="LAZ672" s="65"/>
      <c r="LBA672" s="65"/>
      <c r="LBB672" s="65"/>
      <c r="LBC672" s="65"/>
      <c r="LBD672" s="65"/>
      <c r="LBE672" s="65"/>
      <c r="LBF672" s="65"/>
      <c r="LBG672" s="65"/>
      <c r="LBH672" s="65"/>
      <c r="LBI672" s="65"/>
      <c r="LBJ672" s="65"/>
      <c r="LBK672" s="65"/>
      <c r="LBL672" s="65"/>
      <c r="LBM672" s="65"/>
      <c r="LBN672" s="65"/>
      <c r="LBO672" s="65"/>
      <c r="LBP672" s="65"/>
      <c r="LBQ672" s="65"/>
      <c r="LBR672" s="65"/>
      <c r="LBS672" s="65"/>
      <c r="LBT672" s="65"/>
      <c r="LBU672" s="65"/>
      <c r="LBV672" s="65"/>
      <c r="LBW672" s="65"/>
      <c r="LBX672" s="65"/>
      <c r="LBY672" s="65"/>
      <c r="LBZ672" s="65"/>
      <c r="LCA672" s="65"/>
      <c r="LCB672" s="65"/>
      <c r="LCC672" s="65"/>
      <c r="LCD672" s="65"/>
      <c r="LCE672" s="65"/>
      <c r="LCF672" s="65"/>
      <c r="LCG672" s="65"/>
      <c r="LCH672" s="65"/>
      <c r="LCI672" s="65"/>
      <c r="LCJ672" s="65"/>
      <c r="LCK672" s="65"/>
      <c r="LCL672" s="65"/>
      <c r="LCM672" s="65"/>
      <c r="LCN672" s="65"/>
      <c r="LCO672" s="65"/>
      <c r="LCP672" s="65"/>
      <c r="LCQ672" s="65"/>
      <c r="LCR672" s="65"/>
      <c r="LCS672" s="65"/>
      <c r="LCT672" s="65"/>
      <c r="LCU672" s="65"/>
      <c r="LCV672" s="65"/>
      <c r="LCW672" s="65"/>
      <c r="LCX672" s="65"/>
      <c r="LCY672" s="65"/>
      <c r="LCZ672" s="65"/>
      <c r="LDA672" s="65"/>
      <c r="LDB672" s="65"/>
      <c r="LDC672" s="65"/>
      <c r="LDD672" s="65"/>
      <c r="LDE672" s="65"/>
      <c r="LDF672" s="65"/>
      <c r="LDG672" s="65"/>
      <c r="LDH672" s="65"/>
      <c r="LDI672" s="65"/>
      <c r="LDJ672" s="65"/>
      <c r="LDK672" s="65"/>
      <c r="LDL672" s="65"/>
      <c r="LDM672" s="65"/>
      <c r="LDN672" s="65"/>
      <c r="LDO672" s="65"/>
      <c r="LDP672" s="65"/>
      <c r="LDQ672" s="65"/>
      <c r="LDR672" s="65"/>
      <c r="LDS672" s="65"/>
      <c r="LDT672" s="65"/>
      <c r="LDU672" s="65"/>
      <c r="LDV672" s="65"/>
      <c r="LDW672" s="65"/>
      <c r="LDX672" s="65"/>
      <c r="LDY672" s="65"/>
      <c r="LDZ672" s="65"/>
      <c r="LEA672" s="65"/>
      <c r="LEB672" s="65"/>
      <c r="LEC672" s="65"/>
      <c r="LED672" s="65"/>
      <c r="LEE672" s="65"/>
      <c r="LEF672" s="65"/>
      <c r="LEG672" s="65"/>
      <c r="LEH672" s="65"/>
      <c r="LEI672" s="65"/>
      <c r="LEJ672" s="65"/>
      <c r="LEK672" s="65"/>
      <c r="LEL672" s="65"/>
      <c r="LEM672" s="65"/>
      <c r="LEN672" s="65"/>
      <c r="LEO672" s="65"/>
      <c r="LEP672" s="65"/>
      <c r="LEQ672" s="65"/>
      <c r="LER672" s="65"/>
      <c r="LES672" s="65"/>
      <c r="LET672" s="65"/>
      <c r="LEU672" s="65"/>
      <c r="LEV672" s="65"/>
      <c r="LEW672" s="65"/>
      <c r="LEX672" s="65"/>
      <c r="LEY672" s="65"/>
      <c r="LEZ672" s="65"/>
      <c r="LFA672" s="65"/>
      <c r="LFB672" s="65"/>
      <c r="LFC672" s="65"/>
      <c r="LFD672" s="65"/>
      <c r="LFE672" s="65"/>
      <c r="LFF672" s="65"/>
      <c r="LFG672" s="65"/>
      <c r="LFH672" s="65"/>
      <c r="LFI672" s="65"/>
      <c r="LFJ672" s="65"/>
      <c r="LFK672" s="65"/>
      <c r="LFL672" s="65"/>
      <c r="LFM672" s="65"/>
      <c r="LFN672" s="65"/>
      <c r="LFO672" s="65"/>
      <c r="LFP672" s="65"/>
      <c r="LFQ672" s="65"/>
      <c r="LFR672" s="65"/>
      <c r="LFS672" s="65"/>
      <c r="LFT672" s="65"/>
      <c r="LFU672" s="65"/>
      <c r="LFV672" s="65"/>
      <c r="LFW672" s="65"/>
      <c r="LFX672" s="65"/>
      <c r="LFY672" s="65"/>
      <c r="LFZ672" s="65"/>
      <c r="LGA672" s="65"/>
      <c r="LGB672" s="65"/>
      <c r="LGC672" s="65"/>
      <c r="LGD672" s="65"/>
      <c r="LGE672" s="65"/>
      <c r="LGF672" s="65"/>
      <c r="LGG672" s="65"/>
      <c r="LGH672" s="65"/>
      <c r="LGI672" s="65"/>
      <c r="LGJ672" s="65"/>
      <c r="LGK672" s="65"/>
      <c r="LGL672" s="65"/>
      <c r="LGM672" s="65"/>
      <c r="LGN672" s="65"/>
      <c r="LGO672" s="65"/>
      <c r="LGP672" s="65"/>
      <c r="LGQ672" s="65"/>
      <c r="LGR672" s="65"/>
      <c r="LGS672" s="65"/>
      <c r="LGT672" s="65"/>
      <c r="LGU672" s="65"/>
      <c r="LGV672" s="65"/>
      <c r="LGW672" s="65"/>
      <c r="LGX672" s="65"/>
      <c r="LGY672" s="65"/>
      <c r="LGZ672" s="65"/>
      <c r="LHA672" s="65"/>
      <c r="LHB672" s="65"/>
      <c r="LHC672" s="65"/>
      <c r="LHD672" s="65"/>
      <c r="LHE672" s="65"/>
      <c r="LHF672" s="65"/>
      <c r="LHG672" s="65"/>
      <c r="LHH672" s="65"/>
      <c r="LHI672" s="65"/>
      <c r="LHJ672" s="65"/>
      <c r="LHK672" s="65"/>
      <c r="LHL672" s="65"/>
      <c r="LHM672" s="65"/>
      <c r="LHN672" s="65"/>
      <c r="LHO672" s="65"/>
      <c r="LHP672" s="65"/>
      <c r="LHQ672" s="65"/>
      <c r="LHR672" s="65"/>
      <c r="LHS672" s="65"/>
      <c r="LHT672" s="65"/>
      <c r="LHU672" s="65"/>
      <c r="LHV672" s="65"/>
      <c r="LHW672" s="65"/>
      <c r="LHX672" s="65"/>
      <c r="LHY672" s="65"/>
      <c r="LHZ672" s="65"/>
      <c r="LIA672" s="65"/>
      <c r="LIB672" s="65"/>
      <c r="LIC672" s="65"/>
      <c r="LID672" s="65"/>
      <c r="LIE672" s="65"/>
      <c r="LIF672" s="65"/>
      <c r="LIG672" s="65"/>
      <c r="LIH672" s="65"/>
      <c r="LII672" s="65"/>
      <c r="LIJ672" s="65"/>
      <c r="LIK672" s="65"/>
      <c r="LIL672" s="65"/>
      <c r="LIM672" s="65"/>
      <c r="LIN672" s="65"/>
      <c r="LIO672" s="65"/>
      <c r="LIP672" s="65"/>
      <c r="LIQ672" s="65"/>
      <c r="LIR672" s="65"/>
      <c r="LIS672" s="65"/>
      <c r="LIT672" s="65"/>
      <c r="LIU672" s="65"/>
      <c r="LIV672" s="65"/>
      <c r="LIW672" s="65"/>
      <c r="LIX672" s="65"/>
      <c r="LIY672" s="65"/>
      <c r="LIZ672" s="65"/>
      <c r="LJA672" s="65"/>
      <c r="LJB672" s="65"/>
      <c r="LJC672" s="65"/>
      <c r="LJD672" s="65"/>
      <c r="LJE672" s="65"/>
      <c r="LJF672" s="65"/>
      <c r="LJG672" s="65"/>
      <c r="LJH672" s="65"/>
      <c r="LJI672" s="65"/>
      <c r="LJJ672" s="65"/>
      <c r="LJK672" s="65"/>
      <c r="LJL672" s="65"/>
      <c r="LJM672" s="65"/>
      <c r="LJN672" s="65"/>
      <c r="LJO672" s="65"/>
      <c r="LJP672" s="65"/>
      <c r="LJQ672" s="65"/>
      <c r="LJR672" s="65"/>
      <c r="LJS672" s="65"/>
      <c r="LJT672" s="65"/>
      <c r="LJU672" s="65"/>
      <c r="LJV672" s="65"/>
      <c r="LJW672" s="65"/>
      <c r="LJX672" s="65"/>
      <c r="LJY672" s="65"/>
      <c r="LJZ672" s="65"/>
      <c r="LKA672" s="65"/>
      <c r="LKB672" s="65"/>
      <c r="LKC672" s="65"/>
      <c r="LKD672" s="65"/>
      <c r="LKE672" s="65"/>
      <c r="LKF672" s="65"/>
      <c r="LKG672" s="65"/>
      <c r="LKH672" s="65"/>
      <c r="LKI672" s="65"/>
      <c r="LKJ672" s="65"/>
      <c r="LKK672" s="65"/>
      <c r="LKL672" s="65"/>
      <c r="LKM672" s="65"/>
      <c r="LKN672" s="65"/>
      <c r="LKO672" s="65"/>
      <c r="LKP672" s="65"/>
      <c r="LKQ672" s="65"/>
      <c r="LKR672" s="65"/>
      <c r="LKS672" s="65"/>
      <c r="LKT672" s="65"/>
      <c r="LKU672" s="65"/>
      <c r="LKV672" s="65"/>
      <c r="LKW672" s="65"/>
      <c r="LKX672" s="65"/>
      <c r="LKY672" s="65"/>
      <c r="LKZ672" s="65"/>
      <c r="LLA672" s="65"/>
      <c r="LLB672" s="65"/>
      <c r="LLC672" s="65"/>
      <c r="LLD672" s="65"/>
      <c r="LLE672" s="65"/>
      <c r="LLF672" s="65"/>
      <c r="LLG672" s="65"/>
      <c r="LLH672" s="65"/>
      <c r="LLI672" s="65"/>
      <c r="LLJ672" s="65"/>
      <c r="LLK672" s="65"/>
      <c r="LLL672" s="65"/>
      <c r="LLM672" s="65"/>
      <c r="LLN672" s="65"/>
      <c r="LLO672" s="65"/>
      <c r="LLP672" s="65"/>
      <c r="LLQ672" s="65"/>
      <c r="LLR672" s="65"/>
      <c r="LLS672" s="65"/>
      <c r="LLT672" s="65"/>
      <c r="LLU672" s="65"/>
      <c r="LLV672" s="65"/>
      <c r="LLW672" s="65"/>
      <c r="LLX672" s="65"/>
      <c r="LLY672" s="65"/>
      <c r="LLZ672" s="65"/>
      <c r="LMA672" s="65"/>
      <c r="LMB672" s="65"/>
      <c r="LMC672" s="65"/>
      <c r="LMD672" s="65"/>
      <c r="LME672" s="65"/>
      <c r="LMF672" s="65"/>
      <c r="LMG672" s="65"/>
      <c r="LMH672" s="65"/>
      <c r="LMI672" s="65"/>
      <c r="LMJ672" s="65"/>
      <c r="LMK672" s="65"/>
      <c r="LML672" s="65"/>
      <c r="LMM672" s="65"/>
      <c r="LMN672" s="65"/>
      <c r="LMO672" s="65"/>
      <c r="LMP672" s="65"/>
      <c r="LMQ672" s="65"/>
      <c r="LMR672" s="65"/>
      <c r="LMS672" s="65"/>
      <c r="LMT672" s="65"/>
      <c r="LMU672" s="65"/>
      <c r="LMV672" s="65"/>
      <c r="LMW672" s="65"/>
      <c r="LMX672" s="65"/>
      <c r="LMY672" s="65"/>
      <c r="LMZ672" s="65"/>
      <c r="LNA672" s="65"/>
      <c r="LNB672" s="65"/>
      <c r="LNC672" s="65"/>
      <c r="LND672" s="65"/>
      <c r="LNE672" s="65"/>
      <c r="LNF672" s="65"/>
      <c r="LNG672" s="65"/>
      <c r="LNH672" s="65"/>
      <c r="LNI672" s="65"/>
      <c r="LNJ672" s="65"/>
      <c r="LNK672" s="65"/>
      <c r="LNL672" s="65"/>
      <c r="LNM672" s="65"/>
      <c r="LNN672" s="65"/>
      <c r="LNO672" s="65"/>
      <c r="LNP672" s="65"/>
      <c r="LNQ672" s="65"/>
      <c r="LNR672" s="65"/>
      <c r="LNS672" s="65"/>
      <c r="LNT672" s="65"/>
      <c r="LNU672" s="65"/>
      <c r="LNV672" s="65"/>
      <c r="LNW672" s="65"/>
      <c r="LNX672" s="65"/>
      <c r="LNY672" s="65"/>
      <c r="LNZ672" s="65"/>
      <c r="LOA672" s="65"/>
      <c r="LOB672" s="65"/>
      <c r="LOC672" s="65"/>
      <c r="LOD672" s="65"/>
      <c r="LOE672" s="65"/>
      <c r="LOF672" s="65"/>
      <c r="LOG672" s="65"/>
      <c r="LOH672" s="65"/>
      <c r="LOI672" s="65"/>
      <c r="LOJ672" s="65"/>
      <c r="LOK672" s="65"/>
      <c r="LOL672" s="65"/>
      <c r="LOM672" s="65"/>
      <c r="LON672" s="65"/>
      <c r="LOO672" s="65"/>
      <c r="LOP672" s="65"/>
      <c r="LOQ672" s="65"/>
      <c r="LOR672" s="65"/>
      <c r="LOS672" s="65"/>
      <c r="LOT672" s="65"/>
      <c r="LOU672" s="65"/>
      <c r="LOV672" s="65"/>
      <c r="LOW672" s="65"/>
      <c r="LOX672" s="65"/>
      <c r="LOY672" s="65"/>
      <c r="LOZ672" s="65"/>
      <c r="LPA672" s="65"/>
      <c r="LPB672" s="65"/>
      <c r="LPC672" s="65"/>
      <c r="LPD672" s="65"/>
      <c r="LPE672" s="65"/>
      <c r="LPF672" s="65"/>
      <c r="LPG672" s="65"/>
      <c r="LPH672" s="65"/>
      <c r="LPI672" s="65"/>
      <c r="LPJ672" s="65"/>
      <c r="LPK672" s="65"/>
      <c r="LPL672" s="65"/>
      <c r="LPM672" s="65"/>
      <c r="LPN672" s="65"/>
      <c r="LPO672" s="65"/>
      <c r="LPP672" s="65"/>
      <c r="LPQ672" s="65"/>
      <c r="LPR672" s="65"/>
      <c r="LPS672" s="65"/>
      <c r="LPT672" s="65"/>
      <c r="LPU672" s="65"/>
      <c r="LPV672" s="65"/>
      <c r="LPW672" s="65"/>
      <c r="LPX672" s="65"/>
      <c r="LPY672" s="65"/>
      <c r="LPZ672" s="65"/>
      <c r="LQA672" s="65"/>
      <c r="LQB672" s="65"/>
      <c r="LQC672" s="65"/>
      <c r="LQD672" s="65"/>
      <c r="LQE672" s="65"/>
      <c r="LQF672" s="65"/>
      <c r="LQG672" s="65"/>
      <c r="LQH672" s="65"/>
      <c r="LQI672" s="65"/>
      <c r="LQJ672" s="65"/>
      <c r="LQK672" s="65"/>
      <c r="LQL672" s="65"/>
      <c r="LQM672" s="65"/>
      <c r="LQN672" s="65"/>
      <c r="LQO672" s="65"/>
      <c r="LQP672" s="65"/>
      <c r="LQQ672" s="65"/>
      <c r="LQR672" s="65"/>
      <c r="LQS672" s="65"/>
      <c r="LQT672" s="65"/>
      <c r="LQU672" s="65"/>
      <c r="LQV672" s="65"/>
      <c r="LQW672" s="65"/>
      <c r="LQX672" s="65"/>
      <c r="LQY672" s="65"/>
      <c r="LQZ672" s="65"/>
      <c r="LRA672" s="65"/>
      <c r="LRB672" s="65"/>
      <c r="LRC672" s="65"/>
      <c r="LRD672" s="65"/>
      <c r="LRE672" s="65"/>
      <c r="LRF672" s="65"/>
      <c r="LRG672" s="65"/>
      <c r="LRH672" s="65"/>
      <c r="LRI672" s="65"/>
      <c r="LRJ672" s="65"/>
      <c r="LRK672" s="65"/>
      <c r="LRL672" s="65"/>
      <c r="LRM672" s="65"/>
      <c r="LRN672" s="65"/>
      <c r="LRO672" s="65"/>
      <c r="LRP672" s="65"/>
      <c r="LRQ672" s="65"/>
      <c r="LRR672" s="65"/>
      <c r="LRS672" s="65"/>
      <c r="LRT672" s="65"/>
      <c r="LRU672" s="65"/>
      <c r="LRV672" s="65"/>
      <c r="LRW672" s="65"/>
      <c r="LRX672" s="65"/>
      <c r="LRY672" s="65"/>
      <c r="LRZ672" s="65"/>
      <c r="LSA672" s="65"/>
      <c r="LSB672" s="65"/>
      <c r="LSC672" s="65"/>
      <c r="LSD672" s="65"/>
      <c r="LSE672" s="65"/>
      <c r="LSF672" s="65"/>
      <c r="LSG672" s="65"/>
      <c r="LSH672" s="65"/>
      <c r="LSI672" s="65"/>
      <c r="LSJ672" s="65"/>
      <c r="LSK672" s="65"/>
      <c r="LSL672" s="65"/>
      <c r="LSM672" s="65"/>
      <c r="LSN672" s="65"/>
      <c r="LSO672" s="65"/>
      <c r="LSP672" s="65"/>
      <c r="LSQ672" s="65"/>
      <c r="LSR672" s="65"/>
      <c r="LSS672" s="65"/>
      <c r="LST672" s="65"/>
      <c r="LSU672" s="65"/>
      <c r="LSV672" s="65"/>
      <c r="LSW672" s="65"/>
      <c r="LSX672" s="65"/>
      <c r="LSY672" s="65"/>
      <c r="LSZ672" s="65"/>
      <c r="LTA672" s="65"/>
      <c r="LTB672" s="65"/>
      <c r="LTC672" s="65"/>
      <c r="LTD672" s="65"/>
      <c r="LTE672" s="65"/>
      <c r="LTF672" s="65"/>
      <c r="LTG672" s="65"/>
      <c r="LTH672" s="65"/>
      <c r="LTI672" s="65"/>
      <c r="LTJ672" s="65"/>
      <c r="LTK672" s="65"/>
      <c r="LTL672" s="65"/>
      <c r="LTM672" s="65"/>
      <c r="LTN672" s="65"/>
      <c r="LTO672" s="65"/>
      <c r="LTP672" s="65"/>
      <c r="LTQ672" s="65"/>
      <c r="LTR672" s="65"/>
      <c r="LTS672" s="65"/>
      <c r="LTT672" s="65"/>
      <c r="LTU672" s="65"/>
      <c r="LTV672" s="65"/>
      <c r="LTW672" s="65"/>
      <c r="LTX672" s="65"/>
      <c r="LTY672" s="65"/>
      <c r="LTZ672" s="65"/>
      <c r="LUA672" s="65"/>
      <c r="LUB672" s="65"/>
      <c r="LUC672" s="65"/>
      <c r="LUD672" s="65"/>
      <c r="LUE672" s="65"/>
      <c r="LUF672" s="65"/>
      <c r="LUG672" s="65"/>
      <c r="LUH672" s="65"/>
      <c r="LUI672" s="65"/>
      <c r="LUJ672" s="65"/>
      <c r="LUK672" s="65"/>
      <c r="LUL672" s="65"/>
      <c r="LUM672" s="65"/>
      <c r="LUN672" s="65"/>
      <c r="LUO672" s="65"/>
      <c r="LUP672" s="65"/>
      <c r="LUQ672" s="65"/>
      <c r="LUR672" s="65"/>
      <c r="LUS672" s="65"/>
      <c r="LUT672" s="65"/>
      <c r="LUU672" s="65"/>
      <c r="LUV672" s="65"/>
      <c r="LUW672" s="65"/>
      <c r="LUX672" s="65"/>
      <c r="LUY672" s="65"/>
      <c r="LUZ672" s="65"/>
      <c r="LVA672" s="65"/>
      <c r="LVB672" s="65"/>
      <c r="LVC672" s="65"/>
      <c r="LVD672" s="65"/>
      <c r="LVE672" s="65"/>
      <c r="LVF672" s="65"/>
      <c r="LVG672" s="65"/>
      <c r="LVH672" s="65"/>
      <c r="LVI672" s="65"/>
      <c r="LVJ672" s="65"/>
      <c r="LVK672" s="65"/>
      <c r="LVL672" s="65"/>
      <c r="LVM672" s="65"/>
      <c r="LVN672" s="65"/>
      <c r="LVO672" s="65"/>
      <c r="LVP672" s="65"/>
      <c r="LVQ672" s="65"/>
      <c r="LVR672" s="65"/>
      <c r="LVS672" s="65"/>
      <c r="LVT672" s="65"/>
      <c r="LVU672" s="65"/>
      <c r="LVV672" s="65"/>
      <c r="LVW672" s="65"/>
      <c r="LVX672" s="65"/>
      <c r="LVY672" s="65"/>
      <c r="LVZ672" s="65"/>
      <c r="LWA672" s="65"/>
      <c r="LWB672" s="65"/>
      <c r="LWC672" s="65"/>
      <c r="LWD672" s="65"/>
      <c r="LWE672" s="65"/>
      <c r="LWF672" s="65"/>
      <c r="LWG672" s="65"/>
      <c r="LWH672" s="65"/>
      <c r="LWI672" s="65"/>
      <c r="LWJ672" s="65"/>
      <c r="LWK672" s="65"/>
      <c r="LWL672" s="65"/>
      <c r="LWM672" s="65"/>
      <c r="LWN672" s="65"/>
      <c r="LWO672" s="65"/>
      <c r="LWP672" s="65"/>
      <c r="LWQ672" s="65"/>
      <c r="LWR672" s="65"/>
      <c r="LWS672" s="65"/>
      <c r="LWT672" s="65"/>
      <c r="LWU672" s="65"/>
      <c r="LWV672" s="65"/>
      <c r="LWW672" s="65"/>
      <c r="LWX672" s="65"/>
      <c r="LWY672" s="65"/>
      <c r="LWZ672" s="65"/>
      <c r="LXA672" s="65"/>
      <c r="LXB672" s="65"/>
      <c r="LXC672" s="65"/>
      <c r="LXD672" s="65"/>
      <c r="LXE672" s="65"/>
      <c r="LXF672" s="65"/>
      <c r="LXG672" s="65"/>
      <c r="LXH672" s="65"/>
      <c r="LXI672" s="65"/>
      <c r="LXJ672" s="65"/>
      <c r="LXK672" s="65"/>
      <c r="LXL672" s="65"/>
      <c r="LXM672" s="65"/>
      <c r="LXN672" s="65"/>
      <c r="LXO672" s="65"/>
      <c r="LXP672" s="65"/>
      <c r="LXQ672" s="65"/>
      <c r="LXR672" s="65"/>
      <c r="LXS672" s="65"/>
      <c r="LXT672" s="65"/>
      <c r="LXU672" s="65"/>
      <c r="LXV672" s="65"/>
      <c r="LXW672" s="65"/>
      <c r="LXX672" s="65"/>
      <c r="LXY672" s="65"/>
      <c r="LXZ672" s="65"/>
      <c r="LYA672" s="65"/>
      <c r="LYB672" s="65"/>
      <c r="LYC672" s="65"/>
      <c r="LYD672" s="65"/>
      <c r="LYE672" s="65"/>
      <c r="LYF672" s="65"/>
      <c r="LYG672" s="65"/>
      <c r="LYH672" s="65"/>
      <c r="LYI672" s="65"/>
      <c r="LYJ672" s="65"/>
      <c r="LYK672" s="65"/>
      <c r="LYL672" s="65"/>
      <c r="LYM672" s="65"/>
      <c r="LYN672" s="65"/>
      <c r="LYO672" s="65"/>
      <c r="LYP672" s="65"/>
      <c r="LYQ672" s="65"/>
      <c r="LYR672" s="65"/>
      <c r="LYS672" s="65"/>
      <c r="LYT672" s="65"/>
      <c r="LYU672" s="65"/>
      <c r="LYV672" s="65"/>
      <c r="LYW672" s="65"/>
      <c r="LYX672" s="65"/>
      <c r="LYY672" s="65"/>
      <c r="LYZ672" s="65"/>
      <c r="LZA672" s="65"/>
      <c r="LZB672" s="65"/>
      <c r="LZC672" s="65"/>
      <c r="LZD672" s="65"/>
      <c r="LZE672" s="65"/>
      <c r="LZF672" s="65"/>
      <c r="LZG672" s="65"/>
      <c r="LZH672" s="65"/>
      <c r="LZI672" s="65"/>
      <c r="LZJ672" s="65"/>
      <c r="LZK672" s="65"/>
      <c r="LZL672" s="65"/>
      <c r="LZM672" s="65"/>
      <c r="LZN672" s="65"/>
      <c r="LZO672" s="65"/>
      <c r="LZP672" s="65"/>
      <c r="LZQ672" s="65"/>
      <c r="LZR672" s="65"/>
      <c r="LZS672" s="65"/>
      <c r="LZT672" s="65"/>
      <c r="LZU672" s="65"/>
      <c r="LZV672" s="65"/>
      <c r="LZW672" s="65"/>
      <c r="LZX672" s="65"/>
      <c r="LZY672" s="65"/>
      <c r="LZZ672" s="65"/>
      <c r="MAA672" s="65"/>
      <c r="MAB672" s="65"/>
      <c r="MAC672" s="65"/>
      <c r="MAD672" s="65"/>
      <c r="MAE672" s="65"/>
      <c r="MAF672" s="65"/>
      <c r="MAG672" s="65"/>
      <c r="MAH672" s="65"/>
      <c r="MAI672" s="65"/>
      <c r="MAJ672" s="65"/>
      <c r="MAK672" s="65"/>
      <c r="MAL672" s="65"/>
      <c r="MAM672" s="65"/>
      <c r="MAN672" s="65"/>
      <c r="MAO672" s="65"/>
      <c r="MAP672" s="65"/>
      <c r="MAQ672" s="65"/>
      <c r="MAR672" s="65"/>
      <c r="MAS672" s="65"/>
      <c r="MAT672" s="65"/>
      <c r="MAU672" s="65"/>
      <c r="MAV672" s="65"/>
      <c r="MAW672" s="65"/>
      <c r="MAX672" s="65"/>
      <c r="MAY672" s="65"/>
      <c r="MAZ672" s="65"/>
      <c r="MBA672" s="65"/>
      <c r="MBB672" s="65"/>
      <c r="MBC672" s="65"/>
      <c r="MBD672" s="65"/>
      <c r="MBE672" s="65"/>
      <c r="MBF672" s="65"/>
      <c r="MBG672" s="65"/>
      <c r="MBH672" s="65"/>
      <c r="MBI672" s="65"/>
      <c r="MBJ672" s="65"/>
      <c r="MBK672" s="65"/>
      <c r="MBL672" s="65"/>
      <c r="MBM672" s="65"/>
      <c r="MBN672" s="65"/>
      <c r="MBO672" s="65"/>
      <c r="MBP672" s="65"/>
      <c r="MBQ672" s="65"/>
      <c r="MBR672" s="65"/>
      <c r="MBS672" s="65"/>
      <c r="MBT672" s="65"/>
      <c r="MBU672" s="65"/>
      <c r="MBV672" s="65"/>
      <c r="MBW672" s="65"/>
      <c r="MBX672" s="65"/>
      <c r="MBY672" s="65"/>
      <c r="MBZ672" s="65"/>
      <c r="MCA672" s="65"/>
      <c r="MCB672" s="65"/>
      <c r="MCC672" s="65"/>
      <c r="MCD672" s="65"/>
      <c r="MCE672" s="65"/>
      <c r="MCF672" s="65"/>
      <c r="MCG672" s="65"/>
      <c r="MCH672" s="65"/>
      <c r="MCI672" s="65"/>
      <c r="MCJ672" s="65"/>
      <c r="MCK672" s="65"/>
      <c r="MCL672" s="65"/>
      <c r="MCM672" s="65"/>
      <c r="MCN672" s="65"/>
      <c r="MCO672" s="65"/>
      <c r="MCP672" s="65"/>
      <c r="MCQ672" s="65"/>
      <c r="MCR672" s="65"/>
      <c r="MCS672" s="65"/>
      <c r="MCT672" s="65"/>
      <c r="MCU672" s="65"/>
      <c r="MCV672" s="65"/>
      <c r="MCW672" s="65"/>
      <c r="MCX672" s="65"/>
      <c r="MCY672" s="65"/>
      <c r="MCZ672" s="65"/>
      <c r="MDA672" s="65"/>
      <c r="MDB672" s="65"/>
      <c r="MDC672" s="65"/>
      <c r="MDD672" s="65"/>
      <c r="MDE672" s="65"/>
      <c r="MDF672" s="65"/>
      <c r="MDG672" s="65"/>
      <c r="MDH672" s="65"/>
      <c r="MDI672" s="65"/>
      <c r="MDJ672" s="65"/>
      <c r="MDK672" s="65"/>
      <c r="MDL672" s="65"/>
      <c r="MDM672" s="65"/>
      <c r="MDN672" s="65"/>
      <c r="MDO672" s="65"/>
      <c r="MDP672" s="65"/>
      <c r="MDQ672" s="65"/>
      <c r="MDR672" s="65"/>
      <c r="MDS672" s="65"/>
      <c r="MDT672" s="65"/>
      <c r="MDU672" s="65"/>
      <c r="MDV672" s="65"/>
      <c r="MDW672" s="65"/>
      <c r="MDX672" s="65"/>
      <c r="MDY672" s="65"/>
      <c r="MDZ672" s="65"/>
      <c r="MEA672" s="65"/>
      <c r="MEB672" s="65"/>
      <c r="MEC672" s="65"/>
      <c r="MED672" s="65"/>
      <c r="MEE672" s="65"/>
      <c r="MEF672" s="65"/>
      <c r="MEG672" s="65"/>
      <c r="MEH672" s="65"/>
      <c r="MEI672" s="65"/>
      <c r="MEJ672" s="65"/>
      <c r="MEK672" s="65"/>
      <c r="MEL672" s="65"/>
      <c r="MEM672" s="65"/>
      <c r="MEN672" s="65"/>
      <c r="MEO672" s="65"/>
      <c r="MEP672" s="65"/>
      <c r="MEQ672" s="65"/>
      <c r="MER672" s="65"/>
      <c r="MES672" s="65"/>
      <c r="MET672" s="65"/>
      <c r="MEU672" s="65"/>
      <c r="MEV672" s="65"/>
      <c r="MEW672" s="65"/>
      <c r="MEX672" s="65"/>
      <c r="MEY672" s="65"/>
      <c r="MEZ672" s="65"/>
      <c r="MFA672" s="65"/>
      <c r="MFB672" s="65"/>
      <c r="MFC672" s="65"/>
      <c r="MFD672" s="65"/>
      <c r="MFE672" s="65"/>
      <c r="MFF672" s="65"/>
      <c r="MFG672" s="65"/>
      <c r="MFH672" s="65"/>
      <c r="MFI672" s="65"/>
      <c r="MFJ672" s="65"/>
      <c r="MFK672" s="65"/>
      <c r="MFL672" s="65"/>
      <c r="MFM672" s="65"/>
      <c r="MFN672" s="65"/>
      <c r="MFO672" s="65"/>
      <c r="MFP672" s="65"/>
      <c r="MFQ672" s="65"/>
      <c r="MFR672" s="65"/>
      <c r="MFS672" s="65"/>
      <c r="MFT672" s="65"/>
      <c r="MFU672" s="65"/>
      <c r="MFV672" s="65"/>
      <c r="MFW672" s="65"/>
      <c r="MFX672" s="65"/>
      <c r="MFY672" s="65"/>
      <c r="MFZ672" s="65"/>
      <c r="MGA672" s="65"/>
      <c r="MGB672" s="65"/>
      <c r="MGC672" s="65"/>
      <c r="MGD672" s="65"/>
      <c r="MGE672" s="65"/>
      <c r="MGF672" s="65"/>
      <c r="MGG672" s="65"/>
      <c r="MGH672" s="65"/>
      <c r="MGI672" s="65"/>
      <c r="MGJ672" s="65"/>
      <c r="MGK672" s="65"/>
      <c r="MGL672" s="65"/>
      <c r="MGM672" s="65"/>
      <c r="MGN672" s="65"/>
      <c r="MGO672" s="65"/>
      <c r="MGP672" s="65"/>
      <c r="MGQ672" s="65"/>
      <c r="MGR672" s="65"/>
      <c r="MGS672" s="65"/>
      <c r="MGT672" s="65"/>
      <c r="MGU672" s="65"/>
      <c r="MGV672" s="65"/>
      <c r="MGW672" s="65"/>
      <c r="MGX672" s="65"/>
      <c r="MGY672" s="65"/>
      <c r="MGZ672" s="65"/>
      <c r="MHA672" s="65"/>
      <c r="MHB672" s="65"/>
      <c r="MHC672" s="65"/>
      <c r="MHD672" s="65"/>
      <c r="MHE672" s="65"/>
      <c r="MHF672" s="65"/>
      <c r="MHG672" s="65"/>
      <c r="MHH672" s="65"/>
      <c r="MHI672" s="65"/>
      <c r="MHJ672" s="65"/>
      <c r="MHK672" s="65"/>
      <c r="MHL672" s="65"/>
      <c r="MHM672" s="65"/>
      <c r="MHN672" s="65"/>
      <c r="MHO672" s="65"/>
      <c r="MHP672" s="65"/>
      <c r="MHQ672" s="65"/>
      <c r="MHR672" s="65"/>
      <c r="MHS672" s="65"/>
      <c r="MHT672" s="65"/>
      <c r="MHU672" s="65"/>
      <c r="MHV672" s="65"/>
      <c r="MHW672" s="65"/>
      <c r="MHX672" s="65"/>
      <c r="MHY672" s="65"/>
      <c r="MHZ672" s="65"/>
      <c r="MIA672" s="65"/>
      <c r="MIB672" s="65"/>
      <c r="MIC672" s="65"/>
      <c r="MID672" s="65"/>
      <c r="MIE672" s="65"/>
      <c r="MIF672" s="65"/>
      <c r="MIG672" s="65"/>
      <c r="MIH672" s="65"/>
      <c r="MII672" s="65"/>
      <c r="MIJ672" s="65"/>
      <c r="MIK672" s="65"/>
      <c r="MIL672" s="65"/>
      <c r="MIM672" s="65"/>
      <c r="MIN672" s="65"/>
      <c r="MIO672" s="65"/>
      <c r="MIP672" s="65"/>
      <c r="MIQ672" s="65"/>
      <c r="MIR672" s="65"/>
      <c r="MIS672" s="65"/>
      <c r="MIT672" s="65"/>
      <c r="MIU672" s="65"/>
      <c r="MIV672" s="65"/>
      <c r="MIW672" s="65"/>
      <c r="MIX672" s="65"/>
      <c r="MIY672" s="65"/>
      <c r="MIZ672" s="65"/>
      <c r="MJA672" s="65"/>
      <c r="MJB672" s="65"/>
      <c r="MJC672" s="65"/>
      <c r="MJD672" s="65"/>
      <c r="MJE672" s="65"/>
      <c r="MJF672" s="65"/>
      <c r="MJG672" s="65"/>
      <c r="MJH672" s="65"/>
      <c r="MJI672" s="65"/>
      <c r="MJJ672" s="65"/>
      <c r="MJK672" s="65"/>
      <c r="MJL672" s="65"/>
      <c r="MJM672" s="65"/>
      <c r="MJN672" s="65"/>
      <c r="MJO672" s="65"/>
      <c r="MJP672" s="65"/>
      <c r="MJQ672" s="65"/>
      <c r="MJR672" s="65"/>
      <c r="MJS672" s="65"/>
      <c r="MJT672" s="65"/>
      <c r="MJU672" s="65"/>
      <c r="MJV672" s="65"/>
      <c r="MJW672" s="65"/>
      <c r="MJX672" s="65"/>
      <c r="MJY672" s="65"/>
      <c r="MJZ672" s="65"/>
      <c r="MKA672" s="65"/>
      <c r="MKB672" s="65"/>
      <c r="MKC672" s="65"/>
      <c r="MKD672" s="65"/>
      <c r="MKE672" s="65"/>
      <c r="MKF672" s="65"/>
      <c r="MKG672" s="65"/>
      <c r="MKH672" s="65"/>
      <c r="MKI672" s="65"/>
      <c r="MKJ672" s="65"/>
      <c r="MKK672" s="65"/>
      <c r="MKL672" s="65"/>
      <c r="MKM672" s="65"/>
      <c r="MKN672" s="65"/>
      <c r="MKO672" s="65"/>
      <c r="MKP672" s="65"/>
      <c r="MKQ672" s="65"/>
      <c r="MKR672" s="65"/>
      <c r="MKS672" s="65"/>
      <c r="MKT672" s="65"/>
      <c r="MKU672" s="65"/>
      <c r="MKV672" s="65"/>
      <c r="MKW672" s="65"/>
      <c r="MKX672" s="65"/>
      <c r="MKY672" s="65"/>
      <c r="MKZ672" s="65"/>
      <c r="MLA672" s="65"/>
      <c r="MLB672" s="65"/>
      <c r="MLC672" s="65"/>
      <c r="MLD672" s="65"/>
      <c r="MLE672" s="65"/>
      <c r="MLF672" s="65"/>
      <c r="MLG672" s="65"/>
      <c r="MLH672" s="65"/>
      <c r="MLI672" s="65"/>
      <c r="MLJ672" s="65"/>
      <c r="MLK672" s="65"/>
      <c r="MLL672" s="65"/>
      <c r="MLM672" s="65"/>
      <c r="MLN672" s="65"/>
      <c r="MLO672" s="65"/>
      <c r="MLP672" s="65"/>
      <c r="MLQ672" s="65"/>
      <c r="MLR672" s="65"/>
      <c r="MLS672" s="65"/>
      <c r="MLT672" s="65"/>
      <c r="MLU672" s="65"/>
      <c r="MLV672" s="65"/>
      <c r="MLW672" s="65"/>
      <c r="MLX672" s="65"/>
      <c r="MLY672" s="65"/>
      <c r="MLZ672" s="65"/>
      <c r="MMA672" s="65"/>
      <c r="MMB672" s="65"/>
      <c r="MMC672" s="65"/>
      <c r="MMD672" s="65"/>
      <c r="MME672" s="65"/>
      <c r="MMF672" s="65"/>
      <c r="MMG672" s="65"/>
      <c r="MMH672" s="65"/>
      <c r="MMI672" s="65"/>
      <c r="MMJ672" s="65"/>
      <c r="MMK672" s="65"/>
      <c r="MML672" s="65"/>
      <c r="MMM672" s="65"/>
      <c r="MMN672" s="65"/>
      <c r="MMO672" s="65"/>
      <c r="MMP672" s="65"/>
      <c r="MMQ672" s="65"/>
      <c r="MMR672" s="65"/>
      <c r="MMS672" s="65"/>
      <c r="MMT672" s="65"/>
      <c r="MMU672" s="65"/>
      <c r="MMV672" s="65"/>
      <c r="MMW672" s="65"/>
      <c r="MMX672" s="65"/>
      <c r="MMY672" s="65"/>
      <c r="MMZ672" s="65"/>
      <c r="MNA672" s="65"/>
      <c r="MNB672" s="65"/>
      <c r="MNC672" s="65"/>
      <c r="MND672" s="65"/>
      <c r="MNE672" s="65"/>
      <c r="MNF672" s="65"/>
      <c r="MNG672" s="65"/>
      <c r="MNH672" s="65"/>
      <c r="MNI672" s="65"/>
      <c r="MNJ672" s="65"/>
      <c r="MNK672" s="65"/>
      <c r="MNL672" s="65"/>
      <c r="MNM672" s="65"/>
      <c r="MNN672" s="65"/>
      <c r="MNO672" s="65"/>
      <c r="MNP672" s="65"/>
      <c r="MNQ672" s="65"/>
      <c r="MNR672" s="65"/>
      <c r="MNS672" s="65"/>
      <c r="MNT672" s="65"/>
      <c r="MNU672" s="65"/>
      <c r="MNV672" s="65"/>
      <c r="MNW672" s="65"/>
      <c r="MNX672" s="65"/>
      <c r="MNY672" s="65"/>
      <c r="MNZ672" s="65"/>
      <c r="MOA672" s="65"/>
      <c r="MOB672" s="65"/>
      <c r="MOC672" s="65"/>
      <c r="MOD672" s="65"/>
      <c r="MOE672" s="65"/>
      <c r="MOF672" s="65"/>
      <c r="MOG672" s="65"/>
      <c r="MOH672" s="65"/>
      <c r="MOI672" s="65"/>
      <c r="MOJ672" s="65"/>
      <c r="MOK672" s="65"/>
      <c r="MOL672" s="65"/>
      <c r="MOM672" s="65"/>
      <c r="MON672" s="65"/>
      <c r="MOO672" s="65"/>
      <c r="MOP672" s="65"/>
      <c r="MOQ672" s="65"/>
      <c r="MOR672" s="65"/>
      <c r="MOS672" s="65"/>
      <c r="MOT672" s="65"/>
      <c r="MOU672" s="65"/>
      <c r="MOV672" s="65"/>
      <c r="MOW672" s="65"/>
      <c r="MOX672" s="65"/>
      <c r="MOY672" s="65"/>
      <c r="MOZ672" s="65"/>
      <c r="MPA672" s="65"/>
      <c r="MPB672" s="65"/>
      <c r="MPC672" s="65"/>
      <c r="MPD672" s="65"/>
      <c r="MPE672" s="65"/>
      <c r="MPF672" s="65"/>
      <c r="MPG672" s="65"/>
      <c r="MPH672" s="65"/>
      <c r="MPI672" s="65"/>
      <c r="MPJ672" s="65"/>
      <c r="MPK672" s="65"/>
      <c r="MPL672" s="65"/>
      <c r="MPM672" s="65"/>
      <c r="MPN672" s="65"/>
      <c r="MPO672" s="65"/>
      <c r="MPP672" s="65"/>
      <c r="MPQ672" s="65"/>
      <c r="MPR672" s="65"/>
      <c r="MPS672" s="65"/>
      <c r="MPT672" s="65"/>
      <c r="MPU672" s="65"/>
      <c r="MPV672" s="65"/>
      <c r="MPW672" s="65"/>
      <c r="MPX672" s="65"/>
      <c r="MPY672" s="65"/>
      <c r="MPZ672" s="65"/>
      <c r="MQA672" s="65"/>
      <c r="MQB672" s="65"/>
      <c r="MQC672" s="65"/>
      <c r="MQD672" s="65"/>
      <c r="MQE672" s="65"/>
      <c r="MQF672" s="65"/>
      <c r="MQG672" s="65"/>
      <c r="MQH672" s="65"/>
      <c r="MQI672" s="65"/>
      <c r="MQJ672" s="65"/>
      <c r="MQK672" s="65"/>
      <c r="MQL672" s="65"/>
      <c r="MQM672" s="65"/>
      <c r="MQN672" s="65"/>
      <c r="MQO672" s="65"/>
      <c r="MQP672" s="65"/>
      <c r="MQQ672" s="65"/>
      <c r="MQR672" s="65"/>
      <c r="MQS672" s="65"/>
      <c r="MQT672" s="65"/>
      <c r="MQU672" s="65"/>
      <c r="MQV672" s="65"/>
      <c r="MQW672" s="65"/>
      <c r="MQX672" s="65"/>
      <c r="MQY672" s="65"/>
      <c r="MQZ672" s="65"/>
      <c r="MRA672" s="65"/>
      <c r="MRB672" s="65"/>
      <c r="MRC672" s="65"/>
      <c r="MRD672" s="65"/>
      <c r="MRE672" s="65"/>
      <c r="MRF672" s="65"/>
      <c r="MRG672" s="65"/>
      <c r="MRH672" s="65"/>
      <c r="MRI672" s="65"/>
      <c r="MRJ672" s="65"/>
      <c r="MRK672" s="65"/>
      <c r="MRL672" s="65"/>
      <c r="MRM672" s="65"/>
      <c r="MRN672" s="65"/>
      <c r="MRO672" s="65"/>
      <c r="MRP672" s="65"/>
      <c r="MRQ672" s="65"/>
      <c r="MRR672" s="65"/>
      <c r="MRS672" s="65"/>
      <c r="MRT672" s="65"/>
      <c r="MRU672" s="65"/>
      <c r="MRV672" s="65"/>
      <c r="MRW672" s="65"/>
      <c r="MRX672" s="65"/>
      <c r="MRY672" s="65"/>
      <c r="MRZ672" s="65"/>
      <c r="MSA672" s="65"/>
      <c r="MSB672" s="65"/>
      <c r="MSC672" s="65"/>
      <c r="MSD672" s="65"/>
      <c r="MSE672" s="65"/>
      <c r="MSF672" s="65"/>
      <c r="MSG672" s="65"/>
      <c r="MSH672" s="65"/>
      <c r="MSI672" s="65"/>
      <c r="MSJ672" s="65"/>
      <c r="MSK672" s="65"/>
      <c r="MSL672" s="65"/>
      <c r="MSM672" s="65"/>
      <c r="MSN672" s="65"/>
      <c r="MSO672" s="65"/>
      <c r="MSP672" s="65"/>
      <c r="MSQ672" s="65"/>
      <c r="MSR672" s="65"/>
      <c r="MSS672" s="65"/>
      <c r="MST672" s="65"/>
      <c r="MSU672" s="65"/>
      <c r="MSV672" s="65"/>
      <c r="MSW672" s="65"/>
      <c r="MSX672" s="65"/>
      <c r="MSY672" s="65"/>
      <c r="MSZ672" s="65"/>
      <c r="MTA672" s="65"/>
      <c r="MTB672" s="65"/>
      <c r="MTC672" s="65"/>
      <c r="MTD672" s="65"/>
      <c r="MTE672" s="65"/>
      <c r="MTF672" s="65"/>
      <c r="MTG672" s="65"/>
      <c r="MTH672" s="65"/>
      <c r="MTI672" s="65"/>
      <c r="MTJ672" s="65"/>
      <c r="MTK672" s="65"/>
      <c r="MTL672" s="65"/>
      <c r="MTM672" s="65"/>
      <c r="MTN672" s="65"/>
      <c r="MTO672" s="65"/>
      <c r="MTP672" s="65"/>
      <c r="MTQ672" s="65"/>
      <c r="MTR672" s="65"/>
      <c r="MTS672" s="65"/>
      <c r="MTT672" s="65"/>
      <c r="MTU672" s="65"/>
      <c r="MTV672" s="65"/>
      <c r="MTW672" s="65"/>
      <c r="MTX672" s="65"/>
      <c r="MTY672" s="65"/>
      <c r="MTZ672" s="65"/>
      <c r="MUA672" s="65"/>
      <c r="MUB672" s="65"/>
      <c r="MUC672" s="65"/>
      <c r="MUD672" s="65"/>
      <c r="MUE672" s="65"/>
      <c r="MUF672" s="65"/>
      <c r="MUG672" s="65"/>
      <c r="MUH672" s="65"/>
      <c r="MUI672" s="65"/>
      <c r="MUJ672" s="65"/>
      <c r="MUK672" s="65"/>
      <c r="MUL672" s="65"/>
      <c r="MUM672" s="65"/>
      <c r="MUN672" s="65"/>
      <c r="MUO672" s="65"/>
      <c r="MUP672" s="65"/>
      <c r="MUQ672" s="65"/>
      <c r="MUR672" s="65"/>
      <c r="MUS672" s="65"/>
      <c r="MUT672" s="65"/>
      <c r="MUU672" s="65"/>
      <c r="MUV672" s="65"/>
      <c r="MUW672" s="65"/>
      <c r="MUX672" s="65"/>
      <c r="MUY672" s="65"/>
      <c r="MUZ672" s="65"/>
      <c r="MVA672" s="65"/>
      <c r="MVB672" s="65"/>
      <c r="MVC672" s="65"/>
      <c r="MVD672" s="65"/>
      <c r="MVE672" s="65"/>
      <c r="MVF672" s="65"/>
      <c r="MVG672" s="65"/>
      <c r="MVH672" s="65"/>
      <c r="MVI672" s="65"/>
      <c r="MVJ672" s="65"/>
      <c r="MVK672" s="65"/>
      <c r="MVL672" s="65"/>
      <c r="MVM672" s="65"/>
      <c r="MVN672" s="65"/>
      <c r="MVO672" s="65"/>
      <c r="MVP672" s="65"/>
      <c r="MVQ672" s="65"/>
      <c r="MVR672" s="65"/>
      <c r="MVS672" s="65"/>
      <c r="MVT672" s="65"/>
      <c r="MVU672" s="65"/>
      <c r="MVV672" s="65"/>
      <c r="MVW672" s="65"/>
      <c r="MVX672" s="65"/>
      <c r="MVY672" s="65"/>
      <c r="MVZ672" s="65"/>
      <c r="MWA672" s="65"/>
      <c r="MWB672" s="65"/>
      <c r="MWC672" s="65"/>
      <c r="MWD672" s="65"/>
      <c r="MWE672" s="65"/>
      <c r="MWF672" s="65"/>
      <c r="MWG672" s="65"/>
      <c r="MWH672" s="65"/>
      <c r="MWI672" s="65"/>
      <c r="MWJ672" s="65"/>
      <c r="MWK672" s="65"/>
      <c r="MWL672" s="65"/>
      <c r="MWM672" s="65"/>
      <c r="MWN672" s="65"/>
      <c r="MWO672" s="65"/>
      <c r="MWP672" s="65"/>
      <c r="MWQ672" s="65"/>
      <c r="MWR672" s="65"/>
      <c r="MWS672" s="65"/>
      <c r="MWT672" s="65"/>
      <c r="MWU672" s="65"/>
      <c r="MWV672" s="65"/>
      <c r="MWW672" s="65"/>
      <c r="MWX672" s="65"/>
      <c r="MWY672" s="65"/>
      <c r="MWZ672" s="65"/>
      <c r="MXA672" s="65"/>
      <c r="MXB672" s="65"/>
      <c r="MXC672" s="65"/>
      <c r="MXD672" s="65"/>
      <c r="MXE672" s="65"/>
      <c r="MXF672" s="65"/>
      <c r="MXG672" s="65"/>
      <c r="MXH672" s="65"/>
      <c r="MXI672" s="65"/>
      <c r="MXJ672" s="65"/>
      <c r="MXK672" s="65"/>
      <c r="MXL672" s="65"/>
      <c r="MXM672" s="65"/>
      <c r="MXN672" s="65"/>
      <c r="MXO672" s="65"/>
      <c r="MXP672" s="65"/>
      <c r="MXQ672" s="65"/>
      <c r="MXR672" s="65"/>
      <c r="MXS672" s="65"/>
      <c r="MXT672" s="65"/>
      <c r="MXU672" s="65"/>
      <c r="MXV672" s="65"/>
      <c r="MXW672" s="65"/>
      <c r="MXX672" s="65"/>
      <c r="MXY672" s="65"/>
      <c r="MXZ672" s="65"/>
      <c r="MYA672" s="65"/>
      <c r="MYB672" s="65"/>
      <c r="MYC672" s="65"/>
      <c r="MYD672" s="65"/>
      <c r="MYE672" s="65"/>
      <c r="MYF672" s="65"/>
      <c r="MYG672" s="65"/>
      <c r="MYH672" s="65"/>
      <c r="MYI672" s="65"/>
      <c r="MYJ672" s="65"/>
      <c r="MYK672" s="65"/>
      <c r="MYL672" s="65"/>
      <c r="MYM672" s="65"/>
      <c r="MYN672" s="65"/>
      <c r="MYO672" s="65"/>
      <c r="MYP672" s="65"/>
      <c r="MYQ672" s="65"/>
      <c r="MYR672" s="65"/>
      <c r="MYS672" s="65"/>
      <c r="MYT672" s="65"/>
      <c r="MYU672" s="65"/>
      <c r="MYV672" s="65"/>
      <c r="MYW672" s="65"/>
      <c r="MYX672" s="65"/>
      <c r="MYY672" s="65"/>
      <c r="MYZ672" s="65"/>
      <c r="MZA672" s="65"/>
      <c r="MZB672" s="65"/>
      <c r="MZC672" s="65"/>
      <c r="MZD672" s="65"/>
      <c r="MZE672" s="65"/>
      <c r="MZF672" s="65"/>
      <c r="MZG672" s="65"/>
      <c r="MZH672" s="65"/>
      <c r="MZI672" s="65"/>
      <c r="MZJ672" s="65"/>
      <c r="MZK672" s="65"/>
      <c r="MZL672" s="65"/>
      <c r="MZM672" s="65"/>
      <c r="MZN672" s="65"/>
      <c r="MZO672" s="65"/>
      <c r="MZP672" s="65"/>
      <c r="MZQ672" s="65"/>
      <c r="MZR672" s="65"/>
      <c r="MZS672" s="65"/>
      <c r="MZT672" s="65"/>
      <c r="MZU672" s="65"/>
      <c r="MZV672" s="65"/>
      <c r="MZW672" s="65"/>
      <c r="MZX672" s="65"/>
      <c r="MZY672" s="65"/>
      <c r="MZZ672" s="65"/>
      <c r="NAA672" s="65"/>
      <c r="NAB672" s="65"/>
      <c r="NAC672" s="65"/>
      <c r="NAD672" s="65"/>
      <c r="NAE672" s="65"/>
      <c r="NAF672" s="65"/>
      <c r="NAG672" s="65"/>
      <c r="NAH672" s="65"/>
      <c r="NAI672" s="65"/>
      <c r="NAJ672" s="65"/>
      <c r="NAK672" s="65"/>
      <c r="NAL672" s="65"/>
      <c r="NAM672" s="65"/>
      <c r="NAN672" s="65"/>
      <c r="NAO672" s="65"/>
      <c r="NAP672" s="65"/>
      <c r="NAQ672" s="65"/>
      <c r="NAR672" s="65"/>
      <c r="NAS672" s="65"/>
      <c r="NAT672" s="65"/>
      <c r="NAU672" s="65"/>
      <c r="NAV672" s="65"/>
      <c r="NAW672" s="65"/>
      <c r="NAX672" s="65"/>
      <c r="NAY672" s="65"/>
      <c r="NAZ672" s="65"/>
      <c r="NBA672" s="65"/>
      <c r="NBB672" s="65"/>
      <c r="NBC672" s="65"/>
      <c r="NBD672" s="65"/>
      <c r="NBE672" s="65"/>
      <c r="NBF672" s="65"/>
      <c r="NBG672" s="65"/>
      <c r="NBH672" s="65"/>
      <c r="NBI672" s="65"/>
      <c r="NBJ672" s="65"/>
      <c r="NBK672" s="65"/>
      <c r="NBL672" s="65"/>
      <c r="NBM672" s="65"/>
      <c r="NBN672" s="65"/>
      <c r="NBO672" s="65"/>
      <c r="NBP672" s="65"/>
      <c r="NBQ672" s="65"/>
      <c r="NBR672" s="65"/>
      <c r="NBS672" s="65"/>
      <c r="NBT672" s="65"/>
      <c r="NBU672" s="65"/>
      <c r="NBV672" s="65"/>
      <c r="NBW672" s="65"/>
      <c r="NBX672" s="65"/>
      <c r="NBY672" s="65"/>
      <c r="NBZ672" s="65"/>
      <c r="NCA672" s="65"/>
      <c r="NCB672" s="65"/>
      <c r="NCC672" s="65"/>
      <c r="NCD672" s="65"/>
      <c r="NCE672" s="65"/>
      <c r="NCF672" s="65"/>
      <c r="NCG672" s="65"/>
      <c r="NCH672" s="65"/>
      <c r="NCI672" s="65"/>
      <c r="NCJ672" s="65"/>
      <c r="NCK672" s="65"/>
      <c r="NCL672" s="65"/>
      <c r="NCM672" s="65"/>
      <c r="NCN672" s="65"/>
      <c r="NCO672" s="65"/>
      <c r="NCP672" s="65"/>
      <c r="NCQ672" s="65"/>
      <c r="NCR672" s="65"/>
      <c r="NCS672" s="65"/>
      <c r="NCT672" s="65"/>
      <c r="NCU672" s="65"/>
      <c r="NCV672" s="65"/>
      <c r="NCW672" s="65"/>
      <c r="NCX672" s="65"/>
      <c r="NCY672" s="65"/>
      <c r="NCZ672" s="65"/>
      <c r="NDA672" s="65"/>
      <c r="NDB672" s="65"/>
      <c r="NDC672" s="65"/>
      <c r="NDD672" s="65"/>
      <c r="NDE672" s="65"/>
      <c r="NDF672" s="65"/>
      <c r="NDG672" s="65"/>
      <c r="NDH672" s="65"/>
      <c r="NDI672" s="65"/>
      <c r="NDJ672" s="65"/>
      <c r="NDK672" s="65"/>
      <c r="NDL672" s="65"/>
      <c r="NDM672" s="65"/>
      <c r="NDN672" s="65"/>
      <c r="NDO672" s="65"/>
      <c r="NDP672" s="65"/>
      <c r="NDQ672" s="65"/>
      <c r="NDR672" s="65"/>
      <c r="NDS672" s="65"/>
      <c r="NDT672" s="65"/>
      <c r="NDU672" s="65"/>
      <c r="NDV672" s="65"/>
      <c r="NDW672" s="65"/>
      <c r="NDX672" s="65"/>
      <c r="NDY672" s="65"/>
      <c r="NDZ672" s="65"/>
      <c r="NEA672" s="65"/>
      <c r="NEB672" s="65"/>
      <c r="NEC672" s="65"/>
      <c r="NED672" s="65"/>
      <c r="NEE672" s="65"/>
      <c r="NEF672" s="65"/>
      <c r="NEG672" s="65"/>
      <c r="NEH672" s="65"/>
      <c r="NEI672" s="65"/>
      <c r="NEJ672" s="65"/>
      <c r="NEK672" s="65"/>
      <c r="NEL672" s="65"/>
      <c r="NEM672" s="65"/>
      <c r="NEN672" s="65"/>
      <c r="NEO672" s="65"/>
      <c r="NEP672" s="65"/>
      <c r="NEQ672" s="65"/>
      <c r="NER672" s="65"/>
      <c r="NES672" s="65"/>
      <c r="NET672" s="65"/>
      <c r="NEU672" s="65"/>
      <c r="NEV672" s="65"/>
      <c r="NEW672" s="65"/>
      <c r="NEX672" s="65"/>
      <c r="NEY672" s="65"/>
      <c r="NEZ672" s="65"/>
      <c r="NFA672" s="65"/>
      <c r="NFB672" s="65"/>
      <c r="NFC672" s="65"/>
      <c r="NFD672" s="65"/>
      <c r="NFE672" s="65"/>
      <c r="NFF672" s="65"/>
      <c r="NFG672" s="65"/>
      <c r="NFH672" s="65"/>
      <c r="NFI672" s="65"/>
      <c r="NFJ672" s="65"/>
      <c r="NFK672" s="65"/>
      <c r="NFL672" s="65"/>
      <c r="NFM672" s="65"/>
      <c r="NFN672" s="65"/>
      <c r="NFO672" s="65"/>
      <c r="NFP672" s="65"/>
      <c r="NFQ672" s="65"/>
      <c r="NFR672" s="65"/>
      <c r="NFS672" s="65"/>
      <c r="NFT672" s="65"/>
      <c r="NFU672" s="65"/>
      <c r="NFV672" s="65"/>
      <c r="NFW672" s="65"/>
      <c r="NFX672" s="65"/>
      <c r="NFY672" s="65"/>
      <c r="NFZ672" s="65"/>
      <c r="NGA672" s="65"/>
      <c r="NGB672" s="65"/>
      <c r="NGC672" s="65"/>
      <c r="NGD672" s="65"/>
      <c r="NGE672" s="65"/>
      <c r="NGF672" s="65"/>
      <c r="NGG672" s="65"/>
      <c r="NGH672" s="65"/>
      <c r="NGI672" s="65"/>
      <c r="NGJ672" s="65"/>
      <c r="NGK672" s="65"/>
      <c r="NGL672" s="65"/>
      <c r="NGM672" s="65"/>
      <c r="NGN672" s="65"/>
      <c r="NGO672" s="65"/>
      <c r="NGP672" s="65"/>
      <c r="NGQ672" s="65"/>
      <c r="NGR672" s="65"/>
      <c r="NGS672" s="65"/>
      <c r="NGT672" s="65"/>
      <c r="NGU672" s="65"/>
      <c r="NGV672" s="65"/>
      <c r="NGW672" s="65"/>
      <c r="NGX672" s="65"/>
      <c r="NGY672" s="65"/>
      <c r="NGZ672" s="65"/>
      <c r="NHA672" s="65"/>
      <c r="NHB672" s="65"/>
      <c r="NHC672" s="65"/>
      <c r="NHD672" s="65"/>
      <c r="NHE672" s="65"/>
      <c r="NHF672" s="65"/>
      <c r="NHG672" s="65"/>
      <c r="NHH672" s="65"/>
      <c r="NHI672" s="65"/>
      <c r="NHJ672" s="65"/>
      <c r="NHK672" s="65"/>
      <c r="NHL672" s="65"/>
      <c r="NHM672" s="65"/>
      <c r="NHN672" s="65"/>
      <c r="NHO672" s="65"/>
      <c r="NHP672" s="65"/>
      <c r="NHQ672" s="65"/>
      <c r="NHR672" s="65"/>
      <c r="NHS672" s="65"/>
      <c r="NHT672" s="65"/>
      <c r="NHU672" s="65"/>
      <c r="NHV672" s="65"/>
      <c r="NHW672" s="65"/>
      <c r="NHX672" s="65"/>
      <c r="NHY672" s="65"/>
      <c r="NHZ672" s="65"/>
      <c r="NIA672" s="65"/>
      <c r="NIB672" s="65"/>
      <c r="NIC672" s="65"/>
      <c r="NID672" s="65"/>
      <c r="NIE672" s="65"/>
      <c r="NIF672" s="65"/>
      <c r="NIG672" s="65"/>
      <c r="NIH672" s="65"/>
      <c r="NII672" s="65"/>
      <c r="NIJ672" s="65"/>
      <c r="NIK672" s="65"/>
      <c r="NIL672" s="65"/>
      <c r="NIM672" s="65"/>
      <c r="NIN672" s="65"/>
      <c r="NIO672" s="65"/>
      <c r="NIP672" s="65"/>
      <c r="NIQ672" s="65"/>
      <c r="NIR672" s="65"/>
      <c r="NIS672" s="65"/>
      <c r="NIT672" s="65"/>
      <c r="NIU672" s="65"/>
      <c r="NIV672" s="65"/>
      <c r="NIW672" s="65"/>
      <c r="NIX672" s="65"/>
      <c r="NIY672" s="65"/>
      <c r="NIZ672" s="65"/>
      <c r="NJA672" s="65"/>
      <c r="NJB672" s="65"/>
      <c r="NJC672" s="65"/>
      <c r="NJD672" s="65"/>
      <c r="NJE672" s="65"/>
      <c r="NJF672" s="65"/>
      <c r="NJG672" s="65"/>
      <c r="NJH672" s="65"/>
      <c r="NJI672" s="65"/>
      <c r="NJJ672" s="65"/>
      <c r="NJK672" s="65"/>
      <c r="NJL672" s="65"/>
      <c r="NJM672" s="65"/>
      <c r="NJN672" s="65"/>
      <c r="NJO672" s="65"/>
      <c r="NJP672" s="65"/>
      <c r="NJQ672" s="65"/>
      <c r="NJR672" s="65"/>
      <c r="NJS672" s="65"/>
      <c r="NJT672" s="65"/>
      <c r="NJU672" s="65"/>
      <c r="NJV672" s="65"/>
      <c r="NJW672" s="65"/>
      <c r="NJX672" s="65"/>
      <c r="NJY672" s="65"/>
      <c r="NJZ672" s="65"/>
      <c r="NKA672" s="65"/>
      <c r="NKB672" s="65"/>
      <c r="NKC672" s="65"/>
      <c r="NKD672" s="65"/>
      <c r="NKE672" s="65"/>
      <c r="NKF672" s="65"/>
      <c r="NKG672" s="65"/>
      <c r="NKH672" s="65"/>
      <c r="NKI672" s="65"/>
      <c r="NKJ672" s="65"/>
      <c r="NKK672" s="65"/>
      <c r="NKL672" s="65"/>
      <c r="NKM672" s="65"/>
      <c r="NKN672" s="65"/>
      <c r="NKO672" s="65"/>
      <c r="NKP672" s="65"/>
      <c r="NKQ672" s="65"/>
      <c r="NKR672" s="65"/>
      <c r="NKS672" s="65"/>
      <c r="NKT672" s="65"/>
      <c r="NKU672" s="65"/>
      <c r="NKV672" s="65"/>
      <c r="NKW672" s="65"/>
      <c r="NKX672" s="65"/>
      <c r="NKY672" s="65"/>
      <c r="NKZ672" s="65"/>
      <c r="NLA672" s="65"/>
      <c r="NLB672" s="65"/>
      <c r="NLC672" s="65"/>
      <c r="NLD672" s="65"/>
      <c r="NLE672" s="65"/>
      <c r="NLF672" s="65"/>
      <c r="NLG672" s="65"/>
      <c r="NLH672" s="65"/>
      <c r="NLI672" s="65"/>
      <c r="NLJ672" s="65"/>
      <c r="NLK672" s="65"/>
      <c r="NLL672" s="65"/>
      <c r="NLM672" s="65"/>
      <c r="NLN672" s="65"/>
      <c r="NLO672" s="65"/>
      <c r="NLP672" s="65"/>
      <c r="NLQ672" s="65"/>
      <c r="NLR672" s="65"/>
      <c r="NLS672" s="65"/>
      <c r="NLT672" s="65"/>
      <c r="NLU672" s="65"/>
      <c r="NLV672" s="65"/>
      <c r="NLW672" s="65"/>
      <c r="NLX672" s="65"/>
      <c r="NLY672" s="65"/>
      <c r="NLZ672" s="65"/>
      <c r="NMA672" s="65"/>
      <c r="NMB672" s="65"/>
      <c r="NMC672" s="65"/>
      <c r="NMD672" s="65"/>
      <c r="NME672" s="65"/>
      <c r="NMF672" s="65"/>
      <c r="NMG672" s="65"/>
      <c r="NMH672" s="65"/>
      <c r="NMI672" s="65"/>
      <c r="NMJ672" s="65"/>
      <c r="NMK672" s="65"/>
      <c r="NML672" s="65"/>
      <c r="NMM672" s="65"/>
      <c r="NMN672" s="65"/>
      <c r="NMO672" s="65"/>
      <c r="NMP672" s="65"/>
      <c r="NMQ672" s="65"/>
      <c r="NMR672" s="65"/>
      <c r="NMS672" s="65"/>
      <c r="NMT672" s="65"/>
      <c r="NMU672" s="65"/>
      <c r="NMV672" s="65"/>
      <c r="NMW672" s="65"/>
      <c r="NMX672" s="65"/>
      <c r="NMY672" s="65"/>
      <c r="NMZ672" s="65"/>
      <c r="NNA672" s="65"/>
      <c r="NNB672" s="65"/>
      <c r="NNC672" s="65"/>
      <c r="NND672" s="65"/>
      <c r="NNE672" s="65"/>
      <c r="NNF672" s="65"/>
      <c r="NNG672" s="65"/>
      <c r="NNH672" s="65"/>
      <c r="NNI672" s="65"/>
      <c r="NNJ672" s="65"/>
      <c r="NNK672" s="65"/>
      <c r="NNL672" s="65"/>
      <c r="NNM672" s="65"/>
      <c r="NNN672" s="65"/>
      <c r="NNO672" s="65"/>
      <c r="NNP672" s="65"/>
      <c r="NNQ672" s="65"/>
      <c r="NNR672" s="65"/>
      <c r="NNS672" s="65"/>
      <c r="NNT672" s="65"/>
      <c r="NNU672" s="65"/>
      <c r="NNV672" s="65"/>
      <c r="NNW672" s="65"/>
      <c r="NNX672" s="65"/>
      <c r="NNY672" s="65"/>
      <c r="NNZ672" s="65"/>
      <c r="NOA672" s="65"/>
      <c r="NOB672" s="65"/>
      <c r="NOC672" s="65"/>
      <c r="NOD672" s="65"/>
      <c r="NOE672" s="65"/>
      <c r="NOF672" s="65"/>
      <c r="NOG672" s="65"/>
      <c r="NOH672" s="65"/>
      <c r="NOI672" s="65"/>
      <c r="NOJ672" s="65"/>
      <c r="NOK672" s="65"/>
      <c r="NOL672" s="65"/>
      <c r="NOM672" s="65"/>
      <c r="NON672" s="65"/>
      <c r="NOO672" s="65"/>
      <c r="NOP672" s="65"/>
      <c r="NOQ672" s="65"/>
      <c r="NOR672" s="65"/>
      <c r="NOS672" s="65"/>
      <c r="NOT672" s="65"/>
      <c r="NOU672" s="65"/>
      <c r="NOV672" s="65"/>
      <c r="NOW672" s="65"/>
      <c r="NOX672" s="65"/>
      <c r="NOY672" s="65"/>
      <c r="NOZ672" s="65"/>
      <c r="NPA672" s="65"/>
      <c r="NPB672" s="65"/>
      <c r="NPC672" s="65"/>
      <c r="NPD672" s="65"/>
      <c r="NPE672" s="65"/>
      <c r="NPF672" s="65"/>
      <c r="NPG672" s="65"/>
      <c r="NPH672" s="65"/>
      <c r="NPI672" s="65"/>
      <c r="NPJ672" s="65"/>
      <c r="NPK672" s="65"/>
      <c r="NPL672" s="65"/>
      <c r="NPM672" s="65"/>
      <c r="NPN672" s="65"/>
      <c r="NPO672" s="65"/>
      <c r="NPP672" s="65"/>
      <c r="NPQ672" s="65"/>
      <c r="NPR672" s="65"/>
      <c r="NPS672" s="65"/>
      <c r="NPT672" s="65"/>
      <c r="NPU672" s="65"/>
      <c r="NPV672" s="65"/>
      <c r="NPW672" s="65"/>
      <c r="NPX672" s="65"/>
      <c r="NPY672" s="65"/>
      <c r="NPZ672" s="65"/>
      <c r="NQA672" s="65"/>
      <c r="NQB672" s="65"/>
      <c r="NQC672" s="65"/>
      <c r="NQD672" s="65"/>
      <c r="NQE672" s="65"/>
      <c r="NQF672" s="65"/>
      <c r="NQG672" s="65"/>
      <c r="NQH672" s="65"/>
      <c r="NQI672" s="65"/>
      <c r="NQJ672" s="65"/>
      <c r="NQK672" s="65"/>
      <c r="NQL672" s="65"/>
      <c r="NQM672" s="65"/>
      <c r="NQN672" s="65"/>
      <c r="NQO672" s="65"/>
      <c r="NQP672" s="65"/>
      <c r="NQQ672" s="65"/>
      <c r="NQR672" s="65"/>
      <c r="NQS672" s="65"/>
      <c r="NQT672" s="65"/>
      <c r="NQU672" s="65"/>
      <c r="NQV672" s="65"/>
      <c r="NQW672" s="65"/>
      <c r="NQX672" s="65"/>
      <c r="NQY672" s="65"/>
      <c r="NQZ672" s="65"/>
      <c r="NRA672" s="65"/>
      <c r="NRB672" s="65"/>
      <c r="NRC672" s="65"/>
      <c r="NRD672" s="65"/>
      <c r="NRE672" s="65"/>
      <c r="NRF672" s="65"/>
      <c r="NRG672" s="65"/>
      <c r="NRH672" s="65"/>
      <c r="NRI672" s="65"/>
      <c r="NRJ672" s="65"/>
      <c r="NRK672" s="65"/>
      <c r="NRL672" s="65"/>
      <c r="NRM672" s="65"/>
      <c r="NRN672" s="65"/>
      <c r="NRO672" s="65"/>
      <c r="NRP672" s="65"/>
      <c r="NRQ672" s="65"/>
      <c r="NRR672" s="65"/>
      <c r="NRS672" s="65"/>
      <c r="NRT672" s="65"/>
      <c r="NRU672" s="65"/>
      <c r="NRV672" s="65"/>
      <c r="NRW672" s="65"/>
      <c r="NRX672" s="65"/>
      <c r="NRY672" s="65"/>
      <c r="NRZ672" s="65"/>
      <c r="NSA672" s="65"/>
      <c r="NSB672" s="65"/>
      <c r="NSC672" s="65"/>
      <c r="NSD672" s="65"/>
      <c r="NSE672" s="65"/>
      <c r="NSF672" s="65"/>
      <c r="NSG672" s="65"/>
      <c r="NSH672" s="65"/>
      <c r="NSI672" s="65"/>
      <c r="NSJ672" s="65"/>
      <c r="NSK672" s="65"/>
      <c r="NSL672" s="65"/>
      <c r="NSM672" s="65"/>
      <c r="NSN672" s="65"/>
      <c r="NSO672" s="65"/>
      <c r="NSP672" s="65"/>
      <c r="NSQ672" s="65"/>
      <c r="NSR672" s="65"/>
      <c r="NSS672" s="65"/>
      <c r="NST672" s="65"/>
      <c r="NSU672" s="65"/>
      <c r="NSV672" s="65"/>
      <c r="NSW672" s="65"/>
      <c r="NSX672" s="65"/>
      <c r="NSY672" s="65"/>
      <c r="NSZ672" s="65"/>
      <c r="NTA672" s="65"/>
      <c r="NTB672" s="65"/>
      <c r="NTC672" s="65"/>
      <c r="NTD672" s="65"/>
      <c r="NTE672" s="65"/>
      <c r="NTF672" s="65"/>
      <c r="NTG672" s="65"/>
      <c r="NTH672" s="65"/>
      <c r="NTI672" s="65"/>
      <c r="NTJ672" s="65"/>
      <c r="NTK672" s="65"/>
      <c r="NTL672" s="65"/>
      <c r="NTM672" s="65"/>
      <c r="NTN672" s="65"/>
      <c r="NTO672" s="65"/>
      <c r="NTP672" s="65"/>
      <c r="NTQ672" s="65"/>
      <c r="NTR672" s="65"/>
      <c r="NTS672" s="65"/>
      <c r="NTT672" s="65"/>
      <c r="NTU672" s="65"/>
      <c r="NTV672" s="65"/>
      <c r="NTW672" s="65"/>
      <c r="NTX672" s="65"/>
      <c r="NTY672" s="65"/>
      <c r="NTZ672" s="65"/>
      <c r="NUA672" s="65"/>
      <c r="NUB672" s="65"/>
      <c r="NUC672" s="65"/>
      <c r="NUD672" s="65"/>
      <c r="NUE672" s="65"/>
      <c r="NUF672" s="65"/>
      <c r="NUG672" s="65"/>
      <c r="NUH672" s="65"/>
      <c r="NUI672" s="65"/>
      <c r="NUJ672" s="65"/>
      <c r="NUK672" s="65"/>
      <c r="NUL672" s="65"/>
      <c r="NUM672" s="65"/>
      <c r="NUN672" s="65"/>
      <c r="NUO672" s="65"/>
      <c r="NUP672" s="65"/>
      <c r="NUQ672" s="65"/>
      <c r="NUR672" s="65"/>
      <c r="NUS672" s="65"/>
      <c r="NUT672" s="65"/>
      <c r="NUU672" s="65"/>
      <c r="NUV672" s="65"/>
      <c r="NUW672" s="65"/>
      <c r="NUX672" s="65"/>
      <c r="NUY672" s="65"/>
      <c r="NUZ672" s="65"/>
      <c r="NVA672" s="65"/>
      <c r="NVB672" s="65"/>
      <c r="NVC672" s="65"/>
      <c r="NVD672" s="65"/>
      <c r="NVE672" s="65"/>
      <c r="NVF672" s="65"/>
      <c r="NVG672" s="65"/>
      <c r="NVH672" s="65"/>
      <c r="NVI672" s="65"/>
      <c r="NVJ672" s="65"/>
      <c r="NVK672" s="65"/>
      <c r="NVL672" s="65"/>
      <c r="NVM672" s="65"/>
      <c r="NVN672" s="65"/>
      <c r="NVO672" s="65"/>
      <c r="NVP672" s="65"/>
      <c r="NVQ672" s="65"/>
      <c r="NVR672" s="65"/>
      <c r="NVS672" s="65"/>
      <c r="NVT672" s="65"/>
      <c r="NVU672" s="65"/>
      <c r="NVV672" s="65"/>
      <c r="NVW672" s="65"/>
      <c r="NVX672" s="65"/>
      <c r="NVY672" s="65"/>
      <c r="NVZ672" s="65"/>
      <c r="NWA672" s="65"/>
      <c r="NWB672" s="65"/>
      <c r="NWC672" s="65"/>
      <c r="NWD672" s="65"/>
      <c r="NWE672" s="65"/>
      <c r="NWF672" s="65"/>
      <c r="NWG672" s="65"/>
      <c r="NWH672" s="65"/>
      <c r="NWI672" s="65"/>
      <c r="NWJ672" s="65"/>
      <c r="NWK672" s="65"/>
      <c r="NWL672" s="65"/>
      <c r="NWM672" s="65"/>
      <c r="NWN672" s="65"/>
      <c r="NWO672" s="65"/>
      <c r="NWP672" s="65"/>
      <c r="NWQ672" s="65"/>
      <c r="NWR672" s="65"/>
      <c r="NWS672" s="65"/>
      <c r="NWT672" s="65"/>
      <c r="NWU672" s="65"/>
      <c r="NWV672" s="65"/>
      <c r="NWW672" s="65"/>
      <c r="NWX672" s="65"/>
      <c r="NWY672" s="65"/>
      <c r="NWZ672" s="65"/>
      <c r="NXA672" s="65"/>
      <c r="NXB672" s="65"/>
      <c r="NXC672" s="65"/>
      <c r="NXD672" s="65"/>
      <c r="NXE672" s="65"/>
      <c r="NXF672" s="65"/>
      <c r="NXG672" s="65"/>
      <c r="NXH672" s="65"/>
      <c r="NXI672" s="65"/>
      <c r="NXJ672" s="65"/>
      <c r="NXK672" s="65"/>
      <c r="NXL672" s="65"/>
      <c r="NXM672" s="65"/>
      <c r="NXN672" s="65"/>
      <c r="NXO672" s="65"/>
      <c r="NXP672" s="65"/>
      <c r="NXQ672" s="65"/>
      <c r="NXR672" s="65"/>
      <c r="NXS672" s="65"/>
      <c r="NXT672" s="65"/>
      <c r="NXU672" s="65"/>
      <c r="NXV672" s="65"/>
      <c r="NXW672" s="65"/>
      <c r="NXX672" s="65"/>
      <c r="NXY672" s="65"/>
      <c r="NXZ672" s="65"/>
      <c r="NYA672" s="65"/>
      <c r="NYB672" s="65"/>
      <c r="NYC672" s="65"/>
      <c r="NYD672" s="65"/>
      <c r="NYE672" s="65"/>
      <c r="NYF672" s="65"/>
      <c r="NYG672" s="65"/>
      <c r="NYH672" s="65"/>
      <c r="NYI672" s="65"/>
      <c r="NYJ672" s="65"/>
      <c r="NYK672" s="65"/>
      <c r="NYL672" s="65"/>
      <c r="NYM672" s="65"/>
      <c r="NYN672" s="65"/>
      <c r="NYO672" s="65"/>
      <c r="NYP672" s="65"/>
      <c r="NYQ672" s="65"/>
      <c r="NYR672" s="65"/>
      <c r="NYS672" s="65"/>
      <c r="NYT672" s="65"/>
      <c r="NYU672" s="65"/>
      <c r="NYV672" s="65"/>
      <c r="NYW672" s="65"/>
      <c r="NYX672" s="65"/>
      <c r="NYY672" s="65"/>
      <c r="NYZ672" s="65"/>
      <c r="NZA672" s="65"/>
      <c r="NZB672" s="65"/>
      <c r="NZC672" s="65"/>
      <c r="NZD672" s="65"/>
      <c r="NZE672" s="65"/>
      <c r="NZF672" s="65"/>
      <c r="NZG672" s="65"/>
      <c r="NZH672" s="65"/>
      <c r="NZI672" s="65"/>
      <c r="NZJ672" s="65"/>
      <c r="NZK672" s="65"/>
      <c r="NZL672" s="65"/>
      <c r="NZM672" s="65"/>
      <c r="NZN672" s="65"/>
      <c r="NZO672" s="65"/>
      <c r="NZP672" s="65"/>
      <c r="NZQ672" s="65"/>
      <c r="NZR672" s="65"/>
      <c r="NZS672" s="65"/>
      <c r="NZT672" s="65"/>
      <c r="NZU672" s="65"/>
      <c r="NZV672" s="65"/>
      <c r="NZW672" s="65"/>
      <c r="NZX672" s="65"/>
      <c r="NZY672" s="65"/>
      <c r="NZZ672" s="65"/>
      <c r="OAA672" s="65"/>
      <c r="OAB672" s="65"/>
      <c r="OAC672" s="65"/>
      <c r="OAD672" s="65"/>
      <c r="OAE672" s="65"/>
      <c r="OAF672" s="65"/>
      <c r="OAG672" s="65"/>
      <c r="OAH672" s="65"/>
      <c r="OAI672" s="65"/>
      <c r="OAJ672" s="65"/>
      <c r="OAK672" s="65"/>
      <c r="OAL672" s="65"/>
      <c r="OAM672" s="65"/>
      <c r="OAN672" s="65"/>
      <c r="OAO672" s="65"/>
      <c r="OAP672" s="65"/>
      <c r="OAQ672" s="65"/>
      <c r="OAR672" s="65"/>
      <c r="OAS672" s="65"/>
      <c r="OAT672" s="65"/>
      <c r="OAU672" s="65"/>
      <c r="OAV672" s="65"/>
      <c r="OAW672" s="65"/>
      <c r="OAX672" s="65"/>
      <c r="OAY672" s="65"/>
      <c r="OAZ672" s="65"/>
      <c r="OBA672" s="65"/>
      <c r="OBB672" s="65"/>
      <c r="OBC672" s="65"/>
      <c r="OBD672" s="65"/>
      <c r="OBE672" s="65"/>
      <c r="OBF672" s="65"/>
      <c r="OBG672" s="65"/>
      <c r="OBH672" s="65"/>
      <c r="OBI672" s="65"/>
      <c r="OBJ672" s="65"/>
      <c r="OBK672" s="65"/>
      <c r="OBL672" s="65"/>
      <c r="OBM672" s="65"/>
      <c r="OBN672" s="65"/>
      <c r="OBO672" s="65"/>
      <c r="OBP672" s="65"/>
      <c r="OBQ672" s="65"/>
      <c r="OBR672" s="65"/>
      <c r="OBS672" s="65"/>
      <c r="OBT672" s="65"/>
      <c r="OBU672" s="65"/>
      <c r="OBV672" s="65"/>
      <c r="OBW672" s="65"/>
      <c r="OBX672" s="65"/>
      <c r="OBY672" s="65"/>
      <c r="OBZ672" s="65"/>
      <c r="OCA672" s="65"/>
      <c r="OCB672" s="65"/>
      <c r="OCC672" s="65"/>
      <c r="OCD672" s="65"/>
      <c r="OCE672" s="65"/>
      <c r="OCF672" s="65"/>
      <c r="OCG672" s="65"/>
      <c r="OCH672" s="65"/>
      <c r="OCI672" s="65"/>
      <c r="OCJ672" s="65"/>
      <c r="OCK672" s="65"/>
      <c r="OCL672" s="65"/>
      <c r="OCM672" s="65"/>
      <c r="OCN672" s="65"/>
      <c r="OCO672" s="65"/>
      <c r="OCP672" s="65"/>
      <c r="OCQ672" s="65"/>
      <c r="OCR672" s="65"/>
      <c r="OCS672" s="65"/>
      <c r="OCT672" s="65"/>
      <c r="OCU672" s="65"/>
      <c r="OCV672" s="65"/>
      <c r="OCW672" s="65"/>
      <c r="OCX672" s="65"/>
      <c r="OCY672" s="65"/>
      <c r="OCZ672" s="65"/>
      <c r="ODA672" s="65"/>
      <c r="ODB672" s="65"/>
      <c r="ODC672" s="65"/>
      <c r="ODD672" s="65"/>
      <c r="ODE672" s="65"/>
      <c r="ODF672" s="65"/>
      <c r="ODG672" s="65"/>
      <c r="ODH672" s="65"/>
      <c r="ODI672" s="65"/>
      <c r="ODJ672" s="65"/>
      <c r="ODK672" s="65"/>
      <c r="ODL672" s="65"/>
      <c r="ODM672" s="65"/>
      <c r="ODN672" s="65"/>
      <c r="ODO672" s="65"/>
      <c r="ODP672" s="65"/>
      <c r="ODQ672" s="65"/>
      <c r="ODR672" s="65"/>
      <c r="ODS672" s="65"/>
      <c r="ODT672" s="65"/>
      <c r="ODU672" s="65"/>
      <c r="ODV672" s="65"/>
      <c r="ODW672" s="65"/>
      <c r="ODX672" s="65"/>
      <c r="ODY672" s="65"/>
      <c r="ODZ672" s="65"/>
      <c r="OEA672" s="65"/>
      <c r="OEB672" s="65"/>
      <c r="OEC672" s="65"/>
      <c r="OED672" s="65"/>
      <c r="OEE672" s="65"/>
      <c r="OEF672" s="65"/>
      <c r="OEG672" s="65"/>
      <c r="OEH672" s="65"/>
      <c r="OEI672" s="65"/>
      <c r="OEJ672" s="65"/>
      <c r="OEK672" s="65"/>
      <c r="OEL672" s="65"/>
      <c r="OEM672" s="65"/>
      <c r="OEN672" s="65"/>
      <c r="OEO672" s="65"/>
      <c r="OEP672" s="65"/>
      <c r="OEQ672" s="65"/>
      <c r="OER672" s="65"/>
      <c r="OES672" s="65"/>
      <c r="OET672" s="65"/>
      <c r="OEU672" s="65"/>
      <c r="OEV672" s="65"/>
      <c r="OEW672" s="65"/>
      <c r="OEX672" s="65"/>
      <c r="OEY672" s="65"/>
      <c r="OEZ672" s="65"/>
      <c r="OFA672" s="65"/>
      <c r="OFB672" s="65"/>
      <c r="OFC672" s="65"/>
      <c r="OFD672" s="65"/>
      <c r="OFE672" s="65"/>
      <c r="OFF672" s="65"/>
      <c r="OFG672" s="65"/>
      <c r="OFH672" s="65"/>
      <c r="OFI672" s="65"/>
      <c r="OFJ672" s="65"/>
      <c r="OFK672" s="65"/>
      <c r="OFL672" s="65"/>
      <c r="OFM672" s="65"/>
      <c r="OFN672" s="65"/>
      <c r="OFO672" s="65"/>
      <c r="OFP672" s="65"/>
      <c r="OFQ672" s="65"/>
      <c r="OFR672" s="65"/>
      <c r="OFS672" s="65"/>
      <c r="OFT672" s="65"/>
      <c r="OFU672" s="65"/>
      <c r="OFV672" s="65"/>
      <c r="OFW672" s="65"/>
      <c r="OFX672" s="65"/>
      <c r="OFY672" s="65"/>
      <c r="OFZ672" s="65"/>
      <c r="OGA672" s="65"/>
      <c r="OGB672" s="65"/>
      <c r="OGC672" s="65"/>
      <c r="OGD672" s="65"/>
      <c r="OGE672" s="65"/>
      <c r="OGF672" s="65"/>
      <c r="OGG672" s="65"/>
      <c r="OGH672" s="65"/>
      <c r="OGI672" s="65"/>
      <c r="OGJ672" s="65"/>
      <c r="OGK672" s="65"/>
      <c r="OGL672" s="65"/>
      <c r="OGM672" s="65"/>
      <c r="OGN672" s="65"/>
      <c r="OGO672" s="65"/>
      <c r="OGP672" s="65"/>
      <c r="OGQ672" s="65"/>
      <c r="OGR672" s="65"/>
      <c r="OGS672" s="65"/>
      <c r="OGT672" s="65"/>
      <c r="OGU672" s="65"/>
      <c r="OGV672" s="65"/>
      <c r="OGW672" s="65"/>
      <c r="OGX672" s="65"/>
      <c r="OGY672" s="65"/>
      <c r="OGZ672" s="65"/>
      <c r="OHA672" s="65"/>
      <c r="OHB672" s="65"/>
      <c r="OHC672" s="65"/>
      <c r="OHD672" s="65"/>
      <c r="OHE672" s="65"/>
      <c r="OHF672" s="65"/>
      <c r="OHG672" s="65"/>
      <c r="OHH672" s="65"/>
      <c r="OHI672" s="65"/>
      <c r="OHJ672" s="65"/>
      <c r="OHK672" s="65"/>
      <c r="OHL672" s="65"/>
      <c r="OHM672" s="65"/>
      <c r="OHN672" s="65"/>
      <c r="OHO672" s="65"/>
      <c r="OHP672" s="65"/>
      <c r="OHQ672" s="65"/>
      <c r="OHR672" s="65"/>
      <c r="OHS672" s="65"/>
      <c r="OHT672" s="65"/>
      <c r="OHU672" s="65"/>
      <c r="OHV672" s="65"/>
      <c r="OHW672" s="65"/>
      <c r="OHX672" s="65"/>
      <c r="OHY672" s="65"/>
      <c r="OHZ672" s="65"/>
      <c r="OIA672" s="65"/>
      <c r="OIB672" s="65"/>
      <c r="OIC672" s="65"/>
      <c r="OID672" s="65"/>
      <c r="OIE672" s="65"/>
      <c r="OIF672" s="65"/>
      <c r="OIG672" s="65"/>
      <c r="OIH672" s="65"/>
      <c r="OII672" s="65"/>
      <c r="OIJ672" s="65"/>
      <c r="OIK672" s="65"/>
      <c r="OIL672" s="65"/>
      <c r="OIM672" s="65"/>
      <c r="OIN672" s="65"/>
      <c r="OIO672" s="65"/>
      <c r="OIP672" s="65"/>
      <c r="OIQ672" s="65"/>
      <c r="OIR672" s="65"/>
      <c r="OIS672" s="65"/>
      <c r="OIT672" s="65"/>
      <c r="OIU672" s="65"/>
      <c r="OIV672" s="65"/>
      <c r="OIW672" s="65"/>
      <c r="OIX672" s="65"/>
      <c r="OIY672" s="65"/>
      <c r="OIZ672" s="65"/>
      <c r="OJA672" s="65"/>
      <c r="OJB672" s="65"/>
      <c r="OJC672" s="65"/>
      <c r="OJD672" s="65"/>
      <c r="OJE672" s="65"/>
      <c r="OJF672" s="65"/>
      <c r="OJG672" s="65"/>
      <c r="OJH672" s="65"/>
      <c r="OJI672" s="65"/>
      <c r="OJJ672" s="65"/>
      <c r="OJK672" s="65"/>
      <c r="OJL672" s="65"/>
      <c r="OJM672" s="65"/>
      <c r="OJN672" s="65"/>
      <c r="OJO672" s="65"/>
      <c r="OJP672" s="65"/>
      <c r="OJQ672" s="65"/>
      <c r="OJR672" s="65"/>
      <c r="OJS672" s="65"/>
      <c r="OJT672" s="65"/>
      <c r="OJU672" s="65"/>
      <c r="OJV672" s="65"/>
      <c r="OJW672" s="65"/>
      <c r="OJX672" s="65"/>
      <c r="OJY672" s="65"/>
      <c r="OJZ672" s="65"/>
      <c r="OKA672" s="65"/>
      <c r="OKB672" s="65"/>
      <c r="OKC672" s="65"/>
      <c r="OKD672" s="65"/>
      <c r="OKE672" s="65"/>
      <c r="OKF672" s="65"/>
      <c r="OKG672" s="65"/>
      <c r="OKH672" s="65"/>
      <c r="OKI672" s="65"/>
      <c r="OKJ672" s="65"/>
      <c r="OKK672" s="65"/>
      <c r="OKL672" s="65"/>
      <c r="OKM672" s="65"/>
      <c r="OKN672" s="65"/>
      <c r="OKO672" s="65"/>
      <c r="OKP672" s="65"/>
      <c r="OKQ672" s="65"/>
      <c r="OKR672" s="65"/>
      <c r="OKS672" s="65"/>
      <c r="OKT672" s="65"/>
      <c r="OKU672" s="65"/>
      <c r="OKV672" s="65"/>
      <c r="OKW672" s="65"/>
      <c r="OKX672" s="65"/>
      <c r="OKY672" s="65"/>
      <c r="OKZ672" s="65"/>
      <c r="OLA672" s="65"/>
      <c r="OLB672" s="65"/>
      <c r="OLC672" s="65"/>
      <c r="OLD672" s="65"/>
      <c r="OLE672" s="65"/>
      <c r="OLF672" s="65"/>
      <c r="OLG672" s="65"/>
      <c r="OLH672" s="65"/>
      <c r="OLI672" s="65"/>
      <c r="OLJ672" s="65"/>
      <c r="OLK672" s="65"/>
      <c r="OLL672" s="65"/>
      <c r="OLM672" s="65"/>
      <c r="OLN672" s="65"/>
      <c r="OLO672" s="65"/>
      <c r="OLP672" s="65"/>
      <c r="OLQ672" s="65"/>
      <c r="OLR672" s="65"/>
      <c r="OLS672" s="65"/>
      <c r="OLT672" s="65"/>
      <c r="OLU672" s="65"/>
      <c r="OLV672" s="65"/>
      <c r="OLW672" s="65"/>
      <c r="OLX672" s="65"/>
      <c r="OLY672" s="65"/>
      <c r="OLZ672" s="65"/>
      <c r="OMA672" s="65"/>
      <c r="OMB672" s="65"/>
      <c r="OMC672" s="65"/>
      <c r="OMD672" s="65"/>
      <c r="OME672" s="65"/>
      <c r="OMF672" s="65"/>
      <c r="OMG672" s="65"/>
      <c r="OMH672" s="65"/>
      <c r="OMI672" s="65"/>
      <c r="OMJ672" s="65"/>
      <c r="OMK672" s="65"/>
      <c r="OML672" s="65"/>
      <c r="OMM672" s="65"/>
      <c r="OMN672" s="65"/>
      <c r="OMO672" s="65"/>
      <c r="OMP672" s="65"/>
      <c r="OMQ672" s="65"/>
      <c r="OMR672" s="65"/>
      <c r="OMS672" s="65"/>
      <c r="OMT672" s="65"/>
      <c r="OMU672" s="65"/>
      <c r="OMV672" s="65"/>
      <c r="OMW672" s="65"/>
      <c r="OMX672" s="65"/>
      <c r="OMY672" s="65"/>
      <c r="OMZ672" s="65"/>
      <c r="ONA672" s="65"/>
      <c r="ONB672" s="65"/>
      <c r="ONC672" s="65"/>
      <c r="OND672" s="65"/>
      <c r="ONE672" s="65"/>
      <c r="ONF672" s="65"/>
      <c r="ONG672" s="65"/>
      <c r="ONH672" s="65"/>
      <c r="ONI672" s="65"/>
      <c r="ONJ672" s="65"/>
      <c r="ONK672" s="65"/>
      <c r="ONL672" s="65"/>
      <c r="ONM672" s="65"/>
      <c r="ONN672" s="65"/>
      <c r="ONO672" s="65"/>
      <c r="ONP672" s="65"/>
      <c r="ONQ672" s="65"/>
      <c r="ONR672" s="65"/>
      <c r="ONS672" s="65"/>
      <c r="ONT672" s="65"/>
      <c r="ONU672" s="65"/>
      <c r="ONV672" s="65"/>
      <c r="ONW672" s="65"/>
      <c r="ONX672" s="65"/>
      <c r="ONY672" s="65"/>
      <c r="ONZ672" s="65"/>
      <c r="OOA672" s="65"/>
      <c r="OOB672" s="65"/>
      <c r="OOC672" s="65"/>
      <c r="OOD672" s="65"/>
      <c r="OOE672" s="65"/>
      <c r="OOF672" s="65"/>
      <c r="OOG672" s="65"/>
      <c r="OOH672" s="65"/>
      <c r="OOI672" s="65"/>
      <c r="OOJ672" s="65"/>
      <c r="OOK672" s="65"/>
      <c r="OOL672" s="65"/>
      <c r="OOM672" s="65"/>
      <c r="OON672" s="65"/>
      <c r="OOO672" s="65"/>
      <c r="OOP672" s="65"/>
      <c r="OOQ672" s="65"/>
      <c r="OOR672" s="65"/>
      <c r="OOS672" s="65"/>
      <c r="OOT672" s="65"/>
      <c r="OOU672" s="65"/>
      <c r="OOV672" s="65"/>
      <c r="OOW672" s="65"/>
      <c r="OOX672" s="65"/>
      <c r="OOY672" s="65"/>
      <c r="OOZ672" s="65"/>
      <c r="OPA672" s="65"/>
      <c r="OPB672" s="65"/>
      <c r="OPC672" s="65"/>
      <c r="OPD672" s="65"/>
      <c r="OPE672" s="65"/>
      <c r="OPF672" s="65"/>
      <c r="OPG672" s="65"/>
      <c r="OPH672" s="65"/>
      <c r="OPI672" s="65"/>
      <c r="OPJ672" s="65"/>
      <c r="OPK672" s="65"/>
      <c r="OPL672" s="65"/>
      <c r="OPM672" s="65"/>
      <c r="OPN672" s="65"/>
      <c r="OPO672" s="65"/>
      <c r="OPP672" s="65"/>
      <c r="OPQ672" s="65"/>
      <c r="OPR672" s="65"/>
      <c r="OPS672" s="65"/>
      <c r="OPT672" s="65"/>
      <c r="OPU672" s="65"/>
      <c r="OPV672" s="65"/>
      <c r="OPW672" s="65"/>
      <c r="OPX672" s="65"/>
      <c r="OPY672" s="65"/>
      <c r="OPZ672" s="65"/>
      <c r="OQA672" s="65"/>
      <c r="OQB672" s="65"/>
      <c r="OQC672" s="65"/>
      <c r="OQD672" s="65"/>
      <c r="OQE672" s="65"/>
      <c r="OQF672" s="65"/>
      <c r="OQG672" s="65"/>
      <c r="OQH672" s="65"/>
      <c r="OQI672" s="65"/>
      <c r="OQJ672" s="65"/>
      <c r="OQK672" s="65"/>
      <c r="OQL672" s="65"/>
      <c r="OQM672" s="65"/>
      <c r="OQN672" s="65"/>
      <c r="OQO672" s="65"/>
      <c r="OQP672" s="65"/>
      <c r="OQQ672" s="65"/>
      <c r="OQR672" s="65"/>
      <c r="OQS672" s="65"/>
      <c r="OQT672" s="65"/>
      <c r="OQU672" s="65"/>
      <c r="OQV672" s="65"/>
      <c r="OQW672" s="65"/>
      <c r="OQX672" s="65"/>
      <c r="OQY672" s="65"/>
      <c r="OQZ672" s="65"/>
      <c r="ORA672" s="65"/>
      <c r="ORB672" s="65"/>
      <c r="ORC672" s="65"/>
      <c r="ORD672" s="65"/>
      <c r="ORE672" s="65"/>
      <c r="ORF672" s="65"/>
      <c r="ORG672" s="65"/>
      <c r="ORH672" s="65"/>
      <c r="ORI672" s="65"/>
      <c r="ORJ672" s="65"/>
      <c r="ORK672" s="65"/>
      <c r="ORL672" s="65"/>
      <c r="ORM672" s="65"/>
      <c r="ORN672" s="65"/>
      <c r="ORO672" s="65"/>
      <c r="ORP672" s="65"/>
      <c r="ORQ672" s="65"/>
      <c r="ORR672" s="65"/>
      <c r="ORS672" s="65"/>
      <c r="ORT672" s="65"/>
      <c r="ORU672" s="65"/>
      <c r="ORV672" s="65"/>
      <c r="ORW672" s="65"/>
      <c r="ORX672" s="65"/>
      <c r="ORY672" s="65"/>
      <c r="ORZ672" s="65"/>
      <c r="OSA672" s="65"/>
      <c r="OSB672" s="65"/>
      <c r="OSC672" s="65"/>
      <c r="OSD672" s="65"/>
      <c r="OSE672" s="65"/>
      <c r="OSF672" s="65"/>
      <c r="OSG672" s="65"/>
      <c r="OSH672" s="65"/>
      <c r="OSI672" s="65"/>
      <c r="OSJ672" s="65"/>
      <c r="OSK672" s="65"/>
      <c r="OSL672" s="65"/>
      <c r="OSM672" s="65"/>
      <c r="OSN672" s="65"/>
      <c r="OSO672" s="65"/>
      <c r="OSP672" s="65"/>
      <c r="OSQ672" s="65"/>
      <c r="OSR672" s="65"/>
      <c r="OSS672" s="65"/>
      <c r="OST672" s="65"/>
      <c r="OSU672" s="65"/>
      <c r="OSV672" s="65"/>
      <c r="OSW672" s="65"/>
      <c r="OSX672" s="65"/>
      <c r="OSY672" s="65"/>
      <c r="OSZ672" s="65"/>
      <c r="OTA672" s="65"/>
      <c r="OTB672" s="65"/>
      <c r="OTC672" s="65"/>
      <c r="OTD672" s="65"/>
      <c r="OTE672" s="65"/>
      <c r="OTF672" s="65"/>
      <c r="OTG672" s="65"/>
      <c r="OTH672" s="65"/>
      <c r="OTI672" s="65"/>
      <c r="OTJ672" s="65"/>
      <c r="OTK672" s="65"/>
      <c r="OTL672" s="65"/>
      <c r="OTM672" s="65"/>
      <c r="OTN672" s="65"/>
      <c r="OTO672" s="65"/>
      <c r="OTP672" s="65"/>
      <c r="OTQ672" s="65"/>
      <c r="OTR672" s="65"/>
      <c r="OTS672" s="65"/>
      <c r="OTT672" s="65"/>
      <c r="OTU672" s="65"/>
      <c r="OTV672" s="65"/>
      <c r="OTW672" s="65"/>
      <c r="OTX672" s="65"/>
      <c r="OTY672" s="65"/>
      <c r="OTZ672" s="65"/>
      <c r="OUA672" s="65"/>
      <c r="OUB672" s="65"/>
      <c r="OUC672" s="65"/>
      <c r="OUD672" s="65"/>
      <c r="OUE672" s="65"/>
      <c r="OUF672" s="65"/>
      <c r="OUG672" s="65"/>
      <c r="OUH672" s="65"/>
      <c r="OUI672" s="65"/>
      <c r="OUJ672" s="65"/>
      <c r="OUK672" s="65"/>
      <c r="OUL672" s="65"/>
      <c r="OUM672" s="65"/>
      <c r="OUN672" s="65"/>
      <c r="OUO672" s="65"/>
      <c r="OUP672" s="65"/>
      <c r="OUQ672" s="65"/>
      <c r="OUR672" s="65"/>
      <c r="OUS672" s="65"/>
      <c r="OUT672" s="65"/>
      <c r="OUU672" s="65"/>
      <c r="OUV672" s="65"/>
      <c r="OUW672" s="65"/>
      <c r="OUX672" s="65"/>
      <c r="OUY672" s="65"/>
      <c r="OUZ672" s="65"/>
      <c r="OVA672" s="65"/>
      <c r="OVB672" s="65"/>
      <c r="OVC672" s="65"/>
      <c r="OVD672" s="65"/>
      <c r="OVE672" s="65"/>
      <c r="OVF672" s="65"/>
      <c r="OVG672" s="65"/>
      <c r="OVH672" s="65"/>
      <c r="OVI672" s="65"/>
      <c r="OVJ672" s="65"/>
      <c r="OVK672" s="65"/>
      <c r="OVL672" s="65"/>
      <c r="OVM672" s="65"/>
      <c r="OVN672" s="65"/>
      <c r="OVO672" s="65"/>
      <c r="OVP672" s="65"/>
      <c r="OVQ672" s="65"/>
      <c r="OVR672" s="65"/>
      <c r="OVS672" s="65"/>
      <c r="OVT672" s="65"/>
      <c r="OVU672" s="65"/>
      <c r="OVV672" s="65"/>
      <c r="OVW672" s="65"/>
      <c r="OVX672" s="65"/>
      <c r="OVY672" s="65"/>
      <c r="OVZ672" s="65"/>
      <c r="OWA672" s="65"/>
      <c r="OWB672" s="65"/>
      <c r="OWC672" s="65"/>
      <c r="OWD672" s="65"/>
      <c r="OWE672" s="65"/>
      <c r="OWF672" s="65"/>
      <c r="OWG672" s="65"/>
      <c r="OWH672" s="65"/>
      <c r="OWI672" s="65"/>
      <c r="OWJ672" s="65"/>
      <c r="OWK672" s="65"/>
      <c r="OWL672" s="65"/>
      <c r="OWM672" s="65"/>
      <c r="OWN672" s="65"/>
      <c r="OWO672" s="65"/>
      <c r="OWP672" s="65"/>
      <c r="OWQ672" s="65"/>
      <c r="OWR672" s="65"/>
      <c r="OWS672" s="65"/>
      <c r="OWT672" s="65"/>
      <c r="OWU672" s="65"/>
      <c r="OWV672" s="65"/>
      <c r="OWW672" s="65"/>
      <c r="OWX672" s="65"/>
      <c r="OWY672" s="65"/>
      <c r="OWZ672" s="65"/>
      <c r="OXA672" s="65"/>
      <c r="OXB672" s="65"/>
      <c r="OXC672" s="65"/>
      <c r="OXD672" s="65"/>
      <c r="OXE672" s="65"/>
      <c r="OXF672" s="65"/>
      <c r="OXG672" s="65"/>
      <c r="OXH672" s="65"/>
      <c r="OXI672" s="65"/>
      <c r="OXJ672" s="65"/>
      <c r="OXK672" s="65"/>
      <c r="OXL672" s="65"/>
      <c r="OXM672" s="65"/>
      <c r="OXN672" s="65"/>
      <c r="OXO672" s="65"/>
      <c r="OXP672" s="65"/>
      <c r="OXQ672" s="65"/>
      <c r="OXR672" s="65"/>
      <c r="OXS672" s="65"/>
      <c r="OXT672" s="65"/>
      <c r="OXU672" s="65"/>
      <c r="OXV672" s="65"/>
      <c r="OXW672" s="65"/>
      <c r="OXX672" s="65"/>
      <c r="OXY672" s="65"/>
      <c r="OXZ672" s="65"/>
      <c r="OYA672" s="65"/>
      <c r="OYB672" s="65"/>
      <c r="OYC672" s="65"/>
      <c r="OYD672" s="65"/>
      <c r="OYE672" s="65"/>
      <c r="OYF672" s="65"/>
      <c r="OYG672" s="65"/>
      <c r="OYH672" s="65"/>
      <c r="OYI672" s="65"/>
      <c r="OYJ672" s="65"/>
      <c r="OYK672" s="65"/>
      <c r="OYL672" s="65"/>
      <c r="OYM672" s="65"/>
      <c r="OYN672" s="65"/>
      <c r="OYO672" s="65"/>
      <c r="OYP672" s="65"/>
      <c r="OYQ672" s="65"/>
      <c r="OYR672" s="65"/>
      <c r="OYS672" s="65"/>
      <c r="OYT672" s="65"/>
      <c r="OYU672" s="65"/>
      <c r="OYV672" s="65"/>
      <c r="OYW672" s="65"/>
      <c r="OYX672" s="65"/>
      <c r="OYY672" s="65"/>
      <c r="OYZ672" s="65"/>
      <c r="OZA672" s="65"/>
      <c r="OZB672" s="65"/>
      <c r="OZC672" s="65"/>
      <c r="OZD672" s="65"/>
      <c r="OZE672" s="65"/>
      <c r="OZF672" s="65"/>
      <c r="OZG672" s="65"/>
      <c r="OZH672" s="65"/>
      <c r="OZI672" s="65"/>
      <c r="OZJ672" s="65"/>
      <c r="OZK672" s="65"/>
      <c r="OZL672" s="65"/>
      <c r="OZM672" s="65"/>
      <c r="OZN672" s="65"/>
      <c r="OZO672" s="65"/>
      <c r="OZP672" s="65"/>
      <c r="OZQ672" s="65"/>
      <c r="OZR672" s="65"/>
      <c r="OZS672" s="65"/>
      <c r="OZT672" s="65"/>
      <c r="OZU672" s="65"/>
      <c r="OZV672" s="65"/>
      <c r="OZW672" s="65"/>
      <c r="OZX672" s="65"/>
      <c r="OZY672" s="65"/>
      <c r="OZZ672" s="65"/>
      <c r="PAA672" s="65"/>
      <c r="PAB672" s="65"/>
      <c r="PAC672" s="65"/>
      <c r="PAD672" s="65"/>
      <c r="PAE672" s="65"/>
      <c r="PAF672" s="65"/>
      <c r="PAG672" s="65"/>
      <c r="PAH672" s="65"/>
      <c r="PAI672" s="65"/>
      <c r="PAJ672" s="65"/>
      <c r="PAK672" s="65"/>
      <c r="PAL672" s="65"/>
      <c r="PAM672" s="65"/>
      <c r="PAN672" s="65"/>
      <c r="PAO672" s="65"/>
      <c r="PAP672" s="65"/>
      <c r="PAQ672" s="65"/>
      <c r="PAR672" s="65"/>
      <c r="PAS672" s="65"/>
      <c r="PAT672" s="65"/>
      <c r="PAU672" s="65"/>
      <c r="PAV672" s="65"/>
      <c r="PAW672" s="65"/>
      <c r="PAX672" s="65"/>
      <c r="PAY672" s="65"/>
      <c r="PAZ672" s="65"/>
      <c r="PBA672" s="65"/>
      <c r="PBB672" s="65"/>
      <c r="PBC672" s="65"/>
      <c r="PBD672" s="65"/>
      <c r="PBE672" s="65"/>
      <c r="PBF672" s="65"/>
      <c r="PBG672" s="65"/>
      <c r="PBH672" s="65"/>
      <c r="PBI672" s="65"/>
      <c r="PBJ672" s="65"/>
      <c r="PBK672" s="65"/>
      <c r="PBL672" s="65"/>
      <c r="PBM672" s="65"/>
      <c r="PBN672" s="65"/>
      <c r="PBO672" s="65"/>
      <c r="PBP672" s="65"/>
      <c r="PBQ672" s="65"/>
      <c r="PBR672" s="65"/>
      <c r="PBS672" s="65"/>
      <c r="PBT672" s="65"/>
      <c r="PBU672" s="65"/>
      <c r="PBV672" s="65"/>
      <c r="PBW672" s="65"/>
      <c r="PBX672" s="65"/>
      <c r="PBY672" s="65"/>
      <c r="PBZ672" s="65"/>
      <c r="PCA672" s="65"/>
      <c r="PCB672" s="65"/>
      <c r="PCC672" s="65"/>
      <c r="PCD672" s="65"/>
      <c r="PCE672" s="65"/>
      <c r="PCF672" s="65"/>
      <c r="PCG672" s="65"/>
      <c r="PCH672" s="65"/>
      <c r="PCI672" s="65"/>
      <c r="PCJ672" s="65"/>
      <c r="PCK672" s="65"/>
      <c r="PCL672" s="65"/>
      <c r="PCM672" s="65"/>
      <c r="PCN672" s="65"/>
      <c r="PCO672" s="65"/>
      <c r="PCP672" s="65"/>
      <c r="PCQ672" s="65"/>
      <c r="PCR672" s="65"/>
      <c r="PCS672" s="65"/>
      <c r="PCT672" s="65"/>
      <c r="PCU672" s="65"/>
      <c r="PCV672" s="65"/>
      <c r="PCW672" s="65"/>
      <c r="PCX672" s="65"/>
      <c r="PCY672" s="65"/>
      <c r="PCZ672" s="65"/>
      <c r="PDA672" s="65"/>
      <c r="PDB672" s="65"/>
      <c r="PDC672" s="65"/>
      <c r="PDD672" s="65"/>
      <c r="PDE672" s="65"/>
      <c r="PDF672" s="65"/>
      <c r="PDG672" s="65"/>
      <c r="PDH672" s="65"/>
      <c r="PDI672" s="65"/>
      <c r="PDJ672" s="65"/>
      <c r="PDK672" s="65"/>
      <c r="PDL672" s="65"/>
      <c r="PDM672" s="65"/>
      <c r="PDN672" s="65"/>
      <c r="PDO672" s="65"/>
      <c r="PDP672" s="65"/>
      <c r="PDQ672" s="65"/>
      <c r="PDR672" s="65"/>
      <c r="PDS672" s="65"/>
      <c r="PDT672" s="65"/>
      <c r="PDU672" s="65"/>
      <c r="PDV672" s="65"/>
      <c r="PDW672" s="65"/>
      <c r="PDX672" s="65"/>
      <c r="PDY672" s="65"/>
      <c r="PDZ672" s="65"/>
      <c r="PEA672" s="65"/>
      <c r="PEB672" s="65"/>
      <c r="PEC672" s="65"/>
      <c r="PED672" s="65"/>
      <c r="PEE672" s="65"/>
      <c r="PEF672" s="65"/>
      <c r="PEG672" s="65"/>
      <c r="PEH672" s="65"/>
      <c r="PEI672" s="65"/>
      <c r="PEJ672" s="65"/>
      <c r="PEK672" s="65"/>
      <c r="PEL672" s="65"/>
      <c r="PEM672" s="65"/>
      <c r="PEN672" s="65"/>
      <c r="PEO672" s="65"/>
      <c r="PEP672" s="65"/>
      <c r="PEQ672" s="65"/>
      <c r="PER672" s="65"/>
      <c r="PES672" s="65"/>
      <c r="PET672" s="65"/>
      <c r="PEU672" s="65"/>
      <c r="PEV672" s="65"/>
      <c r="PEW672" s="65"/>
      <c r="PEX672" s="65"/>
      <c r="PEY672" s="65"/>
      <c r="PEZ672" s="65"/>
      <c r="PFA672" s="65"/>
      <c r="PFB672" s="65"/>
      <c r="PFC672" s="65"/>
      <c r="PFD672" s="65"/>
      <c r="PFE672" s="65"/>
      <c r="PFF672" s="65"/>
      <c r="PFG672" s="65"/>
      <c r="PFH672" s="65"/>
      <c r="PFI672" s="65"/>
      <c r="PFJ672" s="65"/>
      <c r="PFK672" s="65"/>
      <c r="PFL672" s="65"/>
      <c r="PFM672" s="65"/>
      <c r="PFN672" s="65"/>
      <c r="PFO672" s="65"/>
      <c r="PFP672" s="65"/>
      <c r="PFQ672" s="65"/>
      <c r="PFR672" s="65"/>
      <c r="PFS672" s="65"/>
      <c r="PFT672" s="65"/>
      <c r="PFU672" s="65"/>
      <c r="PFV672" s="65"/>
      <c r="PFW672" s="65"/>
      <c r="PFX672" s="65"/>
      <c r="PFY672" s="65"/>
      <c r="PFZ672" s="65"/>
      <c r="PGA672" s="65"/>
      <c r="PGB672" s="65"/>
      <c r="PGC672" s="65"/>
      <c r="PGD672" s="65"/>
      <c r="PGE672" s="65"/>
      <c r="PGF672" s="65"/>
      <c r="PGG672" s="65"/>
      <c r="PGH672" s="65"/>
      <c r="PGI672" s="65"/>
      <c r="PGJ672" s="65"/>
      <c r="PGK672" s="65"/>
      <c r="PGL672" s="65"/>
      <c r="PGM672" s="65"/>
      <c r="PGN672" s="65"/>
      <c r="PGO672" s="65"/>
      <c r="PGP672" s="65"/>
      <c r="PGQ672" s="65"/>
      <c r="PGR672" s="65"/>
      <c r="PGS672" s="65"/>
      <c r="PGT672" s="65"/>
      <c r="PGU672" s="65"/>
      <c r="PGV672" s="65"/>
      <c r="PGW672" s="65"/>
      <c r="PGX672" s="65"/>
      <c r="PGY672" s="65"/>
      <c r="PGZ672" s="65"/>
      <c r="PHA672" s="65"/>
      <c r="PHB672" s="65"/>
      <c r="PHC672" s="65"/>
      <c r="PHD672" s="65"/>
      <c r="PHE672" s="65"/>
      <c r="PHF672" s="65"/>
      <c r="PHG672" s="65"/>
      <c r="PHH672" s="65"/>
      <c r="PHI672" s="65"/>
      <c r="PHJ672" s="65"/>
      <c r="PHK672" s="65"/>
      <c r="PHL672" s="65"/>
      <c r="PHM672" s="65"/>
      <c r="PHN672" s="65"/>
      <c r="PHO672" s="65"/>
      <c r="PHP672" s="65"/>
      <c r="PHQ672" s="65"/>
      <c r="PHR672" s="65"/>
      <c r="PHS672" s="65"/>
      <c r="PHT672" s="65"/>
      <c r="PHU672" s="65"/>
      <c r="PHV672" s="65"/>
      <c r="PHW672" s="65"/>
      <c r="PHX672" s="65"/>
      <c r="PHY672" s="65"/>
      <c r="PHZ672" s="65"/>
      <c r="PIA672" s="65"/>
      <c r="PIB672" s="65"/>
      <c r="PIC672" s="65"/>
      <c r="PID672" s="65"/>
      <c r="PIE672" s="65"/>
      <c r="PIF672" s="65"/>
      <c r="PIG672" s="65"/>
      <c r="PIH672" s="65"/>
      <c r="PII672" s="65"/>
      <c r="PIJ672" s="65"/>
      <c r="PIK672" s="65"/>
      <c r="PIL672" s="65"/>
      <c r="PIM672" s="65"/>
      <c r="PIN672" s="65"/>
      <c r="PIO672" s="65"/>
      <c r="PIP672" s="65"/>
      <c r="PIQ672" s="65"/>
      <c r="PIR672" s="65"/>
      <c r="PIS672" s="65"/>
      <c r="PIT672" s="65"/>
      <c r="PIU672" s="65"/>
      <c r="PIV672" s="65"/>
      <c r="PIW672" s="65"/>
      <c r="PIX672" s="65"/>
      <c r="PIY672" s="65"/>
      <c r="PIZ672" s="65"/>
      <c r="PJA672" s="65"/>
      <c r="PJB672" s="65"/>
      <c r="PJC672" s="65"/>
      <c r="PJD672" s="65"/>
      <c r="PJE672" s="65"/>
      <c r="PJF672" s="65"/>
      <c r="PJG672" s="65"/>
      <c r="PJH672" s="65"/>
      <c r="PJI672" s="65"/>
      <c r="PJJ672" s="65"/>
      <c r="PJK672" s="65"/>
      <c r="PJL672" s="65"/>
      <c r="PJM672" s="65"/>
      <c r="PJN672" s="65"/>
      <c r="PJO672" s="65"/>
      <c r="PJP672" s="65"/>
      <c r="PJQ672" s="65"/>
      <c r="PJR672" s="65"/>
      <c r="PJS672" s="65"/>
      <c r="PJT672" s="65"/>
      <c r="PJU672" s="65"/>
      <c r="PJV672" s="65"/>
      <c r="PJW672" s="65"/>
      <c r="PJX672" s="65"/>
      <c r="PJY672" s="65"/>
      <c r="PJZ672" s="65"/>
      <c r="PKA672" s="65"/>
      <c r="PKB672" s="65"/>
      <c r="PKC672" s="65"/>
      <c r="PKD672" s="65"/>
      <c r="PKE672" s="65"/>
      <c r="PKF672" s="65"/>
      <c r="PKG672" s="65"/>
      <c r="PKH672" s="65"/>
      <c r="PKI672" s="65"/>
      <c r="PKJ672" s="65"/>
      <c r="PKK672" s="65"/>
      <c r="PKL672" s="65"/>
      <c r="PKM672" s="65"/>
      <c r="PKN672" s="65"/>
      <c r="PKO672" s="65"/>
      <c r="PKP672" s="65"/>
      <c r="PKQ672" s="65"/>
      <c r="PKR672" s="65"/>
      <c r="PKS672" s="65"/>
      <c r="PKT672" s="65"/>
      <c r="PKU672" s="65"/>
      <c r="PKV672" s="65"/>
      <c r="PKW672" s="65"/>
      <c r="PKX672" s="65"/>
      <c r="PKY672" s="65"/>
      <c r="PKZ672" s="65"/>
      <c r="PLA672" s="65"/>
      <c r="PLB672" s="65"/>
      <c r="PLC672" s="65"/>
      <c r="PLD672" s="65"/>
      <c r="PLE672" s="65"/>
      <c r="PLF672" s="65"/>
      <c r="PLG672" s="65"/>
      <c r="PLH672" s="65"/>
      <c r="PLI672" s="65"/>
      <c r="PLJ672" s="65"/>
      <c r="PLK672" s="65"/>
      <c r="PLL672" s="65"/>
      <c r="PLM672" s="65"/>
      <c r="PLN672" s="65"/>
      <c r="PLO672" s="65"/>
      <c r="PLP672" s="65"/>
      <c r="PLQ672" s="65"/>
      <c r="PLR672" s="65"/>
      <c r="PLS672" s="65"/>
      <c r="PLT672" s="65"/>
      <c r="PLU672" s="65"/>
      <c r="PLV672" s="65"/>
      <c r="PLW672" s="65"/>
      <c r="PLX672" s="65"/>
      <c r="PLY672" s="65"/>
      <c r="PLZ672" s="65"/>
      <c r="PMA672" s="65"/>
      <c r="PMB672" s="65"/>
      <c r="PMC672" s="65"/>
      <c r="PMD672" s="65"/>
      <c r="PME672" s="65"/>
      <c r="PMF672" s="65"/>
      <c r="PMG672" s="65"/>
      <c r="PMH672" s="65"/>
      <c r="PMI672" s="65"/>
      <c r="PMJ672" s="65"/>
      <c r="PMK672" s="65"/>
      <c r="PML672" s="65"/>
      <c r="PMM672" s="65"/>
      <c r="PMN672" s="65"/>
      <c r="PMO672" s="65"/>
      <c r="PMP672" s="65"/>
      <c r="PMQ672" s="65"/>
      <c r="PMR672" s="65"/>
      <c r="PMS672" s="65"/>
      <c r="PMT672" s="65"/>
      <c r="PMU672" s="65"/>
      <c r="PMV672" s="65"/>
      <c r="PMW672" s="65"/>
      <c r="PMX672" s="65"/>
      <c r="PMY672" s="65"/>
      <c r="PMZ672" s="65"/>
      <c r="PNA672" s="65"/>
      <c r="PNB672" s="65"/>
      <c r="PNC672" s="65"/>
      <c r="PND672" s="65"/>
      <c r="PNE672" s="65"/>
      <c r="PNF672" s="65"/>
      <c r="PNG672" s="65"/>
      <c r="PNH672" s="65"/>
      <c r="PNI672" s="65"/>
      <c r="PNJ672" s="65"/>
      <c r="PNK672" s="65"/>
      <c r="PNL672" s="65"/>
      <c r="PNM672" s="65"/>
      <c r="PNN672" s="65"/>
      <c r="PNO672" s="65"/>
      <c r="PNP672" s="65"/>
      <c r="PNQ672" s="65"/>
      <c r="PNR672" s="65"/>
      <c r="PNS672" s="65"/>
      <c r="PNT672" s="65"/>
      <c r="PNU672" s="65"/>
      <c r="PNV672" s="65"/>
      <c r="PNW672" s="65"/>
      <c r="PNX672" s="65"/>
      <c r="PNY672" s="65"/>
      <c r="PNZ672" s="65"/>
      <c r="POA672" s="65"/>
      <c r="POB672" s="65"/>
      <c r="POC672" s="65"/>
      <c r="POD672" s="65"/>
      <c r="POE672" s="65"/>
      <c r="POF672" s="65"/>
      <c r="POG672" s="65"/>
      <c r="POH672" s="65"/>
      <c r="POI672" s="65"/>
      <c r="POJ672" s="65"/>
      <c r="POK672" s="65"/>
      <c r="POL672" s="65"/>
      <c r="POM672" s="65"/>
      <c r="PON672" s="65"/>
      <c r="POO672" s="65"/>
      <c r="POP672" s="65"/>
      <c r="POQ672" s="65"/>
      <c r="POR672" s="65"/>
      <c r="POS672" s="65"/>
      <c r="POT672" s="65"/>
      <c r="POU672" s="65"/>
      <c r="POV672" s="65"/>
      <c r="POW672" s="65"/>
      <c r="POX672" s="65"/>
      <c r="POY672" s="65"/>
      <c r="POZ672" s="65"/>
      <c r="PPA672" s="65"/>
      <c r="PPB672" s="65"/>
      <c r="PPC672" s="65"/>
      <c r="PPD672" s="65"/>
      <c r="PPE672" s="65"/>
      <c r="PPF672" s="65"/>
      <c r="PPG672" s="65"/>
      <c r="PPH672" s="65"/>
      <c r="PPI672" s="65"/>
      <c r="PPJ672" s="65"/>
      <c r="PPK672" s="65"/>
      <c r="PPL672" s="65"/>
      <c r="PPM672" s="65"/>
      <c r="PPN672" s="65"/>
      <c r="PPO672" s="65"/>
      <c r="PPP672" s="65"/>
      <c r="PPQ672" s="65"/>
      <c r="PPR672" s="65"/>
      <c r="PPS672" s="65"/>
      <c r="PPT672" s="65"/>
      <c r="PPU672" s="65"/>
      <c r="PPV672" s="65"/>
      <c r="PPW672" s="65"/>
      <c r="PPX672" s="65"/>
      <c r="PPY672" s="65"/>
      <c r="PPZ672" s="65"/>
      <c r="PQA672" s="65"/>
      <c r="PQB672" s="65"/>
      <c r="PQC672" s="65"/>
      <c r="PQD672" s="65"/>
      <c r="PQE672" s="65"/>
      <c r="PQF672" s="65"/>
      <c r="PQG672" s="65"/>
      <c r="PQH672" s="65"/>
      <c r="PQI672" s="65"/>
      <c r="PQJ672" s="65"/>
      <c r="PQK672" s="65"/>
      <c r="PQL672" s="65"/>
      <c r="PQM672" s="65"/>
      <c r="PQN672" s="65"/>
      <c r="PQO672" s="65"/>
      <c r="PQP672" s="65"/>
      <c r="PQQ672" s="65"/>
      <c r="PQR672" s="65"/>
      <c r="PQS672" s="65"/>
      <c r="PQT672" s="65"/>
      <c r="PQU672" s="65"/>
      <c r="PQV672" s="65"/>
      <c r="PQW672" s="65"/>
      <c r="PQX672" s="65"/>
      <c r="PQY672" s="65"/>
      <c r="PQZ672" s="65"/>
      <c r="PRA672" s="65"/>
      <c r="PRB672" s="65"/>
      <c r="PRC672" s="65"/>
      <c r="PRD672" s="65"/>
      <c r="PRE672" s="65"/>
      <c r="PRF672" s="65"/>
      <c r="PRG672" s="65"/>
      <c r="PRH672" s="65"/>
      <c r="PRI672" s="65"/>
      <c r="PRJ672" s="65"/>
      <c r="PRK672" s="65"/>
      <c r="PRL672" s="65"/>
      <c r="PRM672" s="65"/>
      <c r="PRN672" s="65"/>
      <c r="PRO672" s="65"/>
      <c r="PRP672" s="65"/>
      <c r="PRQ672" s="65"/>
      <c r="PRR672" s="65"/>
      <c r="PRS672" s="65"/>
      <c r="PRT672" s="65"/>
      <c r="PRU672" s="65"/>
      <c r="PRV672" s="65"/>
      <c r="PRW672" s="65"/>
      <c r="PRX672" s="65"/>
      <c r="PRY672" s="65"/>
      <c r="PRZ672" s="65"/>
      <c r="PSA672" s="65"/>
      <c r="PSB672" s="65"/>
      <c r="PSC672" s="65"/>
      <c r="PSD672" s="65"/>
      <c r="PSE672" s="65"/>
      <c r="PSF672" s="65"/>
      <c r="PSG672" s="65"/>
      <c r="PSH672" s="65"/>
      <c r="PSI672" s="65"/>
      <c r="PSJ672" s="65"/>
      <c r="PSK672" s="65"/>
      <c r="PSL672" s="65"/>
      <c r="PSM672" s="65"/>
      <c r="PSN672" s="65"/>
      <c r="PSO672" s="65"/>
      <c r="PSP672" s="65"/>
      <c r="PSQ672" s="65"/>
      <c r="PSR672" s="65"/>
      <c r="PSS672" s="65"/>
      <c r="PST672" s="65"/>
      <c r="PSU672" s="65"/>
      <c r="PSV672" s="65"/>
      <c r="PSW672" s="65"/>
      <c r="PSX672" s="65"/>
      <c r="PSY672" s="65"/>
      <c r="PSZ672" s="65"/>
      <c r="PTA672" s="65"/>
      <c r="PTB672" s="65"/>
      <c r="PTC672" s="65"/>
      <c r="PTD672" s="65"/>
      <c r="PTE672" s="65"/>
      <c r="PTF672" s="65"/>
      <c r="PTG672" s="65"/>
      <c r="PTH672" s="65"/>
      <c r="PTI672" s="65"/>
      <c r="PTJ672" s="65"/>
      <c r="PTK672" s="65"/>
      <c r="PTL672" s="65"/>
      <c r="PTM672" s="65"/>
      <c r="PTN672" s="65"/>
      <c r="PTO672" s="65"/>
      <c r="PTP672" s="65"/>
      <c r="PTQ672" s="65"/>
      <c r="PTR672" s="65"/>
      <c r="PTS672" s="65"/>
      <c r="PTT672" s="65"/>
      <c r="PTU672" s="65"/>
      <c r="PTV672" s="65"/>
      <c r="PTW672" s="65"/>
      <c r="PTX672" s="65"/>
      <c r="PTY672" s="65"/>
      <c r="PTZ672" s="65"/>
      <c r="PUA672" s="65"/>
      <c r="PUB672" s="65"/>
      <c r="PUC672" s="65"/>
      <c r="PUD672" s="65"/>
      <c r="PUE672" s="65"/>
      <c r="PUF672" s="65"/>
      <c r="PUG672" s="65"/>
      <c r="PUH672" s="65"/>
      <c r="PUI672" s="65"/>
      <c r="PUJ672" s="65"/>
      <c r="PUK672" s="65"/>
      <c r="PUL672" s="65"/>
      <c r="PUM672" s="65"/>
      <c r="PUN672" s="65"/>
      <c r="PUO672" s="65"/>
      <c r="PUP672" s="65"/>
      <c r="PUQ672" s="65"/>
      <c r="PUR672" s="65"/>
      <c r="PUS672" s="65"/>
      <c r="PUT672" s="65"/>
      <c r="PUU672" s="65"/>
      <c r="PUV672" s="65"/>
      <c r="PUW672" s="65"/>
      <c r="PUX672" s="65"/>
      <c r="PUY672" s="65"/>
      <c r="PUZ672" s="65"/>
      <c r="PVA672" s="65"/>
      <c r="PVB672" s="65"/>
      <c r="PVC672" s="65"/>
      <c r="PVD672" s="65"/>
      <c r="PVE672" s="65"/>
      <c r="PVF672" s="65"/>
      <c r="PVG672" s="65"/>
      <c r="PVH672" s="65"/>
      <c r="PVI672" s="65"/>
      <c r="PVJ672" s="65"/>
      <c r="PVK672" s="65"/>
      <c r="PVL672" s="65"/>
      <c r="PVM672" s="65"/>
      <c r="PVN672" s="65"/>
      <c r="PVO672" s="65"/>
      <c r="PVP672" s="65"/>
      <c r="PVQ672" s="65"/>
      <c r="PVR672" s="65"/>
      <c r="PVS672" s="65"/>
      <c r="PVT672" s="65"/>
      <c r="PVU672" s="65"/>
      <c r="PVV672" s="65"/>
      <c r="PVW672" s="65"/>
      <c r="PVX672" s="65"/>
      <c r="PVY672" s="65"/>
      <c r="PVZ672" s="65"/>
      <c r="PWA672" s="65"/>
      <c r="PWB672" s="65"/>
      <c r="PWC672" s="65"/>
      <c r="PWD672" s="65"/>
      <c r="PWE672" s="65"/>
      <c r="PWF672" s="65"/>
      <c r="PWG672" s="65"/>
      <c r="PWH672" s="65"/>
      <c r="PWI672" s="65"/>
      <c r="PWJ672" s="65"/>
      <c r="PWK672" s="65"/>
      <c r="PWL672" s="65"/>
      <c r="PWM672" s="65"/>
      <c r="PWN672" s="65"/>
      <c r="PWO672" s="65"/>
      <c r="PWP672" s="65"/>
      <c r="PWQ672" s="65"/>
      <c r="PWR672" s="65"/>
      <c r="PWS672" s="65"/>
      <c r="PWT672" s="65"/>
      <c r="PWU672" s="65"/>
      <c r="PWV672" s="65"/>
      <c r="PWW672" s="65"/>
      <c r="PWX672" s="65"/>
      <c r="PWY672" s="65"/>
      <c r="PWZ672" s="65"/>
      <c r="PXA672" s="65"/>
      <c r="PXB672" s="65"/>
      <c r="PXC672" s="65"/>
      <c r="PXD672" s="65"/>
      <c r="PXE672" s="65"/>
      <c r="PXF672" s="65"/>
      <c r="PXG672" s="65"/>
      <c r="PXH672" s="65"/>
      <c r="PXI672" s="65"/>
      <c r="PXJ672" s="65"/>
      <c r="PXK672" s="65"/>
      <c r="PXL672" s="65"/>
      <c r="PXM672" s="65"/>
      <c r="PXN672" s="65"/>
      <c r="PXO672" s="65"/>
      <c r="PXP672" s="65"/>
      <c r="PXQ672" s="65"/>
      <c r="PXR672" s="65"/>
      <c r="PXS672" s="65"/>
      <c r="PXT672" s="65"/>
      <c r="PXU672" s="65"/>
      <c r="PXV672" s="65"/>
      <c r="PXW672" s="65"/>
      <c r="PXX672" s="65"/>
      <c r="PXY672" s="65"/>
      <c r="PXZ672" s="65"/>
      <c r="PYA672" s="65"/>
      <c r="PYB672" s="65"/>
      <c r="PYC672" s="65"/>
      <c r="PYD672" s="65"/>
      <c r="PYE672" s="65"/>
      <c r="PYF672" s="65"/>
      <c r="PYG672" s="65"/>
      <c r="PYH672" s="65"/>
      <c r="PYI672" s="65"/>
      <c r="PYJ672" s="65"/>
      <c r="PYK672" s="65"/>
      <c r="PYL672" s="65"/>
      <c r="PYM672" s="65"/>
      <c r="PYN672" s="65"/>
      <c r="PYO672" s="65"/>
      <c r="PYP672" s="65"/>
      <c r="PYQ672" s="65"/>
      <c r="PYR672" s="65"/>
      <c r="PYS672" s="65"/>
      <c r="PYT672" s="65"/>
      <c r="PYU672" s="65"/>
      <c r="PYV672" s="65"/>
      <c r="PYW672" s="65"/>
      <c r="PYX672" s="65"/>
      <c r="PYY672" s="65"/>
      <c r="PYZ672" s="65"/>
      <c r="PZA672" s="65"/>
      <c r="PZB672" s="65"/>
      <c r="PZC672" s="65"/>
      <c r="PZD672" s="65"/>
      <c r="PZE672" s="65"/>
      <c r="PZF672" s="65"/>
      <c r="PZG672" s="65"/>
      <c r="PZH672" s="65"/>
      <c r="PZI672" s="65"/>
      <c r="PZJ672" s="65"/>
      <c r="PZK672" s="65"/>
      <c r="PZL672" s="65"/>
      <c r="PZM672" s="65"/>
      <c r="PZN672" s="65"/>
      <c r="PZO672" s="65"/>
      <c r="PZP672" s="65"/>
      <c r="PZQ672" s="65"/>
      <c r="PZR672" s="65"/>
      <c r="PZS672" s="65"/>
      <c r="PZT672" s="65"/>
      <c r="PZU672" s="65"/>
      <c r="PZV672" s="65"/>
      <c r="PZW672" s="65"/>
      <c r="PZX672" s="65"/>
      <c r="PZY672" s="65"/>
      <c r="PZZ672" s="65"/>
      <c r="QAA672" s="65"/>
      <c r="QAB672" s="65"/>
      <c r="QAC672" s="65"/>
      <c r="QAD672" s="65"/>
      <c r="QAE672" s="65"/>
      <c r="QAF672" s="65"/>
      <c r="QAG672" s="65"/>
      <c r="QAH672" s="65"/>
      <c r="QAI672" s="65"/>
      <c r="QAJ672" s="65"/>
      <c r="QAK672" s="65"/>
      <c r="QAL672" s="65"/>
      <c r="QAM672" s="65"/>
      <c r="QAN672" s="65"/>
      <c r="QAO672" s="65"/>
      <c r="QAP672" s="65"/>
      <c r="QAQ672" s="65"/>
      <c r="QAR672" s="65"/>
      <c r="QAS672" s="65"/>
      <c r="QAT672" s="65"/>
      <c r="QAU672" s="65"/>
      <c r="QAV672" s="65"/>
      <c r="QAW672" s="65"/>
      <c r="QAX672" s="65"/>
      <c r="QAY672" s="65"/>
      <c r="QAZ672" s="65"/>
      <c r="QBA672" s="65"/>
      <c r="QBB672" s="65"/>
      <c r="QBC672" s="65"/>
      <c r="QBD672" s="65"/>
      <c r="QBE672" s="65"/>
      <c r="QBF672" s="65"/>
      <c r="QBG672" s="65"/>
      <c r="QBH672" s="65"/>
      <c r="QBI672" s="65"/>
      <c r="QBJ672" s="65"/>
      <c r="QBK672" s="65"/>
      <c r="QBL672" s="65"/>
      <c r="QBM672" s="65"/>
      <c r="QBN672" s="65"/>
      <c r="QBO672" s="65"/>
      <c r="QBP672" s="65"/>
      <c r="QBQ672" s="65"/>
      <c r="QBR672" s="65"/>
      <c r="QBS672" s="65"/>
      <c r="QBT672" s="65"/>
      <c r="QBU672" s="65"/>
      <c r="QBV672" s="65"/>
      <c r="QBW672" s="65"/>
      <c r="QBX672" s="65"/>
      <c r="QBY672" s="65"/>
      <c r="QBZ672" s="65"/>
      <c r="QCA672" s="65"/>
      <c r="QCB672" s="65"/>
      <c r="QCC672" s="65"/>
      <c r="QCD672" s="65"/>
      <c r="QCE672" s="65"/>
      <c r="QCF672" s="65"/>
      <c r="QCG672" s="65"/>
      <c r="QCH672" s="65"/>
      <c r="QCI672" s="65"/>
      <c r="QCJ672" s="65"/>
      <c r="QCK672" s="65"/>
      <c r="QCL672" s="65"/>
      <c r="QCM672" s="65"/>
      <c r="QCN672" s="65"/>
      <c r="QCO672" s="65"/>
      <c r="QCP672" s="65"/>
      <c r="QCQ672" s="65"/>
      <c r="QCR672" s="65"/>
      <c r="QCS672" s="65"/>
      <c r="QCT672" s="65"/>
      <c r="QCU672" s="65"/>
      <c r="QCV672" s="65"/>
      <c r="QCW672" s="65"/>
      <c r="QCX672" s="65"/>
      <c r="QCY672" s="65"/>
      <c r="QCZ672" s="65"/>
      <c r="QDA672" s="65"/>
      <c r="QDB672" s="65"/>
      <c r="QDC672" s="65"/>
      <c r="QDD672" s="65"/>
      <c r="QDE672" s="65"/>
      <c r="QDF672" s="65"/>
      <c r="QDG672" s="65"/>
      <c r="QDH672" s="65"/>
      <c r="QDI672" s="65"/>
      <c r="QDJ672" s="65"/>
      <c r="QDK672" s="65"/>
      <c r="QDL672" s="65"/>
      <c r="QDM672" s="65"/>
      <c r="QDN672" s="65"/>
      <c r="QDO672" s="65"/>
      <c r="QDP672" s="65"/>
      <c r="QDQ672" s="65"/>
      <c r="QDR672" s="65"/>
      <c r="QDS672" s="65"/>
      <c r="QDT672" s="65"/>
      <c r="QDU672" s="65"/>
      <c r="QDV672" s="65"/>
      <c r="QDW672" s="65"/>
      <c r="QDX672" s="65"/>
      <c r="QDY672" s="65"/>
      <c r="QDZ672" s="65"/>
      <c r="QEA672" s="65"/>
      <c r="QEB672" s="65"/>
      <c r="QEC672" s="65"/>
      <c r="QED672" s="65"/>
      <c r="QEE672" s="65"/>
      <c r="QEF672" s="65"/>
      <c r="QEG672" s="65"/>
      <c r="QEH672" s="65"/>
      <c r="QEI672" s="65"/>
      <c r="QEJ672" s="65"/>
      <c r="QEK672" s="65"/>
      <c r="QEL672" s="65"/>
      <c r="QEM672" s="65"/>
      <c r="QEN672" s="65"/>
      <c r="QEO672" s="65"/>
      <c r="QEP672" s="65"/>
      <c r="QEQ672" s="65"/>
      <c r="QER672" s="65"/>
      <c r="QES672" s="65"/>
      <c r="QET672" s="65"/>
      <c r="QEU672" s="65"/>
      <c r="QEV672" s="65"/>
      <c r="QEW672" s="65"/>
      <c r="QEX672" s="65"/>
      <c r="QEY672" s="65"/>
      <c r="QEZ672" s="65"/>
      <c r="QFA672" s="65"/>
      <c r="QFB672" s="65"/>
      <c r="QFC672" s="65"/>
      <c r="QFD672" s="65"/>
      <c r="QFE672" s="65"/>
      <c r="QFF672" s="65"/>
      <c r="QFG672" s="65"/>
      <c r="QFH672" s="65"/>
      <c r="QFI672" s="65"/>
      <c r="QFJ672" s="65"/>
      <c r="QFK672" s="65"/>
      <c r="QFL672" s="65"/>
      <c r="QFM672" s="65"/>
      <c r="QFN672" s="65"/>
      <c r="QFO672" s="65"/>
      <c r="QFP672" s="65"/>
      <c r="QFQ672" s="65"/>
      <c r="QFR672" s="65"/>
      <c r="QFS672" s="65"/>
      <c r="QFT672" s="65"/>
      <c r="QFU672" s="65"/>
      <c r="QFV672" s="65"/>
      <c r="QFW672" s="65"/>
      <c r="QFX672" s="65"/>
      <c r="QFY672" s="65"/>
      <c r="QFZ672" s="65"/>
      <c r="QGA672" s="65"/>
      <c r="QGB672" s="65"/>
      <c r="QGC672" s="65"/>
      <c r="QGD672" s="65"/>
      <c r="QGE672" s="65"/>
      <c r="QGF672" s="65"/>
      <c r="QGG672" s="65"/>
      <c r="QGH672" s="65"/>
      <c r="QGI672" s="65"/>
      <c r="QGJ672" s="65"/>
      <c r="QGK672" s="65"/>
      <c r="QGL672" s="65"/>
      <c r="QGM672" s="65"/>
      <c r="QGN672" s="65"/>
      <c r="QGO672" s="65"/>
      <c r="QGP672" s="65"/>
      <c r="QGQ672" s="65"/>
      <c r="QGR672" s="65"/>
      <c r="QGS672" s="65"/>
      <c r="QGT672" s="65"/>
      <c r="QGU672" s="65"/>
      <c r="QGV672" s="65"/>
      <c r="QGW672" s="65"/>
      <c r="QGX672" s="65"/>
      <c r="QGY672" s="65"/>
      <c r="QGZ672" s="65"/>
      <c r="QHA672" s="65"/>
      <c r="QHB672" s="65"/>
      <c r="QHC672" s="65"/>
      <c r="QHD672" s="65"/>
      <c r="QHE672" s="65"/>
      <c r="QHF672" s="65"/>
      <c r="QHG672" s="65"/>
      <c r="QHH672" s="65"/>
      <c r="QHI672" s="65"/>
      <c r="QHJ672" s="65"/>
      <c r="QHK672" s="65"/>
      <c r="QHL672" s="65"/>
      <c r="QHM672" s="65"/>
      <c r="QHN672" s="65"/>
      <c r="QHO672" s="65"/>
      <c r="QHP672" s="65"/>
      <c r="QHQ672" s="65"/>
      <c r="QHR672" s="65"/>
      <c r="QHS672" s="65"/>
      <c r="QHT672" s="65"/>
      <c r="QHU672" s="65"/>
      <c r="QHV672" s="65"/>
      <c r="QHW672" s="65"/>
      <c r="QHX672" s="65"/>
      <c r="QHY672" s="65"/>
      <c r="QHZ672" s="65"/>
      <c r="QIA672" s="65"/>
      <c r="QIB672" s="65"/>
      <c r="QIC672" s="65"/>
      <c r="QID672" s="65"/>
      <c r="QIE672" s="65"/>
      <c r="QIF672" s="65"/>
      <c r="QIG672" s="65"/>
      <c r="QIH672" s="65"/>
      <c r="QII672" s="65"/>
      <c r="QIJ672" s="65"/>
      <c r="QIK672" s="65"/>
      <c r="QIL672" s="65"/>
      <c r="QIM672" s="65"/>
      <c r="QIN672" s="65"/>
      <c r="QIO672" s="65"/>
      <c r="QIP672" s="65"/>
      <c r="QIQ672" s="65"/>
      <c r="QIR672" s="65"/>
      <c r="QIS672" s="65"/>
      <c r="QIT672" s="65"/>
      <c r="QIU672" s="65"/>
      <c r="QIV672" s="65"/>
      <c r="QIW672" s="65"/>
      <c r="QIX672" s="65"/>
      <c r="QIY672" s="65"/>
      <c r="QIZ672" s="65"/>
      <c r="QJA672" s="65"/>
      <c r="QJB672" s="65"/>
      <c r="QJC672" s="65"/>
      <c r="QJD672" s="65"/>
      <c r="QJE672" s="65"/>
      <c r="QJF672" s="65"/>
      <c r="QJG672" s="65"/>
      <c r="QJH672" s="65"/>
      <c r="QJI672" s="65"/>
      <c r="QJJ672" s="65"/>
      <c r="QJK672" s="65"/>
      <c r="QJL672" s="65"/>
      <c r="QJM672" s="65"/>
      <c r="QJN672" s="65"/>
      <c r="QJO672" s="65"/>
      <c r="QJP672" s="65"/>
      <c r="QJQ672" s="65"/>
      <c r="QJR672" s="65"/>
      <c r="QJS672" s="65"/>
      <c r="QJT672" s="65"/>
      <c r="QJU672" s="65"/>
      <c r="QJV672" s="65"/>
      <c r="QJW672" s="65"/>
      <c r="QJX672" s="65"/>
      <c r="QJY672" s="65"/>
      <c r="QJZ672" s="65"/>
      <c r="QKA672" s="65"/>
      <c r="QKB672" s="65"/>
      <c r="QKC672" s="65"/>
      <c r="QKD672" s="65"/>
      <c r="QKE672" s="65"/>
      <c r="QKF672" s="65"/>
      <c r="QKG672" s="65"/>
      <c r="QKH672" s="65"/>
      <c r="QKI672" s="65"/>
      <c r="QKJ672" s="65"/>
      <c r="QKK672" s="65"/>
      <c r="QKL672" s="65"/>
      <c r="QKM672" s="65"/>
      <c r="QKN672" s="65"/>
      <c r="QKO672" s="65"/>
      <c r="QKP672" s="65"/>
      <c r="QKQ672" s="65"/>
      <c r="QKR672" s="65"/>
      <c r="QKS672" s="65"/>
      <c r="QKT672" s="65"/>
      <c r="QKU672" s="65"/>
      <c r="QKV672" s="65"/>
      <c r="QKW672" s="65"/>
      <c r="QKX672" s="65"/>
      <c r="QKY672" s="65"/>
      <c r="QKZ672" s="65"/>
      <c r="QLA672" s="65"/>
      <c r="QLB672" s="65"/>
      <c r="QLC672" s="65"/>
      <c r="QLD672" s="65"/>
      <c r="QLE672" s="65"/>
      <c r="QLF672" s="65"/>
      <c r="QLG672" s="65"/>
      <c r="QLH672" s="65"/>
      <c r="QLI672" s="65"/>
      <c r="QLJ672" s="65"/>
      <c r="QLK672" s="65"/>
      <c r="QLL672" s="65"/>
      <c r="QLM672" s="65"/>
      <c r="QLN672" s="65"/>
      <c r="QLO672" s="65"/>
      <c r="QLP672" s="65"/>
      <c r="QLQ672" s="65"/>
      <c r="QLR672" s="65"/>
      <c r="QLS672" s="65"/>
      <c r="QLT672" s="65"/>
      <c r="QLU672" s="65"/>
      <c r="QLV672" s="65"/>
      <c r="QLW672" s="65"/>
      <c r="QLX672" s="65"/>
      <c r="QLY672" s="65"/>
      <c r="QLZ672" s="65"/>
      <c r="QMA672" s="65"/>
      <c r="QMB672" s="65"/>
      <c r="QMC672" s="65"/>
      <c r="QMD672" s="65"/>
      <c r="QME672" s="65"/>
      <c r="QMF672" s="65"/>
      <c r="QMG672" s="65"/>
      <c r="QMH672" s="65"/>
      <c r="QMI672" s="65"/>
      <c r="QMJ672" s="65"/>
      <c r="QMK672" s="65"/>
      <c r="QML672" s="65"/>
      <c r="QMM672" s="65"/>
      <c r="QMN672" s="65"/>
      <c r="QMO672" s="65"/>
      <c r="QMP672" s="65"/>
      <c r="QMQ672" s="65"/>
      <c r="QMR672" s="65"/>
      <c r="QMS672" s="65"/>
      <c r="QMT672" s="65"/>
      <c r="QMU672" s="65"/>
      <c r="QMV672" s="65"/>
      <c r="QMW672" s="65"/>
      <c r="QMX672" s="65"/>
      <c r="QMY672" s="65"/>
      <c r="QMZ672" s="65"/>
      <c r="QNA672" s="65"/>
      <c r="QNB672" s="65"/>
      <c r="QNC672" s="65"/>
      <c r="QND672" s="65"/>
      <c r="QNE672" s="65"/>
      <c r="QNF672" s="65"/>
      <c r="QNG672" s="65"/>
      <c r="QNH672" s="65"/>
      <c r="QNI672" s="65"/>
      <c r="QNJ672" s="65"/>
      <c r="QNK672" s="65"/>
      <c r="QNL672" s="65"/>
      <c r="QNM672" s="65"/>
      <c r="QNN672" s="65"/>
      <c r="QNO672" s="65"/>
      <c r="QNP672" s="65"/>
      <c r="QNQ672" s="65"/>
      <c r="QNR672" s="65"/>
      <c r="QNS672" s="65"/>
      <c r="QNT672" s="65"/>
      <c r="QNU672" s="65"/>
      <c r="QNV672" s="65"/>
      <c r="QNW672" s="65"/>
      <c r="QNX672" s="65"/>
      <c r="QNY672" s="65"/>
      <c r="QNZ672" s="65"/>
      <c r="QOA672" s="65"/>
      <c r="QOB672" s="65"/>
      <c r="QOC672" s="65"/>
      <c r="QOD672" s="65"/>
      <c r="QOE672" s="65"/>
      <c r="QOF672" s="65"/>
      <c r="QOG672" s="65"/>
      <c r="QOH672" s="65"/>
      <c r="QOI672" s="65"/>
      <c r="QOJ672" s="65"/>
      <c r="QOK672" s="65"/>
      <c r="QOL672" s="65"/>
      <c r="QOM672" s="65"/>
      <c r="QON672" s="65"/>
      <c r="QOO672" s="65"/>
      <c r="QOP672" s="65"/>
      <c r="QOQ672" s="65"/>
      <c r="QOR672" s="65"/>
      <c r="QOS672" s="65"/>
      <c r="QOT672" s="65"/>
      <c r="QOU672" s="65"/>
      <c r="QOV672" s="65"/>
      <c r="QOW672" s="65"/>
      <c r="QOX672" s="65"/>
      <c r="QOY672" s="65"/>
      <c r="QOZ672" s="65"/>
      <c r="QPA672" s="65"/>
      <c r="QPB672" s="65"/>
      <c r="QPC672" s="65"/>
      <c r="QPD672" s="65"/>
      <c r="QPE672" s="65"/>
      <c r="QPF672" s="65"/>
      <c r="QPG672" s="65"/>
      <c r="QPH672" s="65"/>
      <c r="QPI672" s="65"/>
      <c r="QPJ672" s="65"/>
      <c r="QPK672" s="65"/>
      <c r="QPL672" s="65"/>
      <c r="QPM672" s="65"/>
      <c r="QPN672" s="65"/>
      <c r="QPO672" s="65"/>
      <c r="QPP672" s="65"/>
      <c r="QPQ672" s="65"/>
      <c r="QPR672" s="65"/>
      <c r="QPS672" s="65"/>
      <c r="QPT672" s="65"/>
      <c r="QPU672" s="65"/>
      <c r="QPV672" s="65"/>
      <c r="QPW672" s="65"/>
      <c r="QPX672" s="65"/>
      <c r="QPY672" s="65"/>
      <c r="QPZ672" s="65"/>
      <c r="QQA672" s="65"/>
      <c r="QQB672" s="65"/>
      <c r="QQC672" s="65"/>
      <c r="QQD672" s="65"/>
      <c r="QQE672" s="65"/>
      <c r="QQF672" s="65"/>
      <c r="QQG672" s="65"/>
      <c r="QQH672" s="65"/>
      <c r="QQI672" s="65"/>
      <c r="QQJ672" s="65"/>
      <c r="QQK672" s="65"/>
      <c r="QQL672" s="65"/>
      <c r="QQM672" s="65"/>
      <c r="QQN672" s="65"/>
      <c r="QQO672" s="65"/>
      <c r="QQP672" s="65"/>
      <c r="QQQ672" s="65"/>
      <c r="QQR672" s="65"/>
      <c r="QQS672" s="65"/>
      <c r="QQT672" s="65"/>
      <c r="QQU672" s="65"/>
      <c r="QQV672" s="65"/>
      <c r="QQW672" s="65"/>
      <c r="QQX672" s="65"/>
      <c r="QQY672" s="65"/>
      <c r="QQZ672" s="65"/>
      <c r="QRA672" s="65"/>
      <c r="QRB672" s="65"/>
      <c r="QRC672" s="65"/>
      <c r="QRD672" s="65"/>
      <c r="QRE672" s="65"/>
      <c r="QRF672" s="65"/>
      <c r="QRG672" s="65"/>
      <c r="QRH672" s="65"/>
      <c r="QRI672" s="65"/>
      <c r="QRJ672" s="65"/>
      <c r="QRK672" s="65"/>
      <c r="QRL672" s="65"/>
      <c r="QRM672" s="65"/>
      <c r="QRN672" s="65"/>
      <c r="QRO672" s="65"/>
      <c r="QRP672" s="65"/>
      <c r="QRQ672" s="65"/>
      <c r="QRR672" s="65"/>
      <c r="QRS672" s="65"/>
      <c r="QRT672" s="65"/>
      <c r="QRU672" s="65"/>
      <c r="QRV672" s="65"/>
      <c r="QRW672" s="65"/>
      <c r="QRX672" s="65"/>
      <c r="QRY672" s="65"/>
      <c r="QRZ672" s="65"/>
      <c r="QSA672" s="65"/>
      <c r="QSB672" s="65"/>
      <c r="QSC672" s="65"/>
      <c r="QSD672" s="65"/>
      <c r="QSE672" s="65"/>
      <c r="QSF672" s="65"/>
      <c r="QSG672" s="65"/>
      <c r="QSH672" s="65"/>
      <c r="QSI672" s="65"/>
      <c r="QSJ672" s="65"/>
      <c r="QSK672" s="65"/>
      <c r="QSL672" s="65"/>
      <c r="QSM672" s="65"/>
      <c r="QSN672" s="65"/>
      <c r="QSO672" s="65"/>
      <c r="QSP672" s="65"/>
      <c r="QSQ672" s="65"/>
      <c r="QSR672" s="65"/>
      <c r="QSS672" s="65"/>
      <c r="QST672" s="65"/>
      <c r="QSU672" s="65"/>
      <c r="QSV672" s="65"/>
      <c r="QSW672" s="65"/>
      <c r="QSX672" s="65"/>
      <c r="QSY672" s="65"/>
      <c r="QSZ672" s="65"/>
      <c r="QTA672" s="65"/>
      <c r="QTB672" s="65"/>
      <c r="QTC672" s="65"/>
      <c r="QTD672" s="65"/>
      <c r="QTE672" s="65"/>
      <c r="QTF672" s="65"/>
      <c r="QTG672" s="65"/>
      <c r="QTH672" s="65"/>
      <c r="QTI672" s="65"/>
      <c r="QTJ672" s="65"/>
      <c r="QTK672" s="65"/>
      <c r="QTL672" s="65"/>
      <c r="QTM672" s="65"/>
      <c r="QTN672" s="65"/>
      <c r="QTO672" s="65"/>
      <c r="QTP672" s="65"/>
      <c r="QTQ672" s="65"/>
      <c r="QTR672" s="65"/>
      <c r="QTS672" s="65"/>
      <c r="QTT672" s="65"/>
      <c r="QTU672" s="65"/>
      <c r="QTV672" s="65"/>
      <c r="QTW672" s="65"/>
      <c r="QTX672" s="65"/>
      <c r="QTY672" s="65"/>
      <c r="QTZ672" s="65"/>
      <c r="QUA672" s="65"/>
      <c r="QUB672" s="65"/>
      <c r="QUC672" s="65"/>
      <c r="QUD672" s="65"/>
      <c r="QUE672" s="65"/>
      <c r="QUF672" s="65"/>
      <c r="QUG672" s="65"/>
      <c r="QUH672" s="65"/>
      <c r="QUI672" s="65"/>
      <c r="QUJ672" s="65"/>
      <c r="QUK672" s="65"/>
      <c r="QUL672" s="65"/>
      <c r="QUM672" s="65"/>
      <c r="QUN672" s="65"/>
      <c r="QUO672" s="65"/>
      <c r="QUP672" s="65"/>
      <c r="QUQ672" s="65"/>
      <c r="QUR672" s="65"/>
      <c r="QUS672" s="65"/>
      <c r="QUT672" s="65"/>
      <c r="QUU672" s="65"/>
      <c r="QUV672" s="65"/>
      <c r="QUW672" s="65"/>
      <c r="QUX672" s="65"/>
      <c r="QUY672" s="65"/>
      <c r="QUZ672" s="65"/>
      <c r="QVA672" s="65"/>
      <c r="QVB672" s="65"/>
      <c r="QVC672" s="65"/>
      <c r="QVD672" s="65"/>
      <c r="QVE672" s="65"/>
      <c r="QVF672" s="65"/>
      <c r="QVG672" s="65"/>
      <c r="QVH672" s="65"/>
      <c r="QVI672" s="65"/>
      <c r="QVJ672" s="65"/>
      <c r="QVK672" s="65"/>
      <c r="QVL672" s="65"/>
      <c r="QVM672" s="65"/>
      <c r="QVN672" s="65"/>
      <c r="QVO672" s="65"/>
      <c r="QVP672" s="65"/>
      <c r="QVQ672" s="65"/>
      <c r="QVR672" s="65"/>
      <c r="QVS672" s="65"/>
      <c r="QVT672" s="65"/>
      <c r="QVU672" s="65"/>
      <c r="QVV672" s="65"/>
      <c r="QVW672" s="65"/>
      <c r="QVX672" s="65"/>
      <c r="QVY672" s="65"/>
      <c r="QVZ672" s="65"/>
      <c r="QWA672" s="65"/>
      <c r="QWB672" s="65"/>
      <c r="QWC672" s="65"/>
      <c r="QWD672" s="65"/>
      <c r="QWE672" s="65"/>
      <c r="QWF672" s="65"/>
      <c r="QWG672" s="65"/>
      <c r="QWH672" s="65"/>
      <c r="QWI672" s="65"/>
      <c r="QWJ672" s="65"/>
      <c r="QWK672" s="65"/>
      <c r="QWL672" s="65"/>
      <c r="QWM672" s="65"/>
      <c r="QWN672" s="65"/>
      <c r="QWO672" s="65"/>
      <c r="QWP672" s="65"/>
      <c r="QWQ672" s="65"/>
      <c r="QWR672" s="65"/>
      <c r="QWS672" s="65"/>
      <c r="QWT672" s="65"/>
      <c r="QWU672" s="65"/>
      <c r="QWV672" s="65"/>
      <c r="QWW672" s="65"/>
      <c r="QWX672" s="65"/>
      <c r="QWY672" s="65"/>
      <c r="QWZ672" s="65"/>
      <c r="QXA672" s="65"/>
      <c r="QXB672" s="65"/>
      <c r="QXC672" s="65"/>
      <c r="QXD672" s="65"/>
      <c r="QXE672" s="65"/>
      <c r="QXF672" s="65"/>
      <c r="QXG672" s="65"/>
      <c r="QXH672" s="65"/>
      <c r="QXI672" s="65"/>
      <c r="QXJ672" s="65"/>
      <c r="QXK672" s="65"/>
      <c r="QXL672" s="65"/>
      <c r="QXM672" s="65"/>
      <c r="QXN672" s="65"/>
      <c r="QXO672" s="65"/>
      <c r="QXP672" s="65"/>
      <c r="QXQ672" s="65"/>
      <c r="QXR672" s="65"/>
      <c r="QXS672" s="65"/>
      <c r="QXT672" s="65"/>
      <c r="QXU672" s="65"/>
      <c r="QXV672" s="65"/>
      <c r="QXW672" s="65"/>
      <c r="QXX672" s="65"/>
      <c r="QXY672" s="65"/>
      <c r="QXZ672" s="65"/>
      <c r="QYA672" s="65"/>
      <c r="QYB672" s="65"/>
      <c r="QYC672" s="65"/>
      <c r="QYD672" s="65"/>
      <c r="QYE672" s="65"/>
      <c r="QYF672" s="65"/>
      <c r="QYG672" s="65"/>
      <c r="QYH672" s="65"/>
      <c r="QYI672" s="65"/>
      <c r="QYJ672" s="65"/>
      <c r="QYK672" s="65"/>
      <c r="QYL672" s="65"/>
      <c r="QYM672" s="65"/>
      <c r="QYN672" s="65"/>
      <c r="QYO672" s="65"/>
      <c r="QYP672" s="65"/>
      <c r="QYQ672" s="65"/>
      <c r="QYR672" s="65"/>
      <c r="QYS672" s="65"/>
      <c r="QYT672" s="65"/>
      <c r="QYU672" s="65"/>
      <c r="QYV672" s="65"/>
      <c r="QYW672" s="65"/>
      <c r="QYX672" s="65"/>
      <c r="QYY672" s="65"/>
      <c r="QYZ672" s="65"/>
      <c r="QZA672" s="65"/>
      <c r="QZB672" s="65"/>
      <c r="QZC672" s="65"/>
      <c r="QZD672" s="65"/>
      <c r="QZE672" s="65"/>
      <c r="QZF672" s="65"/>
      <c r="QZG672" s="65"/>
      <c r="QZH672" s="65"/>
      <c r="QZI672" s="65"/>
      <c r="QZJ672" s="65"/>
      <c r="QZK672" s="65"/>
      <c r="QZL672" s="65"/>
      <c r="QZM672" s="65"/>
      <c r="QZN672" s="65"/>
      <c r="QZO672" s="65"/>
      <c r="QZP672" s="65"/>
      <c r="QZQ672" s="65"/>
      <c r="QZR672" s="65"/>
      <c r="QZS672" s="65"/>
      <c r="QZT672" s="65"/>
      <c r="QZU672" s="65"/>
      <c r="QZV672" s="65"/>
      <c r="QZW672" s="65"/>
      <c r="QZX672" s="65"/>
      <c r="QZY672" s="65"/>
      <c r="QZZ672" s="65"/>
      <c r="RAA672" s="65"/>
      <c r="RAB672" s="65"/>
      <c r="RAC672" s="65"/>
      <c r="RAD672" s="65"/>
      <c r="RAE672" s="65"/>
      <c r="RAF672" s="65"/>
      <c r="RAG672" s="65"/>
      <c r="RAH672" s="65"/>
      <c r="RAI672" s="65"/>
      <c r="RAJ672" s="65"/>
      <c r="RAK672" s="65"/>
      <c r="RAL672" s="65"/>
      <c r="RAM672" s="65"/>
      <c r="RAN672" s="65"/>
      <c r="RAO672" s="65"/>
      <c r="RAP672" s="65"/>
      <c r="RAQ672" s="65"/>
      <c r="RAR672" s="65"/>
      <c r="RAS672" s="65"/>
      <c r="RAT672" s="65"/>
      <c r="RAU672" s="65"/>
      <c r="RAV672" s="65"/>
      <c r="RAW672" s="65"/>
      <c r="RAX672" s="65"/>
      <c r="RAY672" s="65"/>
      <c r="RAZ672" s="65"/>
      <c r="RBA672" s="65"/>
      <c r="RBB672" s="65"/>
      <c r="RBC672" s="65"/>
      <c r="RBD672" s="65"/>
      <c r="RBE672" s="65"/>
      <c r="RBF672" s="65"/>
      <c r="RBG672" s="65"/>
      <c r="RBH672" s="65"/>
      <c r="RBI672" s="65"/>
      <c r="RBJ672" s="65"/>
      <c r="RBK672" s="65"/>
      <c r="RBL672" s="65"/>
      <c r="RBM672" s="65"/>
      <c r="RBN672" s="65"/>
      <c r="RBO672" s="65"/>
      <c r="RBP672" s="65"/>
      <c r="RBQ672" s="65"/>
      <c r="RBR672" s="65"/>
      <c r="RBS672" s="65"/>
      <c r="RBT672" s="65"/>
      <c r="RBU672" s="65"/>
      <c r="RBV672" s="65"/>
      <c r="RBW672" s="65"/>
      <c r="RBX672" s="65"/>
      <c r="RBY672" s="65"/>
      <c r="RBZ672" s="65"/>
      <c r="RCA672" s="65"/>
      <c r="RCB672" s="65"/>
      <c r="RCC672" s="65"/>
      <c r="RCD672" s="65"/>
      <c r="RCE672" s="65"/>
      <c r="RCF672" s="65"/>
      <c r="RCG672" s="65"/>
      <c r="RCH672" s="65"/>
      <c r="RCI672" s="65"/>
      <c r="RCJ672" s="65"/>
      <c r="RCK672" s="65"/>
      <c r="RCL672" s="65"/>
      <c r="RCM672" s="65"/>
      <c r="RCN672" s="65"/>
      <c r="RCO672" s="65"/>
      <c r="RCP672" s="65"/>
      <c r="RCQ672" s="65"/>
      <c r="RCR672" s="65"/>
      <c r="RCS672" s="65"/>
      <c r="RCT672" s="65"/>
      <c r="RCU672" s="65"/>
      <c r="RCV672" s="65"/>
      <c r="RCW672" s="65"/>
      <c r="RCX672" s="65"/>
      <c r="RCY672" s="65"/>
      <c r="RCZ672" s="65"/>
      <c r="RDA672" s="65"/>
      <c r="RDB672" s="65"/>
      <c r="RDC672" s="65"/>
      <c r="RDD672" s="65"/>
      <c r="RDE672" s="65"/>
      <c r="RDF672" s="65"/>
      <c r="RDG672" s="65"/>
      <c r="RDH672" s="65"/>
      <c r="RDI672" s="65"/>
      <c r="RDJ672" s="65"/>
      <c r="RDK672" s="65"/>
      <c r="RDL672" s="65"/>
      <c r="RDM672" s="65"/>
      <c r="RDN672" s="65"/>
      <c r="RDO672" s="65"/>
      <c r="RDP672" s="65"/>
      <c r="RDQ672" s="65"/>
      <c r="RDR672" s="65"/>
      <c r="RDS672" s="65"/>
      <c r="RDT672" s="65"/>
      <c r="RDU672" s="65"/>
      <c r="RDV672" s="65"/>
      <c r="RDW672" s="65"/>
      <c r="RDX672" s="65"/>
      <c r="RDY672" s="65"/>
      <c r="RDZ672" s="65"/>
      <c r="REA672" s="65"/>
      <c r="REB672" s="65"/>
      <c r="REC672" s="65"/>
      <c r="RED672" s="65"/>
      <c r="REE672" s="65"/>
      <c r="REF672" s="65"/>
      <c r="REG672" s="65"/>
      <c r="REH672" s="65"/>
      <c r="REI672" s="65"/>
      <c r="REJ672" s="65"/>
      <c r="REK672" s="65"/>
      <c r="REL672" s="65"/>
      <c r="REM672" s="65"/>
      <c r="REN672" s="65"/>
      <c r="REO672" s="65"/>
      <c r="REP672" s="65"/>
      <c r="REQ672" s="65"/>
      <c r="RER672" s="65"/>
      <c r="RES672" s="65"/>
      <c r="RET672" s="65"/>
      <c r="REU672" s="65"/>
      <c r="REV672" s="65"/>
      <c r="REW672" s="65"/>
      <c r="REX672" s="65"/>
      <c r="REY672" s="65"/>
      <c r="REZ672" s="65"/>
      <c r="RFA672" s="65"/>
      <c r="RFB672" s="65"/>
      <c r="RFC672" s="65"/>
      <c r="RFD672" s="65"/>
      <c r="RFE672" s="65"/>
      <c r="RFF672" s="65"/>
      <c r="RFG672" s="65"/>
      <c r="RFH672" s="65"/>
      <c r="RFI672" s="65"/>
      <c r="RFJ672" s="65"/>
      <c r="RFK672" s="65"/>
      <c r="RFL672" s="65"/>
      <c r="RFM672" s="65"/>
      <c r="RFN672" s="65"/>
      <c r="RFO672" s="65"/>
      <c r="RFP672" s="65"/>
      <c r="RFQ672" s="65"/>
      <c r="RFR672" s="65"/>
      <c r="RFS672" s="65"/>
      <c r="RFT672" s="65"/>
      <c r="RFU672" s="65"/>
      <c r="RFV672" s="65"/>
      <c r="RFW672" s="65"/>
      <c r="RFX672" s="65"/>
      <c r="RFY672" s="65"/>
      <c r="RFZ672" s="65"/>
      <c r="RGA672" s="65"/>
      <c r="RGB672" s="65"/>
      <c r="RGC672" s="65"/>
      <c r="RGD672" s="65"/>
      <c r="RGE672" s="65"/>
      <c r="RGF672" s="65"/>
      <c r="RGG672" s="65"/>
      <c r="RGH672" s="65"/>
      <c r="RGI672" s="65"/>
      <c r="RGJ672" s="65"/>
      <c r="RGK672" s="65"/>
      <c r="RGL672" s="65"/>
      <c r="RGM672" s="65"/>
      <c r="RGN672" s="65"/>
      <c r="RGO672" s="65"/>
      <c r="RGP672" s="65"/>
      <c r="RGQ672" s="65"/>
      <c r="RGR672" s="65"/>
      <c r="RGS672" s="65"/>
      <c r="RGT672" s="65"/>
      <c r="RGU672" s="65"/>
      <c r="RGV672" s="65"/>
      <c r="RGW672" s="65"/>
      <c r="RGX672" s="65"/>
      <c r="RGY672" s="65"/>
      <c r="RGZ672" s="65"/>
      <c r="RHA672" s="65"/>
      <c r="RHB672" s="65"/>
      <c r="RHC672" s="65"/>
      <c r="RHD672" s="65"/>
      <c r="RHE672" s="65"/>
      <c r="RHF672" s="65"/>
      <c r="RHG672" s="65"/>
      <c r="RHH672" s="65"/>
      <c r="RHI672" s="65"/>
      <c r="RHJ672" s="65"/>
      <c r="RHK672" s="65"/>
      <c r="RHL672" s="65"/>
      <c r="RHM672" s="65"/>
      <c r="RHN672" s="65"/>
      <c r="RHO672" s="65"/>
      <c r="RHP672" s="65"/>
      <c r="RHQ672" s="65"/>
      <c r="RHR672" s="65"/>
      <c r="RHS672" s="65"/>
      <c r="RHT672" s="65"/>
      <c r="RHU672" s="65"/>
      <c r="RHV672" s="65"/>
      <c r="RHW672" s="65"/>
      <c r="RHX672" s="65"/>
      <c r="RHY672" s="65"/>
      <c r="RHZ672" s="65"/>
      <c r="RIA672" s="65"/>
      <c r="RIB672" s="65"/>
      <c r="RIC672" s="65"/>
      <c r="RID672" s="65"/>
      <c r="RIE672" s="65"/>
      <c r="RIF672" s="65"/>
      <c r="RIG672" s="65"/>
      <c r="RIH672" s="65"/>
      <c r="RII672" s="65"/>
      <c r="RIJ672" s="65"/>
      <c r="RIK672" s="65"/>
      <c r="RIL672" s="65"/>
      <c r="RIM672" s="65"/>
      <c r="RIN672" s="65"/>
      <c r="RIO672" s="65"/>
      <c r="RIP672" s="65"/>
      <c r="RIQ672" s="65"/>
      <c r="RIR672" s="65"/>
      <c r="RIS672" s="65"/>
      <c r="RIT672" s="65"/>
      <c r="RIU672" s="65"/>
      <c r="RIV672" s="65"/>
      <c r="RIW672" s="65"/>
      <c r="RIX672" s="65"/>
      <c r="RIY672" s="65"/>
      <c r="RIZ672" s="65"/>
      <c r="RJA672" s="65"/>
      <c r="RJB672" s="65"/>
      <c r="RJC672" s="65"/>
      <c r="RJD672" s="65"/>
      <c r="RJE672" s="65"/>
      <c r="RJF672" s="65"/>
      <c r="RJG672" s="65"/>
      <c r="RJH672" s="65"/>
      <c r="RJI672" s="65"/>
      <c r="RJJ672" s="65"/>
      <c r="RJK672" s="65"/>
      <c r="RJL672" s="65"/>
      <c r="RJM672" s="65"/>
      <c r="RJN672" s="65"/>
      <c r="RJO672" s="65"/>
      <c r="RJP672" s="65"/>
      <c r="RJQ672" s="65"/>
      <c r="RJR672" s="65"/>
      <c r="RJS672" s="65"/>
      <c r="RJT672" s="65"/>
      <c r="RJU672" s="65"/>
      <c r="RJV672" s="65"/>
      <c r="RJW672" s="65"/>
      <c r="RJX672" s="65"/>
      <c r="RJY672" s="65"/>
      <c r="RJZ672" s="65"/>
      <c r="RKA672" s="65"/>
      <c r="RKB672" s="65"/>
      <c r="RKC672" s="65"/>
      <c r="RKD672" s="65"/>
      <c r="RKE672" s="65"/>
      <c r="RKF672" s="65"/>
      <c r="RKG672" s="65"/>
      <c r="RKH672" s="65"/>
      <c r="RKI672" s="65"/>
      <c r="RKJ672" s="65"/>
      <c r="RKK672" s="65"/>
      <c r="RKL672" s="65"/>
      <c r="RKM672" s="65"/>
      <c r="RKN672" s="65"/>
      <c r="RKO672" s="65"/>
      <c r="RKP672" s="65"/>
      <c r="RKQ672" s="65"/>
      <c r="RKR672" s="65"/>
      <c r="RKS672" s="65"/>
      <c r="RKT672" s="65"/>
      <c r="RKU672" s="65"/>
      <c r="RKV672" s="65"/>
      <c r="RKW672" s="65"/>
      <c r="RKX672" s="65"/>
      <c r="RKY672" s="65"/>
      <c r="RKZ672" s="65"/>
      <c r="RLA672" s="65"/>
      <c r="RLB672" s="65"/>
      <c r="RLC672" s="65"/>
      <c r="RLD672" s="65"/>
      <c r="RLE672" s="65"/>
      <c r="RLF672" s="65"/>
      <c r="RLG672" s="65"/>
      <c r="RLH672" s="65"/>
      <c r="RLI672" s="65"/>
      <c r="RLJ672" s="65"/>
      <c r="RLK672" s="65"/>
      <c r="RLL672" s="65"/>
      <c r="RLM672" s="65"/>
      <c r="RLN672" s="65"/>
      <c r="RLO672" s="65"/>
      <c r="RLP672" s="65"/>
      <c r="RLQ672" s="65"/>
      <c r="RLR672" s="65"/>
      <c r="RLS672" s="65"/>
      <c r="RLT672" s="65"/>
      <c r="RLU672" s="65"/>
      <c r="RLV672" s="65"/>
      <c r="RLW672" s="65"/>
      <c r="RLX672" s="65"/>
      <c r="RLY672" s="65"/>
      <c r="RLZ672" s="65"/>
      <c r="RMA672" s="65"/>
      <c r="RMB672" s="65"/>
      <c r="RMC672" s="65"/>
      <c r="RMD672" s="65"/>
      <c r="RME672" s="65"/>
      <c r="RMF672" s="65"/>
      <c r="RMG672" s="65"/>
      <c r="RMH672" s="65"/>
      <c r="RMI672" s="65"/>
      <c r="RMJ672" s="65"/>
      <c r="RMK672" s="65"/>
      <c r="RML672" s="65"/>
      <c r="RMM672" s="65"/>
      <c r="RMN672" s="65"/>
      <c r="RMO672" s="65"/>
      <c r="RMP672" s="65"/>
      <c r="RMQ672" s="65"/>
      <c r="RMR672" s="65"/>
      <c r="RMS672" s="65"/>
      <c r="RMT672" s="65"/>
      <c r="RMU672" s="65"/>
      <c r="RMV672" s="65"/>
      <c r="RMW672" s="65"/>
      <c r="RMX672" s="65"/>
      <c r="RMY672" s="65"/>
      <c r="RMZ672" s="65"/>
      <c r="RNA672" s="65"/>
      <c r="RNB672" s="65"/>
      <c r="RNC672" s="65"/>
      <c r="RND672" s="65"/>
      <c r="RNE672" s="65"/>
      <c r="RNF672" s="65"/>
      <c r="RNG672" s="65"/>
      <c r="RNH672" s="65"/>
      <c r="RNI672" s="65"/>
      <c r="RNJ672" s="65"/>
      <c r="RNK672" s="65"/>
      <c r="RNL672" s="65"/>
      <c r="RNM672" s="65"/>
      <c r="RNN672" s="65"/>
      <c r="RNO672" s="65"/>
      <c r="RNP672" s="65"/>
      <c r="RNQ672" s="65"/>
      <c r="RNR672" s="65"/>
      <c r="RNS672" s="65"/>
      <c r="RNT672" s="65"/>
      <c r="RNU672" s="65"/>
      <c r="RNV672" s="65"/>
      <c r="RNW672" s="65"/>
      <c r="RNX672" s="65"/>
      <c r="RNY672" s="65"/>
      <c r="RNZ672" s="65"/>
      <c r="ROA672" s="65"/>
      <c r="ROB672" s="65"/>
      <c r="ROC672" s="65"/>
      <c r="ROD672" s="65"/>
      <c r="ROE672" s="65"/>
      <c r="ROF672" s="65"/>
      <c r="ROG672" s="65"/>
      <c r="ROH672" s="65"/>
      <c r="ROI672" s="65"/>
      <c r="ROJ672" s="65"/>
      <c r="ROK672" s="65"/>
      <c r="ROL672" s="65"/>
      <c r="ROM672" s="65"/>
      <c r="RON672" s="65"/>
      <c r="ROO672" s="65"/>
      <c r="ROP672" s="65"/>
      <c r="ROQ672" s="65"/>
      <c r="ROR672" s="65"/>
      <c r="ROS672" s="65"/>
      <c r="ROT672" s="65"/>
      <c r="ROU672" s="65"/>
      <c r="ROV672" s="65"/>
      <c r="ROW672" s="65"/>
      <c r="ROX672" s="65"/>
      <c r="ROY672" s="65"/>
      <c r="ROZ672" s="65"/>
      <c r="RPA672" s="65"/>
      <c r="RPB672" s="65"/>
      <c r="RPC672" s="65"/>
      <c r="RPD672" s="65"/>
      <c r="RPE672" s="65"/>
      <c r="RPF672" s="65"/>
      <c r="RPG672" s="65"/>
      <c r="RPH672" s="65"/>
      <c r="RPI672" s="65"/>
      <c r="RPJ672" s="65"/>
      <c r="RPK672" s="65"/>
      <c r="RPL672" s="65"/>
      <c r="RPM672" s="65"/>
      <c r="RPN672" s="65"/>
      <c r="RPO672" s="65"/>
      <c r="RPP672" s="65"/>
      <c r="RPQ672" s="65"/>
      <c r="RPR672" s="65"/>
      <c r="RPS672" s="65"/>
      <c r="RPT672" s="65"/>
      <c r="RPU672" s="65"/>
      <c r="RPV672" s="65"/>
      <c r="RPW672" s="65"/>
      <c r="RPX672" s="65"/>
      <c r="RPY672" s="65"/>
      <c r="RPZ672" s="65"/>
      <c r="RQA672" s="65"/>
      <c r="RQB672" s="65"/>
      <c r="RQC672" s="65"/>
      <c r="RQD672" s="65"/>
      <c r="RQE672" s="65"/>
      <c r="RQF672" s="65"/>
      <c r="RQG672" s="65"/>
      <c r="RQH672" s="65"/>
      <c r="RQI672" s="65"/>
      <c r="RQJ672" s="65"/>
      <c r="RQK672" s="65"/>
      <c r="RQL672" s="65"/>
      <c r="RQM672" s="65"/>
      <c r="RQN672" s="65"/>
      <c r="RQO672" s="65"/>
      <c r="RQP672" s="65"/>
      <c r="RQQ672" s="65"/>
      <c r="RQR672" s="65"/>
      <c r="RQS672" s="65"/>
      <c r="RQT672" s="65"/>
      <c r="RQU672" s="65"/>
      <c r="RQV672" s="65"/>
      <c r="RQW672" s="65"/>
      <c r="RQX672" s="65"/>
      <c r="RQY672" s="65"/>
      <c r="RQZ672" s="65"/>
      <c r="RRA672" s="65"/>
      <c r="RRB672" s="65"/>
      <c r="RRC672" s="65"/>
      <c r="RRD672" s="65"/>
      <c r="RRE672" s="65"/>
      <c r="RRF672" s="65"/>
      <c r="RRG672" s="65"/>
      <c r="RRH672" s="65"/>
      <c r="RRI672" s="65"/>
      <c r="RRJ672" s="65"/>
      <c r="RRK672" s="65"/>
      <c r="RRL672" s="65"/>
      <c r="RRM672" s="65"/>
      <c r="RRN672" s="65"/>
      <c r="RRO672" s="65"/>
      <c r="RRP672" s="65"/>
      <c r="RRQ672" s="65"/>
      <c r="RRR672" s="65"/>
      <c r="RRS672" s="65"/>
      <c r="RRT672" s="65"/>
      <c r="RRU672" s="65"/>
      <c r="RRV672" s="65"/>
      <c r="RRW672" s="65"/>
      <c r="RRX672" s="65"/>
      <c r="RRY672" s="65"/>
      <c r="RRZ672" s="65"/>
      <c r="RSA672" s="65"/>
      <c r="RSB672" s="65"/>
      <c r="RSC672" s="65"/>
      <c r="RSD672" s="65"/>
      <c r="RSE672" s="65"/>
      <c r="RSF672" s="65"/>
      <c r="RSG672" s="65"/>
      <c r="RSH672" s="65"/>
      <c r="RSI672" s="65"/>
      <c r="RSJ672" s="65"/>
      <c r="RSK672" s="65"/>
      <c r="RSL672" s="65"/>
      <c r="RSM672" s="65"/>
      <c r="RSN672" s="65"/>
      <c r="RSO672" s="65"/>
      <c r="RSP672" s="65"/>
      <c r="RSQ672" s="65"/>
      <c r="RSR672" s="65"/>
      <c r="RSS672" s="65"/>
      <c r="RST672" s="65"/>
      <c r="RSU672" s="65"/>
      <c r="RSV672" s="65"/>
      <c r="RSW672" s="65"/>
      <c r="RSX672" s="65"/>
      <c r="RSY672" s="65"/>
      <c r="RSZ672" s="65"/>
      <c r="RTA672" s="65"/>
      <c r="RTB672" s="65"/>
      <c r="RTC672" s="65"/>
      <c r="RTD672" s="65"/>
      <c r="RTE672" s="65"/>
      <c r="RTF672" s="65"/>
      <c r="RTG672" s="65"/>
      <c r="RTH672" s="65"/>
      <c r="RTI672" s="65"/>
      <c r="RTJ672" s="65"/>
      <c r="RTK672" s="65"/>
      <c r="RTL672" s="65"/>
      <c r="RTM672" s="65"/>
      <c r="RTN672" s="65"/>
      <c r="RTO672" s="65"/>
      <c r="RTP672" s="65"/>
      <c r="RTQ672" s="65"/>
      <c r="RTR672" s="65"/>
      <c r="RTS672" s="65"/>
      <c r="RTT672" s="65"/>
      <c r="RTU672" s="65"/>
      <c r="RTV672" s="65"/>
      <c r="RTW672" s="65"/>
      <c r="RTX672" s="65"/>
      <c r="RTY672" s="65"/>
      <c r="RTZ672" s="65"/>
      <c r="RUA672" s="65"/>
      <c r="RUB672" s="65"/>
      <c r="RUC672" s="65"/>
      <c r="RUD672" s="65"/>
      <c r="RUE672" s="65"/>
      <c r="RUF672" s="65"/>
      <c r="RUG672" s="65"/>
      <c r="RUH672" s="65"/>
      <c r="RUI672" s="65"/>
      <c r="RUJ672" s="65"/>
      <c r="RUK672" s="65"/>
      <c r="RUL672" s="65"/>
      <c r="RUM672" s="65"/>
      <c r="RUN672" s="65"/>
      <c r="RUO672" s="65"/>
      <c r="RUP672" s="65"/>
      <c r="RUQ672" s="65"/>
      <c r="RUR672" s="65"/>
      <c r="RUS672" s="65"/>
      <c r="RUT672" s="65"/>
      <c r="RUU672" s="65"/>
      <c r="RUV672" s="65"/>
      <c r="RUW672" s="65"/>
      <c r="RUX672" s="65"/>
      <c r="RUY672" s="65"/>
      <c r="RUZ672" s="65"/>
      <c r="RVA672" s="65"/>
      <c r="RVB672" s="65"/>
      <c r="RVC672" s="65"/>
      <c r="RVD672" s="65"/>
      <c r="RVE672" s="65"/>
      <c r="RVF672" s="65"/>
      <c r="RVG672" s="65"/>
      <c r="RVH672" s="65"/>
      <c r="RVI672" s="65"/>
      <c r="RVJ672" s="65"/>
      <c r="RVK672" s="65"/>
      <c r="RVL672" s="65"/>
      <c r="RVM672" s="65"/>
      <c r="RVN672" s="65"/>
      <c r="RVO672" s="65"/>
      <c r="RVP672" s="65"/>
      <c r="RVQ672" s="65"/>
      <c r="RVR672" s="65"/>
      <c r="RVS672" s="65"/>
      <c r="RVT672" s="65"/>
      <c r="RVU672" s="65"/>
      <c r="RVV672" s="65"/>
      <c r="RVW672" s="65"/>
      <c r="RVX672" s="65"/>
      <c r="RVY672" s="65"/>
      <c r="RVZ672" s="65"/>
      <c r="RWA672" s="65"/>
      <c r="RWB672" s="65"/>
      <c r="RWC672" s="65"/>
      <c r="RWD672" s="65"/>
      <c r="RWE672" s="65"/>
      <c r="RWF672" s="65"/>
      <c r="RWG672" s="65"/>
      <c r="RWH672" s="65"/>
      <c r="RWI672" s="65"/>
      <c r="RWJ672" s="65"/>
      <c r="RWK672" s="65"/>
      <c r="RWL672" s="65"/>
      <c r="RWM672" s="65"/>
      <c r="RWN672" s="65"/>
      <c r="RWO672" s="65"/>
      <c r="RWP672" s="65"/>
      <c r="RWQ672" s="65"/>
      <c r="RWR672" s="65"/>
      <c r="RWS672" s="65"/>
      <c r="RWT672" s="65"/>
      <c r="RWU672" s="65"/>
      <c r="RWV672" s="65"/>
      <c r="RWW672" s="65"/>
      <c r="RWX672" s="65"/>
      <c r="RWY672" s="65"/>
      <c r="RWZ672" s="65"/>
      <c r="RXA672" s="65"/>
      <c r="RXB672" s="65"/>
      <c r="RXC672" s="65"/>
      <c r="RXD672" s="65"/>
      <c r="RXE672" s="65"/>
      <c r="RXF672" s="65"/>
      <c r="RXG672" s="65"/>
      <c r="RXH672" s="65"/>
      <c r="RXI672" s="65"/>
      <c r="RXJ672" s="65"/>
      <c r="RXK672" s="65"/>
      <c r="RXL672" s="65"/>
      <c r="RXM672" s="65"/>
      <c r="RXN672" s="65"/>
      <c r="RXO672" s="65"/>
      <c r="RXP672" s="65"/>
      <c r="RXQ672" s="65"/>
      <c r="RXR672" s="65"/>
      <c r="RXS672" s="65"/>
      <c r="RXT672" s="65"/>
      <c r="RXU672" s="65"/>
      <c r="RXV672" s="65"/>
      <c r="RXW672" s="65"/>
      <c r="RXX672" s="65"/>
      <c r="RXY672" s="65"/>
      <c r="RXZ672" s="65"/>
      <c r="RYA672" s="65"/>
      <c r="RYB672" s="65"/>
      <c r="RYC672" s="65"/>
      <c r="RYD672" s="65"/>
      <c r="RYE672" s="65"/>
      <c r="RYF672" s="65"/>
      <c r="RYG672" s="65"/>
      <c r="RYH672" s="65"/>
      <c r="RYI672" s="65"/>
      <c r="RYJ672" s="65"/>
      <c r="RYK672" s="65"/>
      <c r="RYL672" s="65"/>
      <c r="RYM672" s="65"/>
      <c r="RYN672" s="65"/>
      <c r="RYO672" s="65"/>
      <c r="RYP672" s="65"/>
      <c r="RYQ672" s="65"/>
      <c r="RYR672" s="65"/>
      <c r="RYS672" s="65"/>
      <c r="RYT672" s="65"/>
      <c r="RYU672" s="65"/>
      <c r="RYV672" s="65"/>
      <c r="RYW672" s="65"/>
      <c r="RYX672" s="65"/>
      <c r="RYY672" s="65"/>
      <c r="RYZ672" s="65"/>
      <c r="RZA672" s="65"/>
      <c r="RZB672" s="65"/>
      <c r="RZC672" s="65"/>
      <c r="RZD672" s="65"/>
      <c r="RZE672" s="65"/>
      <c r="RZF672" s="65"/>
      <c r="RZG672" s="65"/>
      <c r="RZH672" s="65"/>
      <c r="RZI672" s="65"/>
      <c r="RZJ672" s="65"/>
      <c r="RZK672" s="65"/>
      <c r="RZL672" s="65"/>
      <c r="RZM672" s="65"/>
      <c r="RZN672" s="65"/>
      <c r="RZO672" s="65"/>
      <c r="RZP672" s="65"/>
      <c r="RZQ672" s="65"/>
      <c r="RZR672" s="65"/>
      <c r="RZS672" s="65"/>
      <c r="RZT672" s="65"/>
      <c r="RZU672" s="65"/>
      <c r="RZV672" s="65"/>
      <c r="RZW672" s="65"/>
      <c r="RZX672" s="65"/>
      <c r="RZY672" s="65"/>
      <c r="RZZ672" s="65"/>
      <c r="SAA672" s="65"/>
      <c r="SAB672" s="65"/>
      <c r="SAC672" s="65"/>
      <c r="SAD672" s="65"/>
      <c r="SAE672" s="65"/>
      <c r="SAF672" s="65"/>
      <c r="SAG672" s="65"/>
      <c r="SAH672" s="65"/>
      <c r="SAI672" s="65"/>
      <c r="SAJ672" s="65"/>
      <c r="SAK672" s="65"/>
      <c r="SAL672" s="65"/>
      <c r="SAM672" s="65"/>
      <c r="SAN672" s="65"/>
      <c r="SAO672" s="65"/>
      <c r="SAP672" s="65"/>
      <c r="SAQ672" s="65"/>
      <c r="SAR672" s="65"/>
      <c r="SAS672" s="65"/>
      <c r="SAT672" s="65"/>
      <c r="SAU672" s="65"/>
      <c r="SAV672" s="65"/>
      <c r="SAW672" s="65"/>
      <c r="SAX672" s="65"/>
      <c r="SAY672" s="65"/>
      <c r="SAZ672" s="65"/>
      <c r="SBA672" s="65"/>
      <c r="SBB672" s="65"/>
      <c r="SBC672" s="65"/>
      <c r="SBD672" s="65"/>
      <c r="SBE672" s="65"/>
      <c r="SBF672" s="65"/>
      <c r="SBG672" s="65"/>
      <c r="SBH672" s="65"/>
      <c r="SBI672" s="65"/>
      <c r="SBJ672" s="65"/>
      <c r="SBK672" s="65"/>
      <c r="SBL672" s="65"/>
      <c r="SBM672" s="65"/>
      <c r="SBN672" s="65"/>
      <c r="SBO672" s="65"/>
      <c r="SBP672" s="65"/>
      <c r="SBQ672" s="65"/>
      <c r="SBR672" s="65"/>
      <c r="SBS672" s="65"/>
      <c r="SBT672" s="65"/>
      <c r="SBU672" s="65"/>
      <c r="SBV672" s="65"/>
      <c r="SBW672" s="65"/>
      <c r="SBX672" s="65"/>
      <c r="SBY672" s="65"/>
      <c r="SBZ672" s="65"/>
      <c r="SCA672" s="65"/>
      <c r="SCB672" s="65"/>
      <c r="SCC672" s="65"/>
      <c r="SCD672" s="65"/>
      <c r="SCE672" s="65"/>
      <c r="SCF672" s="65"/>
      <c r="SCG672" s="65"/>
      <c r="SCH672" s="65"/>
      <c r="SCI672" s="65"/>
      <c r="SCJ672" s="65"/>
      <c r="SCK672" s="65"/>
      <c r="SCL672" s="65"/>
      <c r="SCM672" s="65"/>
      <c r="SCN672" s="65"/>
      <c r="SCO672" s="65"/>
      <c r="SCP672" s="65"/>
      <c r="SCQ672" s="65"/>
      <c r="SCR672" s="65"/>
      <c r="SCS672" s="65"/>
      <c r="SCT672" s="65"/>
      <c r="SCU672" s="65"/>
      <c r="SCV672" s="65"/>
      <c r="SCW672" s="65"/>
      <c r="SCX672" s="65"/>
      <c r="SCY672" s="65"/>
      <c r="SCZ672" s="65"/>
      <c r="SDA672" s="65"/>
      <c r="SDB672" s="65"/>
      <c r="SDC672" s="65"/>
      <c r="SDD672" s="65"/>
      <c r="SDE672" s="65"/>
      <c r="SDF672" s="65"/>
      <c r="SDG672" s="65"/>
      <c r="SDH672" s="65"/>
      <c r="SDI672" s="65"/>
      <c r="SDJ672" s="65"/>
      <c r="SDK672" s="65"/>
      <c r="SDL672" s="65"/>
      <c r="SDM672" s="65"/>
      <c r="SDN672" s="65"/>
      <c r="SDO672" s="65"/>
      <c r="SDP672" s="65"/>
      <c r="SDQ672" s="65"/>
      <c r="SDR672" s="65"/>
      <c r="SDS672" s="65"/>
      <c r="SDT672" s="65"/>
      <c r="SDU672" s="65"/>
      <c r="SDV672" s="65"/>
      <c r="SDW672" s="65"/>
      <c r="SDX672" s="65"/>
      <c r="SDY672" s="65"/>
      <c r="SDZ672" s="65"/>
      <c r="SEA672" s="65"/>
      <c r="SEB672" s="65"/>
      <c r="SEC672" s="65"/>
      <c r="SED672" s="65"/>
      <c r="SEE672" s="65"/>
      <c r="SEF672" s="65"/>
      <c r="SEG672" s="65"/>
      <c r="SEH672" s="65"/>
      <c r="SEI672" s="65"/>
      <c r="SEJ672" s="65"/>
      <c r="SEK672" s="65"/>
      <c r="SEL672" s="65"/>
      <c r="SEM672" s="65"/>
      <c r="SEN672" s="65"/>
      <c r="SEO672" s="65"/>
      <c r="SEP672" s="65"/>
      <c r="SEQ672" s="65"/>
      <c r="SER672" s="65"/>
      <c r="SES672" s="65"/>
      <c r="SET672" s="65"/>
      <c r="SEU672" s="65"/>
      <c r="SEV672" s="65"/>
      <c r="SEW672" s="65"/>
      <c r="SEX672" s="65"/>
      <c r="SEY672" s="65"/>
      <c r="SEZ672" s="65"/>
      <c r="SFA672" s="65"/>
      <c r="SFB672" s="65"/>
      <c r="SFC672" s="65"/>
      <c r="SFD672" s="65"/>
      <c r="SFE672" s="65"/>
      <c r="SFF672" s="65"/>
      <c r="SFG672" s="65"/>
      <c r="SFH672" s="65"/>
      <c r="SFI672" s="65"/>
      <c r="SFJ672" s="65"/>
      <c r="SFK672" s="65"/>
      <c r="SFL672" s="65"/>
      <c r="SFM672" s="65"/>
      <c r="SFN672" s="65"/>
      <c r="SFO672" s="65"/>
      <c r="SFP672" s="65"/>
      <c r="SFQ672" s="65"/>
      <c r="SFR672" s="65"/>
      <c r="SFS672" s="65"/>
      <c r="SFT672" s="65"/>
      <c r="SFU672" s="65"/>
      <c r="SFV672" s="65"/>
      <c r="SFW672" s="65"/>
      <c r="SFX672" s="65"/>
      <c r="SFY672" s="65"/>
      <c r="SFZ672" s="65"/>
      <c r="SGA672" s="65"/>
      <c r="SGB672" s="65"/>
      <c r="SGC672" s="65"/>
      <c r="SGD672" s="65"/>
      <c r="SGE672" s="65"/>
      <c r="SGF672" s="65"/>
      <c r="SGG672" s="65"/>
      <c r="SGH672" s="65"/>
      <c r="SGI672" s="65"/>
      <c r="SGJ672" s="65"/>
      <c r="SGK672" s="65"/>
      <c r="SGL672" s="65"/>
      <c r="SGM672" s="65"/>
      <c r="SGN672" s="65"/>
      <c r="SGO672" s="65"/>
      <c r="SGP672" s="65"/>
      <c r="SGQ672" s="65"/>
      <c r="SGR672" s="65"/>
      <c r="SGS672" s="65"/>
      <c r="SGT672" s="65"/>
      <c r="SGU672" s="65"/>
      <c r="SGV672" s="65"/>
      <c r="SGW672" s="65"/>
      <c r="SGX672" s="65"/>
      <c r="SGY672" s="65"/>
      <c r="SGZ672" s="65"/>
      <c r="SHA672" s="65"/>
      <c r="SHB672" s="65"/>
      <c r="SHC672" s="65"/>
      <c r="SHD672" s="65"/>
      <c r="SHE672" s="65"/>
      <c r="SHF672" s="65"/>
      <c r="SHG672" s="65"/>
      <c r="SHH672" s="65"/>
      <c r="SHI672" s="65"/>
      <c r="SHJ672" s="65"/>
      <c r="SHK672" s="65"/>
      <c r="SHL672" s="65"/>
      <c r="SHM672" s="65"/>
      <c r="SHN672" s="65"/>
      <c r="SHO672" s="65"/>
      <c r="SHP672" s="65"/>
      <c r="SHQ672" s="65"/>
      <c r="SHR672" s="65"/>
      <c r="SHS672" s="65"/>
      <c r="SHT672" s="65"/>
      <c r="SHU672" s="65"/>
      <c r="SHV672" s="65"/>
      <c r="SHW672" s="65"/>
      <c r="SHX672" s="65"/>
      <c r="SHY672" s="65"/>
      <c r="SHZ672" s="65"/>
      <c r="SIA672" s="65"/>
      <c r="SIB672" s="65"/>
      <c r="SIC672" s="65"/>
      <c r="SID672" s="65"/>
      <c r="SIE672" s="65"/>
      <c r="SIF672" s="65"/>
      <c r="SIG672" s="65"/>
      <c r="SIH672" s="65"/>
      <c r="SII672" s="65"/>
      <c r="SIJ672" s="65"/>
      <c r="SIK672" s="65"/>
      <c r="SIL672" s="65"/>
      <c r="SIM672" s="65"/>
      <c r="SIN672" s="65"/>
      <c r="SIO672" s="65"/>
      <c r="SIP672" s="65"/>
      <c r="SIQ672" s="65"/>
      <c r="SIR672" s="65"/>
      <c r="SIS672" s="65"/>
      <c r="SIT672" s="65"/>
      <c r="SIU672" s="65"/>
      <c r="SIV672" s="65"/>
      <c r="SIW672" s="65"/>
      <c r="SIX672" s="65"/>
      <c r="SIY672" s="65"/>
      <c r="SIZ672" s="65"/>
      <c r="SJA672" s="65"/>
      <c r="SJB672" s="65"/>
      <c r="SJC672" s="65"/>
      <c r="SJD672" s="65"/>
      <c r="SJE672" s="65"/>
      <c r="SJF672" s="65"/>
      <c r="SJG672" s="65"/>
      <c r="SJH672" s="65"/>
      <c r="SJI672" s="65"/>
      <c r="SJJ672" s="65"/>
      <c r="SJK672" s="65"/>
      <c r="SJL672" s="65"/>
      <c r="SJM672" s="65"/>
      <c r="SJN672" s="65"/>
      <c r="SJO672" s="65"/>
      <c r="SJP672" s="65"/>
      <c r="SJQ672" s="65"/>
      <c r="SJR672" s="65"/>
      <c r="SJS672" s="65"/>
      <c r="SJT672" s="65"/>
      <c r="SJU672" s="65"/>
      <c r="SJV672" s="65"/>
      <c r="SJW672" s="65"/>
      <c r="SJX672" s="65"/>
      <c r="SJY672" s="65"/>
      <c r="SJZ672" s="65"/>
      <c r="SKA672" s="65"/>
      <c r="SKB672" s="65"/>
      <c r="SKC672" s="65"/>
      <c r="SKD672" s="65"/>
      <c r="SKE672" s="65"/>
      <c r="SKF672" s="65"/>
      <c r="SKG672" s="65"/>
      <c r="SKH672" s="65"/>
      <c r="SKI672" s="65"/>
      <c r="SKJ672" s="65"/>
      <c r="SKK672" s="65"/>
      <c r="SKL672" s="65"/>
      <c r="SKM672" s="65"/>
      <c r="SKN672" s="65"/>
      <c r="SKO672" s="65"/>
      <c r="SKP672" s="65"/>
      <c r="SKQ672" s="65"/>
      <c r="SKR672" s="65"/>
      <c r="SKS672" s="65"/>
      <c r="SKT672" s="65"/>
      <c r="SKU672" s="65"/>
      <c r="SKV672" s="65"/>
      <c r="SKW672" s="65"/>
      <c r="SKX672" s="65"/>
      <c r="SKY672" s="65"/>
      <c r="SKZ672" s="65"/>
      <c r="SLA672" s="65"/>
      <c r="SLB672" s="65"/>
      <c r="SLC672" s="65"/>
      <c r="SLD672" s="65"/>
      <c r="SLE672" s="65"/>
      <c r="SLF672" s="65"/>
      <c r="SLG672" s="65"/>
      <c r="SLH672" s="65"/>
      <c r="SLI672" s="65"/>
      <c r="SLJ672" s="65"/>
      <c r="SLK672" s="65"/>
      <c r="SLL672" s="65"/>
      <c r="SLM672" s="65"/>
      <c r="SLN672" s="65"/>
      <c r="SLO672" s="65"/>
      <c r="SLP672" s="65"/>
      <c r="SLQ672" s="65"/>
      <c r="SLR672" s="65"/>
      <c r="SLS672" s="65"/>
      <c r="SLT672" s="65"/>
      <c r="SLU672" s="65"/>
      <c r="SLV672" s="65"/>
      <c r="SLW672" s="65"/>
      <c r="SLX672" s="65"/>
      <c r="SLY672" s="65"/>
      <c r="SLZ672" s="65"/>
      <c r="SMA672" s="65"/>
      <c r="SMB672" s="65"/>
      <c r="SMC672" s="65"/>
      <c r="SMD672" s="65"/>
      <c r="SME672" s="65"/>
      <c r="SMF672" s="65"/>
      <c r="SMG672" s="65"/>
      <c r="SMH672" s="65"/>
      <c r="SMI672" s="65"/>
      <c r="SMJ672" s="65"/>
      <c r="SMK672" s="65"/>
      <c r="SML672" s="65"/>
      <c r="SMM672" s="65"/>
      <c r="SMN672" s="65"/>
      <c r="SMO672" s="65"/>
      <c r="SMP672" s="65"/>
      <c r="SMQ672" s="65"/>
      <c r="SMR672" s="65"/>
      <c r="SMS672" s="65"/>
      <c r="SMT672" s="65"/>
      <c r="SMU672" s="65"/>
      <c r="SMV672" s="65"/>
      <c r="SMW672" s="65"/>
      <c r="SMX672" s="65"/>
      <c r="SMY672" s="65"/>
      <c r="SMZ672" s="65"/>
      <c r="SNA672" s="65"/>
      <c r="SNB672" s="65"/>
      <c r="SNC672" s="65"/>
      <c r="SND672" s="65"/>
      <c r="SNE672" s="65"/>
      <c r="SNF672" s="65"/>
      <c r="SNG672" s="65"/>
      <c r="SNH672" s="65"/>
      <c r="SNI672" s="65"/>
      <c r="SNJ672" s="65"/>
      <c r="SNK672" s="65"/>
      <c r="SNL672" s="65"/>
      <c r="SNM672" s="65"/>
      <c r="SNN672" s="65"/>
      <c r="SNO672" s="65"/>
      <c r="SNP672" s="65"/>
      <c r="SNQ672" s="65"/>
      <c r="SNR672" s="65"/>
      <c r="SNS672" s="65"/>
      <c r="SNT672" s="65"/>
      <c r="SNU672" s="65"/>
      <c r="SNV672" s="65"/>
      <c r="SNW672" s="65"/>
      <c r="SNX672" s="65"/>
      <c r="SNY672" s="65"/>
      <c r="SNZ672" s="65"/>
      <c r="SOA672" s="65"/>
      <c r="SOB672" s="65"/>
      <c r="SOC672" s="65"/>
      <c r="SOD672" s="65"/>
      <c r="SOE672" s="65"/>
      <c r="SOF672" s="65"/>
      <c r="SOG672" s="65"/>
      <c r="SOH672" s="65"/>
      <c r="SOI672" s="65"/>
      <c r="SOJ672" s="65"/>
      <c r="SOK672" s="65"/>
      <c r="SOL672" s="65"/>
      <c r="SOM672" s="65"/>
      <c r="SON672" s="65"/>
      <c r="SOO672" s="65"/>
      <c r="SOP672" s="65"/>
      <c r="SOQ672" s="65"/>
      <c r="SOR672" s="65"/>
      <c r="SOS672" s="65"/>
      <c r="SOT672" s="65"/>
      <c r="SOU672" s="65"/>
      <c r="SOV672" s="65"/>
      <c r="SOW672" s="65"/>
      <c r="SOX672" s="65"/>
      <c r="SOY672" s="65"/>
      <c r="SOZ672" s="65"/>
      <c r="SPA672" s="65"/>
      <c r="SPB672" s="65"/>
      <c r="SPC672" s="65"/>
      <c r="SPD672" s="65"/>
      <c r="SPE672" s="65"/>
      <c r="SPF672" s="65"/>
      <c r="SPG672" s="65"/>
      <c r="SPH672" s="65"/>
      <c r="SPI672" s="65"/>
      <c r="SPJ672" s="65"/>
      <c r="SPK672" s="65"/>
      <c r="SPL672" s="65"/>
      <c r="SPM672" s="65"/>
      <c r="SPN672" s="65"/>
      <c r="SPO672" s="65"/>
      <c r="SPP672" s="65"/>
      <c r="SPQ672" s="65"/>
      <c r="SPR672" s="65"/>
      <c r="SPS672" s="65"/>
      <c r="SPT672" s="65"/>
      <c r="SPU672" s="65"/>
      <c r="SPV672" s="65"/>
      <c r="SPW672" s="65"/>
      <c r="SPX672" s="65"/>
      <c r="SPY672" s="65"/>
      <c r="SPZ672" s="65"/>
      <c r="SQA672" s="65"/>
      <c r="SQB672" s="65"/>
      <c r="SQC672" s="65"/>
      <c r="SQD672" s="65"/>
      <c r="SQE672" s="65"/>
      <c r="SQF672" s="65"/>
      <c r="SQG672" s="65"/>
      <c r="SQH672" s="65"/>
      <c r="SQI672" s="65"/>
      <c r="SQJ672" s="65"/>
      <c r="SQK672" s="65"/>
      <c r="SQL672" s="65"/>
      <c r="SQM672" s="65"/>
      <c r="SQN672" s="65"/>
      <c r="SQO672" s="65"/>
      <c r="SQP672" s="65"/>
      <c r="SQQ672" s="65"/>
      <c r="SQR672" s="65"/>
      <c r="SQS672" s="65"/>
      <c r="SQT672" s="65"/>
      <c r="SQU672" s="65"/>
      <c r="SQV672" s="65"/>
      <c r="SQW672" s="65"/>
      <c r="SQX672" s="65"/>
      <c r="SQY672" s="65"/>
      <c r="SQZ672" s="65"/>
      <c r="SRA672" s="65"/>
      <c r="SRB672" s="65"/>
      <c r="SRC672" s="65"/>
      <c r="SRD672" s="65"/>
      <c r="SRE672" s="65"/>
      <c r="SRF672" s="65"/>
      <c r="SRG672" s="65"/>
      <c r="SRH672" s="65"/>
      <c r="SRI672" s="65"/>
      <c r="SRJ672" s="65"/>
      <c r="SRK672" s="65"/>
      <c r="SRL672" s="65"/>
      <c r="SRM672" s="65"/>
      <c r="SRN672" s="65"/>
      <c r="SRO672" s="65"/>
      <c r="SRP672" s="65"/>
      <c r="SRQ672" s="65"/>
      <c r="SRR672" s="65"/>
      <c r="SRS672" s="65"/>
      <c r="SRT672" s="65"/>
      <c r="SRU672" s="65"/>
      <c r="SRV672" s="65"/>
      <c r="SRW672" s="65"/>
      <c r="SRX672" s="65"/>
      <c r="SRY672" s="65"/>
      <c r="SRZ672" s="65"/>
      <c r="SSA672" s="65"/>
      <c r="SSB672" s="65"/>
      <c r="SSC672" s="65"/>
      <c r="SSD672" s="65"/>
      <c r="SSE672" s="65"/>
      <c r="SSF672" s="65"/>
      <c r="SSG672" s="65"/>
      <c r="SSH672" s="65"/>
      <c r="SSI672" s="65"/>
      <c r="SSJ672" s="65"/>
      <c r="SSK672" s="65"/>
      <c r="SSL672" s="65"/>
      <c r="SSM672" s="65"/>
      <c r="SSN672" s="65"/>
      <c r="SSO672" s="65"/>
      <c r="SSP672" s="65"/>
      <c r="SSQ672" s="65"/>
      <c r="SSR672" s="65"/>
      <c r="SSS672" s="65"/>
      <c r="SST672" s="65"/>
      <c r="SSU672" s="65"/>
      <c r="SSV672" s="65"/>
      <c r="SSW672" s="65"/>
      <c r="SSX672" s="65"/>
      <c r="SSY672" s="65"/>
      <c r="SSZ672" s="65"/>
      <c r="STA672" s="65"/>
      <c r="STB672" s="65"/>
      <c r="STC672" s="65"/>
      <c r="STD672" s="65"/>
      <c r="STE672" s="65"/>
      <c r="STF672" s="65"/>
      <c r="STG672" s="65"/>
      <c r="STH672" s="65"/>
      <c r="STI672" s="65"/>
      <c r="STJ672" s="65"/>
      <c r="STK672" s="65"/>
      <c r="STL672" s="65"/>
      <c r="STM672" s="65"/>
      <c r="STN672" s="65"/>
      <c r="STO672" s="65"/>
      <c r="STP672" s="65"/>
      <c r="STQ672" s="65"/>
      <c r="STR672" s="65"/>
      <c r="STS672" s="65"/>
      <c r="STT672" s="65"/>
      <c r="STU672" s="65"/>
      <c r="STV672" s="65"/>
      <c r="STW672" s="65"/>
      <c r="STX672" s="65"/>
      <c r="STY672" s="65"/>
      <c r="STZ672" s="65"/>
      <c r="SUA672" s="65"/>
      <c r="SUB672" s="65"/>
      <c r="SUC672" s="65"/>
      <c r="SUD672" s="65"/>
      <c r="SUE672" s="65"/>
      <c r="SUF672" s="65"/>
      <c r="SUG672" s="65"/>
      <c r="SUH672" s="65"/>
      <c r="SUI672" s="65"/>
      <c r="SUJ672" s="65"/>
      <c r="SUK672" s="65"/>
      <c r="SUL672" s="65"/>
      <c r="SUM672" s="65"/>
      <c r="SUN672" s="65"/>
      <c r="SUO672" s="65"/>
      <c r="SUP672" s="65"/>
      <c r="SUQ672" s="65"/>
      <c r="SUR672" s="65"/>
      <c r="SUS672" s="65"/>
      <c r="SUT672" s="65"/>
      <c r="SUU672" s="65"/>
      <c r="SUV672" s="65"/>
      <c r="SUW672" s="65"/>
      <c r="SUX672" s="65"/>
      <c r="SUY672" s="65"/>
      <c r="SUZ672" s="65"/>
      <c r="SVA672" s="65"/>
      <c r="SVB672" s="65"/>
      <c r="SVC672" s="65"/>
      <c r="SVD672" s="65"/>
      <c r="SVE672" s="65"/>
      <c r="SVF672" s="65"/>
      <c r="SVG672" s="65"/>
      <c r="SVH672" s="65"/>
      <c r="SVI672" s="65"/>
      <c r="SVJ672" s="65"/>
      <c r="SVK672" s="65"/>
      <c r="SVL672" s="65"/>
      <c r="SVM672" s="65"/>
      <c r="SVN672" s="65"/>
      <c r="SVO672" s="65"/>
      <c r="SVP672" s="65"/>
      <c r="SVQ672" s="65"/>
      <c r="SVR672" s="65"/>
      <c r="SVS672" s="65"/>
      <c r="SVT672" s="65"/>
      <c r="SVU672" s="65"/>
      <c r="SVV672" s="65"/>
      <c r="SVW672" s="65"/>
      <c r="SVX672" s="65"/>
      <c r="SVY672" s="65"/>
      <c r="SVZ672" s="65"/>
      <c r="SWA672" s="65"/>
      <c r="SWB672" s="65"/>
      <c r="SWC672" s="65"/>
      <c r="SWD672" s="65"/>
      <c r="SWE672" s="65"/>
      <c r="SWF672" s="65"/>
      <c r="SWG672" s="65"/>
      <c r="SWH672" s="65"/>
      <c r="SWI672" s="65"/>
      <c r="SWJ672" s="65"/>
      <c r="SWK672" s="65"/>
      <c r="SWL672" s="65"/>
      <c r="SWM672" s="65"/>
      <c r="SWN672" s="65"/>
      <c r="SWO672" s="65"/>
      <c r="SWP672" s="65"/>
      <c r="SWQ672" s="65"/>
      <c r="SWR672" s="65"/>
      <c r="SWS672" s="65"/>
      <c r="SWT672" s="65"/>
      <c r="SWU672" s="65"/>
      <c r="SWV672" s="65"/>
      <c r="SWW672" s="65"/>
      <c r="SWX672" s="65"/>
      <c r="SWY672" s="65"/>
      <c r="SWZ672" s="65"/>
      <c r="SXA672" s="65"/>
      <c r="SXB672" s="65"/>
      <c r="SXC672" s="65"/>
      <c r="SXD672" s="65"/>
      <c r="SXE672" s="65"/>
      <c r="SXF672" s="65"/>
      <c r="SXG672" s="65"/>
      <c r="SXH672" s="65"/>
      <c r="SXI672" s="65"/>
      <c r="SXJ672" s="65"/>
      <c r="SXK672" s="65"/>
      <c r="SXL672" s="65"/>
      <c r="SXM672" s="65"/>
      <c r="SXN672" s="65"/>
      <c r="SXO672" s="65"/>
      <c r="SXP672" s="65"/>
      <c r="SXQ672" s="65"/>
      <c r="SXR672" s="65"/>
      <c r="SXS672" s="65"/>
      <c r="SXT672" s="65"/>
      <c r="SXU672" s="65"/>
      <c r="SXV672" s="65"/>
      <c r="SXW672" s="65"/>
      <c r="SXX672" s="65"/>
      <c r="SXY672" s="65"/>
      <c r="SXZ672" s="65"/>
      <c r="SYA672" s="65"/>
      <c r="SYB672" s="65"/>
      <c r="SYC672" s="65"/>
      <c r="SYD672" s="65"/>
      <c r="SYE672" s="65"/>
      <c r="SYF672" s="65"/>
      <c r="SYG672" s="65"/>
      <c r="SYH672" s="65"/>
      <c r="SYI672" s="65"/>
      <c r="SYJ672" s="65"/>
      <c r="SYK672" s="65"/>
      <c r="SYL672" s="65"/>
      <c r="SYM672" s="65"/>
      <c r="SYN672" s="65"/>
      <c r="SYO672" s="65"/>
      <c r="SYP672" s="65"/>
      <c r="SYQ672" s="65"/>
      <c r="SYR672" s="65"/>
      <c r="SYS672" s="65"/>
      <c r="SYT672" s="65"/>
      <c r="SYU672" s="65"/>
      <c r="SYV672" s="65"/>
      <c r="SYW672" s="65"/>
      <c r="SYX672" s="65"/>
      <c r="SYY672" s="65"/>
      <c r="SYZ672" s="65"/>
      <c r="SZA672" s="65"/>
      <c r="SZB672" s="65"/>
      <c r="SZC672" s="65"/>
      <c r="SZD672" s="65"/>
      <c r="SZE672" s="65"/>
      <c r="SZF672" s="65"/>
      <c r="SZG672" s="65"/>
      <c r="SZH672" s="65"/>
      <c r="SZI672" s="65"/>
      <c r="SZJ672" s="65"/>
      <c r="SZK672" s="65"/>
      <c r="SZL672" s="65"/>
      <c r="SZM672" s="65"/>
      <c r="SZN672" s="65"/>
      <c r="SZO672" s="65"/>
      <c r="SZP672" s="65"/>
      <c r="SZQ672" s="65"/>
      <c r="SZR672" s="65"/>
      <c r="SZS672" s="65"/>
      <c r="SZT672" s="65"/>
      <c r="SZU672" s="65"/>
      <c r="SZV672" s="65"/>
      <c r="SZW672" s="65"/>
      <c r="SZX672" s="65"/>
      <c r="SZY672" s="65"/>
      <c r="SZZ672" s="65"/>
      <c r="TAA672" s="65"/>
      <c r="TAB672" s="65"/>
      <c r="TAC672" s="65"/>
      <c r="TAD672" s="65"/>
      <c r="TAE672" s="65"/>
      <c r="TAF672" s="65"/>
      <c r="TAG672" s="65"/>
      <c r="TAH672" s="65"/>
      <c r="TAI672" s="65"/>
      <c r="TAJ672" s="65"/>
      <c r="TAK672" s="65"/>
      <c r="TAL672" s="65"/>
      <c r="TAM672" s="65"/>
      <c r="TAN672" s="65"/>
      <c r="TAO672" s="65"/>
      <c r="TAP672" s="65"/>
      <c r="TAQ672" s="65"/>
      <c r="TAR672" s="65"/>
      <c r="TAS672" s="65"/>
      <c r="TAT672" s="65"/>
      <c r="TAU672" s="65"/>
      <c r="TAV672" s="65"/>
      <c r="TAW672" s="65"/>
      <c r="TAX672" s="65"/>
      <c r="TAY672" s="65"/>
      <c r="TAZ672" s="65"/>
      <c r="TBA672" s="65"/>
      <c r="TBB672" s="65"/>
      <c r="TBC672" s="65"/>
      <c r="TBD672" s="65"/>
      <c r="TBE672" s="65"/>
      <c r="TBF672" s="65"/>
      <c r="TBG672" s="65"/>
      <c r="TBH672" s="65"/>
      <c r="TBI672" s="65"/>
      <c r="TBJ672" s="65"/>
      <c r="TBK672" s="65"/>
      <c r="TBL672" s="65"/>
      <c r="TBM672" s="65"/>
      <c r="TBN672" s="65"/>
      <c r="TBO672" s="65"/>
      <c r="TBP672" s="65"/>
      <c r="TBQ672" s="65"/>
      <c r="TBR672" s="65"/>
      <c r="TBS672" s="65"/>
      <c r="TBT672" s="65"/>
      <c r="TBU672" s="65"/>
      <c r="TBV672" s="65"/>
      <c r="TBW672" s="65"/>
      <c r="TBX672" s="65"/>
      <c r="TBY672" s="65"/>
      <c r="TBZ672" s="65"/>
      <c r="TCA672" s="65"/>
      <c r="TCB672" s="65"/>
      <c r="TCC672" s="65"/>
      <c r="TCD672" s="65"/>
      <c r="TCE672" s="65"/>
      <c r="TCF672" s="65"/>
      <c r="TCG672" s="65"/>
      <c r="TCH672" s="65"/>
      <c r="TCI672" s="65"/>
      <c r="TCJ672" s="65"/>
      <c r="TCK672" s="65"/>
      <c r="TCL672" s="65"/>
      <c r="TCM672" s="65"/>
      <c r="TCN672" s="65"/>
      <c r="TCO672" s="65"/>
      <c r="TCP672" s="65"/>
      <c r="TCQ672" s="65"/>
      <c r="TCR672" s="65"/>
      <c r="TCS672" s="65"/>
      <c r="TCT672" s="65"/>
      <c r="TCU672" s="65"/>
      <c r="TCV672" s="65"/>
      <c r="TCW672" s="65"/>
      <c r="TCX672" s="65"/>
      <c r="TCY672" s="65"/>
      <c r="TCZ672" s="65"/>
      <c r="TDA672" s="65"/>
      <c r="TDB672" s="65"/>
      <c r="TDC672" s="65"/>
      <c r="TDD672" s="65"/>
      <c r="TDE672" s="65"/>
      <c r="TDF672" s="65"/>
      <c r="TDG672" s="65"/>
      <c r="TDH672" s="65"/>
      <c r="TDI672" s="65"/>
      <c r="TDJ672" s="65"/>
      <c r="TDK672" s="65"/>
      <c r="TDL672" s="65"/>
      <c r="TDM672" s="65"/>
      <c r="TDN672" s="65"/>
      <c r="TDO672" s="65"/>
      <c r="TDP672" s="65"/>
      <c r="TDQ672" s="65"/>
      <c r="TDR672" s="65"/>
      <c r="TDS672" s="65"/>
      <c r="TDT672" s="65"/>
      <c r="TDU672" s="65"/>
      <c r="TDV672" s="65"/>
      <c r="TDW672" s="65"/>
      <c r="TDX672" s="65"/>
      <c r="TDY672" s="65"/>
      <c r="TDZ672" s="65"/>
      <c r="TEA672" s="65"/>
      <c r="TEB672" s="65"/>
      <c r="TEC672" s="65"/>
      <c r="TED672" s="65"/>
      <c r="TEE672" s="65"/>
      <c r="TEF672" s="65"/>
      <c r="TEG672" s="65"/>
      <c r="TEH672" s="65"/>
      <c r="TEI672" s="65"/>
      <c r="TEJ672" s="65"/>
      <c r="TEK672" s="65"/>
      <c r="TEL672" s="65"/>
      <c r="TEM672" s="65"/>
      <c r="TEN672" s="65"/>
      <c r="TEO672" s="65"/>
      <c r="TEP672" s="65"/>
      <c r="TEQ672" s="65"/>
      <c r="TER672" s="65"/>
      <c r="TES672" s="65"/>
      <c r="TET672" s="65"/>
      <c r="TEU672" s="65"/>
      <c r="TEV672" s="65"/>
      <c r="TEW672" s="65"/>
      <c r="TEX672" s="65"/>
      <c r="TEY672" s="65"/>
      <c r="TEZ672" s="65"/>
      <c r="TFA672" s="65"/>
      <c r="TFB672" s="65"/>
      <c r="TFC672" s="65"/>
      <c r="TFD672" s="65"/>
      <c r="TFE672" s="65"/>
      <c r="TFF672" s="65"/>
      <c r="TFG672" s="65"/>
      <c r="TFH672" s="65"/>
      <c r="TFI672" s="65"/>
      <c r="TFJ672" s="65"/>
      <c r="TFK672" s="65"/>
      <c r="TFL672" s="65"/>
      <c r="TFM672" s="65"/>
      <c r="TFN672" s="65"/>
      <c r="TFO672" s="65"/>
      <c r="TFP672" s="65"/>
      <c r="TFQ672" s="65"/>
      <c r="TFR672" s="65"/>
      <c r="TFS672" s="65"/>
      <c r="TFT672" s="65"/>
      <c r="TFU672" s="65"/>
      <c r="TFV672" s="65"/>
      <c r="TFW672" s="65"/>
      <c r="TFX672" s="65"/>
      <c r="TFY672" s="65"/>
      <c r="TFZ672" s="65"/>
      <c r="TGA672" s="65"/>
      <c r="TGB672" s="65"/>
      <c r="TGC672" s="65"/>
      <c r="TGD672" s="65"/>
      <c r="TGE672" s="65"/>
      <c r="TGF672" s="65"/>
      <c r="TGG672" s="65"/>
      <c r="TGH672" s="65"/>
      <c r="TGI672" s="65"/>
      <c r="TGJ672" s="65"/>
      <c r="TGK672" s="65"/>
      <c r="TGL672" s="65"/>
      <c r="TGM672" s="65"/>
      <c r="TGN672" s="65"/>
      <c r="TGO672" s="65"/>
      <c r="TGP672" s="65"/>
      <c r="TGQ672" s="65"/>
      <c r="TGR672" s="65"/>
      <c r="TGS672" s="65"/>
      <c r="TGT672" s="65"/>
      <c r="TGU672" s="65"/>
      <c r="TGV672" s="65"/>
      <c r="TGW672" s="65"/>
      <c r="TGX672" s="65"/>
      <c r="TGY672" s="65"/>
      <c r="TGZ672" s="65"/>
      <c r="THA672" s="65"/>
      <c r="THB672" s="65"/>
      <c r="THC672" s="65"/>
      <c r="THD672" s="65"/>
      <c r="THE672" s="65"/>
      <c r="THF672" s="65"/>
      <c r="THG672" s="65"/>
      <c r="THH672" s="65"/>
      <c r="THI672" s="65"/>
      <c r="THJ672" s="65"/>
      <c r="THK672" s="65"/>
      <c r="THL672" s="65"/>
      <c r="THM672" s="65"/>
      <c r="THN672" s="65"/>
      <c r="THO672" s="65"/>
      <c r="THP672" s="65"/>
      <c r="THQ672" s="65"/>
      <c r="THR672" s="65"/>
      <c r="THS672" s="65"/>
      <c r="THT672" s="65"/>
      <c r="THU672" s="65"/>
      <c r="THV672" s="65"/>
      <c r="THW672" s="65"/>
      <c r="THX672" s="65"/>
      <c r="THY672" s="65"/>
      <c r="THZ672" s="65"/>
      <c r="TIA672" s="65"/>
      <c r="TIB672" s="65"/>
      <c r="TIC672" s="65"/>
      <c r="TID672" s="65"/>
      <c r="TIE672" s="65"/>
      <c r="TIF672" s="65"/>
      <c r="TIG672" s="65"/>
      <c r="TIH672" s="65"/>
      <c r="TII672" s="65"/>
      <c r="TIJ672" s="65"/>
      <c r="TIK672" s="65"/>
      <c r="TIL672" s="65"/>
      <c r="TIM672" s="65"/>
      <c r="TIN672" s="65"/>
      <c r="TIO672" s="65"/>
      <c r="TIP672" s="65"/>
      <c r="TIQ672" s="65"/>
      <c r="TIR672" s="65"/>
      <c r="TIS672" s="65"/>
      <c r="TIT672" s="65"/>
      <c r="TIU672" s="65"/>
      <c r="TIV672" s="65"/>
      <c r="TIW672" s="65"/>
      <c r="TIX672" s="65"/>
      <c r="TIY672" s="65"/>
      <c r="TIZ672" s="65"/>
      <c r="TJA672" s="65"/>
      <c r="TJB672" s="65"/>
      <c r="TJC672" s="65"/>
      <c r="TJD672" s="65"/>
      <c r="TJE672" s="65"/>
      <c r="TJF672" s="65"/>
      <c r="TJG672" s="65"/>
      <c r="TJH672" s="65"/>
      <c r="TJI672" s="65"/>
      <c r="TJJ672" s="65"/>
      <c r="TJK672" s="65"/>
      <c r="TJL672" s="65"/>
      <c r="TJM672" s="65"/>
      <c r="TJN672" s="65"/>
      <c r="TJO672" s="65"/>
      <c r="TJP672" s="65"/>
      <c r="TJQ672" s="65"/>
      <c r="TJR672" s="65"/>
      <c r="TJS672" s="65"/>
      <c r="TJT672" s="65"/>
      <c r="TJU672" s="65"/>
      <c r="TJV672" s="65"/>
      <c r="TJW672" s="65"/>
      <c r="TJX672" s="65"/>
      <c r="TJY672" s="65"/>
      <c r="TJZ672" s="65"/>
      <c r="TKA672" s="65"/>
      <c r="TKB672" s="65"/>
      <c r="TKC672" s="65"/>
      <c r="TKD672" s="65"/>
      <c r="TKE672" s="65"/>
      <c r="TKF672" s="65"/>
      <c r="TKG672" s="65"/>
      <c r="TKH672" s="65"/>
      <c r="TKI672" s="65"/>
      <c r="TKJ672" s="65"/>
      <c r="TKK672" s="65"/>
      <c r="TKL672" s="65"/>
      <c r="TKM672" s="65"/>
      <c r="TKN672" s="65"/>
      <c r="TKO672" s="65"/>
      <c r="TKP672" s="65"/>
      <c r="TKQ672" s="65"/>
      <c r="TKR672" s="65"/>
      <c r="TKS672" s="65"/>
      <c r="TKT672" s="65"/>
      <c r="TKU672" s="65"/>
      <c r="TKV672" s="65"/>
      <c r="TKW672" s="65"/>
      <c r="TKX672" s="65"/>
      <c r="TKY672" s="65"/>
      <c r="TKZ672" s="65"/>
      <c r="TLA672" s="65"/>
      <c r="TLB672" s="65"/>
      <c r="TLC672" s="65"/>
      <c r="TLD672" s="65"/>
      <c r="TLE672" s="65"/>
      <c r="TLF672" s="65"/>
      <c r="TLG672" s="65"/>
      <c r="TLH672" s="65"/>
      <c r="TLI672" s="65"/>
      <c r="TLJ672" s="65"/>
      <c r="TLK672" s="65"/>
      <c r="TLL672" s="65"/>
      <c r="TLM672" s="65"/>
      <c r="TLN672" s="65"/>
      <c r="TLO672" s="65"/>
      <c r="TLP672" s="65"/>
      <c r="TLQ672" s="65"/>
      <c r="TLR672" s="65"/>
      <c r="TLS672" s="65"/>
      <c r="TLT672" s="65"/>
      <c r="TLU672" s="65"/>
      <c r="TLV672" s="65"/>
      <c r="TLW672" s="65"/>
      <c r="TLX672" s="65"/>
      <c r="TLY672" s="65"/>
      <c r="TLZ672" s="65"/>
      <c r="TMA672" s="65"/>
      <c r="TMB672" s="65"/>
      <c r="TMC672" s="65"/>
      <c r="TMD672" s="65"/>
      <c r="TME672" s="65"/>
      <c r="TMF672" s="65"/>
      <c r="TMG672" s="65"/>
      <c r="TMH672" s="65"/>
      <c r="TMI672" s="65"/>
      <c r="TMJ672" s="65"/>
      <c r="TMK672" s="65"/>
      <c r="TML672" s="65"/>
      <c r="TMM672" s="65"/>
      <c r="TMN672" s="65"/>
      <c r="TMO672" s="65"/>
      <c r="TMP672" s="65"/>
      <c r="TMQ672" s="65"/>
      <c r="TMR672" s="65"/>
      <c r="TMS672" s="65"/>
      <c r="TMT672" s="65"/>
      <c r="TMU672" s="65"/>
      <c r="TMV672" s="65"/>
      <c r="TMW672" s="65"/>
      <c r="TMX672" s="65"/>
      <c r="TMY672" s="65"/>
      <c r="TMZ672" s="65"/>
      <c r="TNA672" s="65"/>
      <c r="TNB672" s="65"/>
      <c r="TNC672" s="65"/>
      <c r="TND672" s="65"/>
      <c r="TNE672" s="65"/>
      <c r="TNF672" s="65"/>
      <c r="TNG672" s="65"/>
      <c r="TNH672" s="65"/>
      <c r="TNI672" s="65"/>
      <c r="TNJ672" s="65"/>
      <c r="TNK672" s="65"/>
      <c r="TNL672" s="65"/>
      <c r="TNM672" s="65"/>
      <c r="TNN672" s="65"/>
      <c r="TNO672" s="65"/>
      <c r="TNP672" s="65"/>
      <c r="TNQ672" s="65"/>
      <c r="TNR672" s="65"/>
      <c r="TNS672" s="65"/>
      <c r="TNT672" s="65"/>
      <c r="TNU672" s="65"/>
      <c r="TNV672" s="65"/>
      <c r="TNW672" s="65"/>
      <c r="TNX672" s="65"/>
      <c r="TNY672" s="65"/>
      <c r="TNZ672" s="65"/>
      <c r="TOA672" s="65"/>
      <c r="TOB672" s="65"/>
      <c r="TOC672" s="65"/>
      <c r="TOD672" s="65"/>
      <c r="TOE672" s="65"/>
      <c r="TOF672" s="65"/>
      <c r="TOG672" s="65"/>
      <c r="TOH672" s="65"/>
      <c r="TOI672" s="65"/>
      <c r="TOJ672" s="65"/>
      <c r="TOK672" s="65"/>
      <c r="TOL672" s="65"/>
      <c r="TOM672" s="65"/>
      <c r="TON672" s="65"/>
      <c r="TOO672" s="65"/>
      <c r="TOP672" s="65"/>
      <c r="TOQ672" s="65"/>
      <c r="TOR672" s="65"/>
      <c r="TOS672" s="65"/>
      <c r="TOT672" s="65"/>
      <c r="TOU672" s="65"/>
      <c r="TOV672" s="65"/>
      <c r="TOW672" s="65"/>
      <c r="TOX672" s="65"/>
      <c r="TOY672" s="65"/>
      <c r="TOZ672" s="65"/>
      <c r="TPA672" s="65"/>
      <c r="TPB672" s="65"/>
      <c r="TPC672" s="65"/>
      <c r="TPD672" s="65"/>
      <c r="TPE672" s="65"/>
      <c r="TPF672" s="65"/>
      <c r="TPG672" s="65"/>
      <c r="TPH672" s="65"/>
      <c r="TPI672" s="65"/>
      <c r="TPJ672" s="65"/>
      <c r="TPK672" s="65"/>
      <c r="TPL672" s="65"/>
      <c r="TPM672" s="65"/>
      <c r="TPN672" s="65"/>
      <c r="TPO672" s="65"/>
      <c r="TPP672" s="65"/>
      <c r="TPQ672" s="65"/>
      <c r="TPR672" s="65"/>
      <c r="TPS672" s="65"/>
      <c r="TPT672" s="65"/>
      <c r="TPU672" s="65"/>
      <c r="TPV672" s="65"/>
      <c r="TPW672" s="65"/>
      <c r="TPX672" s="65"/>
      <c r="TPY672" s="65"/>
      <c r="TPZ672" s="65"/>
      <c r="TQA672" s="65"/>
      <c r="TQB672" s="65"/>
      <c r="TQC672" s="65"/>
      <c r="TQD672" s="65"/>
      <c r="TQE672" s="65"/>
      <c r="TQF672" s="65"/>
      <c r="TQG672" s="65"/>
      <c r="TQH672" s="65"/>
      <c r="TQI672" s="65"/>
      <c r="TQJ672" s="65"/>
      <c r="TQK672" s="65"/>
      <c r="TQL672" s="65"/>
      <c r="TQM672" s="65"/>
      <c r="TQN672" s="65"/>
      <c r="TQO672" s="65"/>
      <c r="TQP672" s="65"/>
      <c r="TQQ672" s="65"/>
      <c r="TQR672" s="65"/>
      <c r="TQS672" s="65"/>
      <c r="TQT672" s="65"/>
      <c r="TQU672" s="65"/>
      <c r="TQV672" s="65"/>
      <c r="TQW672" s="65"/>
      <c r="TQX672" s="65"/>
      <c r="TQY672" s="65"/>
      <c r="TQZ672" s="65"/>
      <c r="TRA672" s="65"/>
      <c r="TRB672" s="65"/>
      <c r="TRC672" s="65"/>
      <c r="TRD672" s="65"/>
      <c r="TRE672" s="65"/>
      <c r="TRF672" s="65"/>
      <c r="TRG672" s="65"/>
      <c r="TRH672" s="65"/>
      <c r="TRI672" s="65"/>
      <c r="TRJ672" s="65"/>
      <c r="TRK672" s="65"/>
      <c r="TRL672" s="65"/>
      <c r="TRM672" s="65"/>
      <c r="TRN672" s="65"/>
      <c r="TRO672" s="65"/>
      <c r="TRP672" s="65"/>
      <c r="TRQ672" s="65"/>
      <c r="TRR672" s="65"/>
      <c r="TRS672" s="65"/>
      <c r="TRT672" s="65"/>
      <c r="TRU672" s="65"/>
      <c r="TRV672" s="65"/>
      <c r="TRW672" s="65"/>
      <c r="TRX672" s="65"/>
      <c r="TRY672" s="65"/>
      <c r="TRZ672" s="65"/>
      <c r="TSA672" s="65"/>
      <c r="TSB672" s="65"/>
      <c r="TSC672" s="65"/>
      <c r="TSD672" s="65"/>
      <c r="TSE672" s="65"/>
      <c r="TSF672" s="65"/>
      <c r="TSG672" s="65"/>
      <c r="TSH672" s="65"/>
      <c r="TSI672" s="65"/>
      <c r="TSJ672" s="65"/>
      <c r="TSK672" s="65"/>
      <c r="TSL672" s="65"/>
      <c r="TSM672" s="65"/>
      <c r="TSN672" s="65"/>
      <c r="TSO672" s="65"/>
      <c r="TSP672" s="65"/>
      <c r="TSQ672" s="65"/>
      <c r="TSR672" s="65"/>
      <c r="TSS672" s="65"/>
      <c r="TST672" s="65"/>
      <c r="TSU672" s="65"/>
      <c r="TSV672" s="65"/>
      <c r="TSW672" s="65"/>
      <c r="TSX672" s="65"/>
      <c r="TSY672" s="65"/>
      <c r="TSZ672" s="65"/>
      <c r="TTA672" s="65"/>
      <c r="TTB672" s="65"/>
      <c r="TTC672" s="65"/>
      <c r="TTD672" s="65"/>
      <c r="TTE672" s="65"/>
      <c r="TTF672" s="65"/>
      <c r="TTG672" s="65"/>
      <c r="TTH672" s="65"/>
      <c r="TTI672" s="65"/>
      <c r="TTJ672" s="65"/>
      <c r="TTK672" s="65"/>
      <c r="TTL672" s="65"/>
      <c r="TTM672" s="65"/>
      <c r="TTN672" s="65"/>
      <c r="TTO672" s="65"/>
      <c r="TTP672" s="65"/>
      <c r="TTQ672" s="65"/>
      <c r="TTR672" s="65"/>
      <c r="TTS672" s="65"/>
      <c r="TTT672" s="65"/>
      <c r="TTU672" s="65"/>
      <c r="TTV672" s="65"/>
      <c r="TTW672" s="65"/>
      <c r="TTX672" s="65"/>
      <c r="TTY672" s="65"/>
      <c r="TTZ672" s="65"/>
      <c r="TUA672" s="65"/>
      <c r="TUB672" s="65"/>
      <c r="TUC672" s="65"/>
      <c r="TUD672" s="65"/>
      <c r="TUE672" s="65"/>
      <c r="TUF672" s="65"/>
      <c r="TUG672" s="65"/>
      <c r="TUH672" s="65"/>
      <c r="TUI672" s="65"/>
      <c r="TUJ672" s="65"/>
      <c r="TUK672" s="65"/>
      <c r="TUL672" s="65"/>
      <c r="TUM672" s="65"/>
      <c r="TUN672" s="65"/>
      <c r="TUO672" s="65"/>
      <c r="TUP672" s="65"/>
      <c r="TUQ672" s="65"/>
      <c r="TUR672" s="65"/>
      <c r="TUS672" s="65"/>
      <c r="TUT672" s="65"/>
      <c r="TUU672" s="65"/>
      <c r="TUV672" s="65"/>
      <c r="TUW672" s="65"/>
      <c r="TUX672" s="65"/>
      <c r="TUY672" s="65"/>
      <c r="TUZ672" s="65"/>
      <c r="TVA672" s="65"/>
      <c r="TVB672" s="65"/>
      <c r="TVC672" s="65"/>
      <c r="TVD672" s="65"/>
      <c r="TVE672" s="65"/>
      <c r="TVF672" s="65"/>
      <c r="TVG672" s="65"/>
      <c r="TVH672" s="65"/>
      <c r="TVI672" s="65"/>
      <c r="TVJ672" s="65"/>
      <c r="TVK672" s="65"/>
      <c r="TVL672" s="65"/>
      <c r="TVM672" s="65"/>
      <c r="TVN672" s="65"/>
      <c r="TVO672" s="65"/>
      <c r="TVP672" s="65"/>
      <c r="TVQ672" s="65"/>
      <c r="TVR672" s="65"/>
      <c r="TVS672" s="65"/>
      <c r="TVT672" s="65"/>
      <c r="TVU672" s="65"/>
      <c r="TVV672" s="65"/>
      <c r="TVW672" s="65"/>
      <c r="TVX672" s="65"/>
      <c r="TVY672" s="65"/>
      <c r="TVZ672" s="65"/>
      <c r="TWA672" s="65"/>
      <c r="TWB672" s="65"/>
      <c r="TWC672" s="65"/>
      <c r="TWD672" s="65"/>
      <c r="TWE672" s="65"/>
      <c r="TWF672" s="65"/>
      <c r="TWG672" s="65"/>
      <c r="TWH672" s="65"/>
      <c r="TWI672" s="65"/>
      <c r="TWJ672" s="65"/>
      <c r="TWK672" s="65"/>
      <c r="TWL672" s="65"/>
      <c r="TWM672" s="65"/>
      <c r="TWN672" s="65"/>
      <c r="TWO672" s="65"/>
      <c r="TWP672" s="65"/>
      <c r="TWQ672" s="65"/>
      <c r="TWR672" s="65"/>
      <c r="TWS672" s="65"/>
      <c r="TWT672" s="65"/>
      <c r="TWU672" s="65"/>
      <c r="TWV672" s="65"/>
      <c r="TWW672" s="65"/>
      <c r="TWX672" s="65"/>
      <c r="TWY672" s="65"/>
      <c r="TWZ672" s="65"/>
      <c r="TXA672" s="65"/>
      <c r="TXB672" s="65"/>
      <c r="TXC672" s="65"/>
      <c r="TXD672" s="65"/>
      <c r="TXE672" s="65"/>
      <c r="TXF672" s="65"/>
      <c r="TXG672" s="65"/>
      <c r="TXH672" s="65"/>
      <c r="TXI672" s="65"/>
      <c r="TXJ672" s="65"/>
      <c r="TXK672" s="65"/>
      <c r="TXL672" s="65"/>
      <c r="TXM672" s="65"/>
      <c r="TXN672" s="65"/>
      <c r="TXO672" s="65"/>
      <c r="TXP672" s="65"/>
      <c r="TXQ672" s="65"/>
      <c r="TXR672" s="65"/>
      <c r="TXS672" s="65"/>
      <c r="TXT672" s="65"/>
      <c r="TXU672" s="65"/>
      <c r="TXV672" s="65"/>
      <c r="TXW672" s="65"/>
      <c r="TXX672" s="65"/>
      <c r="TXY672" s="65"/>
      <c r="TXZ672" s="65"/>
      <c r="TYA672" s="65"/>
      <c r="TYB672" s="65"/>
      <c r="TYC672" s="65"/>
      <c r="TYD672" s="65"/>
      <c r="TYE672" s="65"/>
      <c r="TYF672" s="65"/>
      <c r="TYG672" s="65"/>
      <c r="TYH672" s="65"/>
      <c r="TYI672" s="65"/>
      <c r="TYJ672" s="65"/>
      <c r="TYK672" s="65"/>
      <c r="TYL672" s="65"/>
      <c r="TYM672" s="65"/>
      <c r="TYN672" s="65"/>
      <c r="TYO672" s="65"/>
      <c r="TYP672" s="65"/>
      <c r="TYQ672" s="65"/>
      <c r="TYR672" s="65"/>
      <c r="TYS672" s="65"/>
      <c r="TYT672" s="65"/>
      <c r="TYU672" s="65"/>
      <c r="TYV672" s="65"/>
      <c r="TYW672" s="65"/>
      <c r="TYX672" s="65"/>
      <c r="TYY672" s="65"/>
      <c r="TYZ672" s="65"/>
      <c r="TZA672" s="65"/>
      <c r="TZB672" s="65"/>
      <c r="TZC672" s="65"/>
      <c r="TZD672" s="65"/>
      <c r="TZE672" s="65"/>
      <c r="TZF672" s="65"/>
      <c r="TZG672" s="65"/>
      <c r="TZH672" s="65"/>
      <c r="TZI672" s="65"/>
      <c r="TZJ672" s="65"/>
      <c r="TZK672" s="65"/>
      <c r="TZL672" s="65"/>
      <c r="TZM672" s="65"/>
      <c r="TZN672" s="65"/>
      <c r="TZO672" s="65"/>
      <c r="TZP672" s="65"/>
      <c r="TZQ672" s="65"/>
      <c r="TZR672" s="65"/>
      <c r="TZS672" s="65"/>
      <c r="TZT672" s="65"/>
      <c r="TZU672" s="65"/>
      <c r="TZV672" s="65"/>
      <c r="TZW672" s="65"/>
      <c r="TZX672" s="65"/>
      <c r="TZY672" s="65"/>
      <c r="TZZ672" s="65"/>
      <c r="UAA672" s="65"/>
      <c r="UAB672" s="65"/>
      <c r="UAC672" s="65"/>
      <c r="UAD672" s="65"/>
      <c r="UAE672" s="65"/>
      <c r="UAF672" s="65"/>
      <c r="UAG672" s="65"/>
      <c r="UAH672" s="65"/>
      <c r="UAI672" s="65"/>
      <c r="UAJ672" s="65"/>
      <c r="UAK672" s="65"/>
      <c r="UAL672" s="65"/>
      <c r="UAM672" s="65"/>
      <c r="UAN672" s="65"/>
      <c r="UAO672" s="65"/>
      <c r="UAP672" s="65"/>
      <c r="UAQ672" s="65"/>
      <c r="UAR672" s="65"/>
      <c r="UAS672" s="65"/>
      <c r="UAT672" s="65"/>
      <c r="UAU672" s="65"/>
      <c r="UAV672" s="65"/>
      <c r="UAW672" s="65"/>
      <c r="UAX672" s="65"/>
      <c r="UAY672" s="65"/>
      <c r="UAZ672" s="65"/>
      <c r="UBA672" s="65"/>
      <c r="UBB672" s="65"/>
      <c r="UBC672" s="65"/>
      <c r="UBD672" s="65"/>
      <c r="UBE672" s="65"/>
      <c r="UBF672" s="65"/>
      <c r="UBG672" s="65"/>
      <c r="UBH672" s="65"/>
      <c r="UBI672" s="65"/>
      <c r="UBJ672" s="65"/>
      <c r="UBK672" s="65"/>
      <c r="UBL672" s="65"/>
      <c r="UBM672" s="65"/>
      <c r="UBN672" s="65"/>
      <c r="UBO672" s="65"/>
      <c r="UBP672" s="65"/>
      <c r="UBQ672" s="65"/>
      <c r="UBR672" s="65"/>
      <c r="UBS672" s="65"/>
      <c r="UBT672" s="65"/>
      <c r="UBU672" s="65"/>
      <c r="UBV672" s="65"/>
      <c r="UBW672" s="65"/>
      <c r="UBX672" s="65"/>
      <c r="UBY672" s="65"/>
      <c r="UBZ672" s="65"/>
      <c r="UCA672" s="65"/>
      <c r="UCB672" s="65"/>
      <c r="UCC672" s="65"/>
      <c r="UCD672" s="65"/>
      <c r="UCE672" s="65"/>
      <c r="UCF672" s="65"/>
      <c r="UCG672" s="65"/>
      <c r="UCH672" s="65"/>
      <c r="UCI672" s="65"/>
      <c r="UCJ672" s="65"/>
      <c r="UCK672" s="65"/>
      <c r="UCL672" s="65"/>
      <c r="UCM672" s="65"/>
      <c r="UCN672" s="65"/>
      <c r="UCO672" s="65"/>
      <c r="UCP672" s="65"/>
      <c r="UCQ672" s="65"/>
      <c r="UCR672" s="65"/>
      <c r="UCS672" s="65"/>
      <c r="UCT672" s="65"/>
      <c r="UCU672" s="65"/>
      <c r="UCV672" s="65"/>
      <c r="UCW672" s="65"/>
      <c r="UCX672" s="65"/>
      <c r="UCY672" s="65"/>
      <c r="UCZ672" s="65"/>
      <c r="UDA672" s="65"/>
      <c r="UDB672" s="65"/>
      <c r="UDC672" s="65"/>
      <c r="UDD672" s="65"/>
      <c r="UDE672" s="65"/>
      <c r="UDF672" s="65"/>
      <c r="UDG672" s="65"/>
      <c r="UDH672" s="65"/>
      <c r="UDI672" s="65"/>
      <c r="UDJ672" s="65"/>
      <c r="UDK672" s="65"/>
      <c r="UDL672" s="65"/>
      <c r="UDM672" s="65"/>
      <c r="UDN672" s="65"/>
      <c r="UDO672" s="65"/>
      <c r="UDP672" s="65"/>
      <c r="UDQ672" s="65"/>
      <c r="UDR672" s="65"/>
      <c r="UDS672" s="65"/>
      <c r="UDT672" s="65"/>
      <c r="UDU672" s="65"/>
      <c r="UDV672" s="65"/>
      <c r="UDW672" s="65"/>
      <c r="UDX672" s="65"/>
      <c r="UDY672" s="65"/>
      <c r="UDZ672" s="65"/>
      <c r="UEA672" s="65"/>
      <c r="UEB672" s="65"/>
      <c r="UEC672" s="65"/>
      <c r="UED672" s="65"/>
      <c r="UEE672" s="65"/>
      <c r="UEF672" s="65"/>
      <c r="UEG672" s="65"/>
      <c r="UEH672" s="65"/>
      <c r="UEI672" s="65"/>
      <c r="UEJ672" s="65"/>
      <c r="UEK672" s="65"/>
      <c r="UEL672" s="65"/>
      <c r="UEM672" s="65"/>
      <c r="UEN672" s="65"/>
      <c r="UEO672" s="65"/>
      <c r="UEP672" s="65"/>
      <c r="UEQ672" s="65"/>
      <c r="UER672" s="65"/>
      <c r="UES672" s="65"/>
      <c r="UET672" s="65"/>
      <c r="UEU672" s="65"/>
      <c r="UEV672" s="65"/>
      <c r="UEW672" s="65"/>
      <c r="UEX672" s="65"/>
      <c r="UEY672" s="65"/>
      <c r="UEZ672" s="65"/>
      <c r="UFA672" s="65"/>
      <c r="UFB672" s="65"/>
      <c r="UFC672" s="65"/>
      <c r="UFD672" s="65"/>
      <c r="UFE672" s="65"/>
      <c r="UFF672" s="65"/>
      <c r="UFG672" s="65"/>
      <c r="UFH672" s="65"/>
      <c r="UFI672" s="65"/>
      <c r="UFJ672" s="65"/>
      <c r="UFK672" s="65"/>
      <c r="UFL672" s="65"/>
      <c r="UFM672" s="65"/>
      <c r="UFN672" s="65"/>
      <c r="UFO672" s="65"/>
      <c r="UFP672" s="65"/>
      <c r="UFQ672" s="65"/>
      <c r="UFR672" s="65"/>
      <c r="UFS672" s="65"/>
      <c r="UFT672" s="65"/>
      <c r="UFU672" s="65"/>
      <c r="UFV672" s="65"/>
      <c r="UFW672" s="65"/>
      <c r="UFX672" s="65"/>
      <c r="UFY672" s="65"/>
      <c r="UFZ672" s="65"/>
      <c r="UGA672" s="65"/>
      <c r="UGB672" s="65"/>
      <c r="UGC672" s="65"/>
      <c r="UGD672" s="65"/>
      <c r="UGE672" s="65"/>
      <c r="UGF672" s="65"/>
      <c r="UGG672" s="65"/>
      <c r="UGH672" s="65"/>
      <c r="UGI672" s="65"/>
      <c r="UGJ672" s="65"/>
      <c r="UGK672" s="65"/>
      <c r="UGL672" s="65"/>
      <c r="UGM672" s="65"/>
      <c r="UGN672" s="65"/>
      <c r="UGO672" s="65"/>
      <c r="UGP672" s="65"/>
      <c r="UGQ672" s="65"/>
      <c r="UGR672" s="65"/>
      <c r="UGS672" s="65"/>
      <c r="UGT672" s="65"/>
      <c r="UGU672" s="65"/>
      <c r="UGV672" s="65"/>
      <c r="UGW672" s="65"/>
      <c r="UGX672" s="65"/>
      <c r="UGY672" s="65"/>
      <c r="UGZ672" s="65"/>
      <c r="UHA672" s="65"/>
      <c r="UHB672" s="65"/>
      <c r="UHC672" s="65"/>
      <c r="UHD672" s="65"/>
      <c r="UHE672" s="65"/>
      <c r="UHF672" s="65"/>
      <c r="UHG672" s="65"/>
      <c r="UHH672" s="65"/>
      <c r="UHI672" s="65"/>
      <c r="UHJ672" s="65"/>
      <c r="UHK672" s="65"/>
      <c r="UHL672" s="65"/>
      <c r="UHM672" s="65"/>
      <c r="UHN672" s="65"/>
      <c r="UHO672" s="65"/>
      <c r="UHP672" s="65"/>
      <c r="UHQ672" s="65"/>
      <c r="UHR672" s="65"/>
      <c r="UHS672" s="65"/>
      <c r="UHT672" s="65"/>
      <c r="UHU672" s="65"/>
      <c r="UHV672" s="65"/>
      <c r="UHW672" s="65"/>
      <c r="UHX672" s="65"/>
      <c r="UHY672" s="65"/>
      <c r="UHZ672" s="65"/>
      <c r="UIA672" s="65"/>
      <c r="UIB672" s="65"/>
      <c r="UIC672" s="65"/>
      <c r="UID672" s="65"/>
      <c r="UIE672" s="65"/>
      <c r="UIF672" s="65"/>
      <c r="UIG672" s="65"/>
      <c r="UIH672" s="65"/>
      <c r="UII672" s="65"/>
      <c r="UIJ672" s="65"/>
      <c r="UIK672" s="65"/>
      <c r="UIL672" s="65"/>
      <c r="UIM672" s="65"/>
      <c r="UIN672" s="65"/>
      <c r="UIO672" s="65"/>
      <c r="UIP672" s="65"/>
      <c r="UIQ672" s="65"/>
      <c r="UIR672" s="65"/>
      <c r="UIS672" s="65"/>
      <c r="UIT672" s="65"/>
      <c r="UIU672" s="65"/>
      <c r="UIV672" s="65"/>
      <c r="UIW672" s="65"/>
      <c r="UIX672" s="65"/>
      <c r="UIY672" s="65"/>
      <c r="UIZ672" s="65"/>
      <c r="UJA672" s="65"/>
      <c r="UJB672" s="65"/>
      <c r="UJC672" s="65"/>
      <c r="UJD672" s="65"/>
      <c r="UJE672" s="65"/>
      <c r="UJF672" s="65"/>
      <c r="UJG672" s="65"/>
      <c r="UJH672" s="65"/>
      <c r="UJI672" s="65"/>
      <c r="UJJ672" s="65"/>
      <c r="UJK672" s="65"/>
      <c r="UJL672" s="65"/>
      <c r="UJM672" s="65"/>
      <c r="UJN672" s="65"/>
      <c r="UJO672" s="65"/>
      <c r="UJP672" s="65"/>
      <c r="UJQ672" s="65"/>
      <c r="UJR672" s="65"/>
      <c r="UJS672" s="65"/>
      <c r="UJT672" s="65"/>
      <c r="UJU672" s="65"/>
      <c r="UJV672" s="65"/>
      <c r="UJW672" s="65"/>
      <c r="UJX672" s="65"/>
      <c r="UJY672" s="65"/>
      <c r="UJZ672" s="65"/>
      <c r="UKA672" s="65"/>
      <c r="UKB672" s="65"/>
      <c r="UKC672" s="65"/>
      <c r="UKD672" s="65"/>
      <c r="UKE672" s="65"/>
      <c r="UKF672" s="65"/>
      <c r="UKG672" s="65"/>
      <c r="UKH672" s="65"/>
      <c r="UKI672" s="65"/>
      <c r="UKJ672" s="65"/>
      <c r="UKK672" s="65"/>
      <c r="UKL672" s="65"/>
      <c r="UKM672" s="65"/>
      <c r="UKN672" s="65"/>
      <c r="UKO672" s="65"/>
      <c r="UKP672" s="65"/>
      <c r="UKQ672" s="65"/>
      <c r="UKR672" s="65"/>
      <c r="UKS672" s="65"/>
      <c r="UKT672" s="65"/>
      <c r="UKU672" s="65"/>
      <c r="UKV672" s="65"/>
      <c r="UKW672" s="65"/>
      <c r="UKX672" s="65"/>
      <c r="UKY672" s="65"/>
      <c r="UKZ672" s="65"/>
      <c r="ULA672" s="65"/>
      <c r="ULB672" s="65"/>
      <c r="ULC672" s="65"/>
      <c r="ULD672" s="65"/>
      <c r="ULE672" s="65"/>
      <c r="ULF672" s="65"/>
      <c r="ULG672" s="65"/>
      <c r="ULH672" s="65"/>
      <c r="ULI672" s="65"/>
      <c r="ULJ672" s="65"/>
      <c r="ULK672" s="65"/>
      <c r="ULL672" s="65"/>
      <c r="ULM672" s="65"/>
      <c r="ULN672" s="65"/>
      <c r="ULO672" s="65"/>
      <c r="ULP672" s="65"/>
      <c r="ULQ672" s="65"/>
      <c r="ULR672" s="65"/>
      <c r="ULS672" s="65"/>
      <c r="ULT672" s="65"/>
      <c r="ULU672" s="65"/>
      <c r="ULV672" s="65"/>
      <c r="ULW672" s="65"/>
      <c r="ULX672" s="65"/>
      <c r="ULY672" s="65"/>
      <c r="ULZ672" s="65"/>
      <c r="UMA672" s="65"/>
      <c r="UMB672" s="65"/>
      <c r="UMC672" s="65"/>
      <c r="UMD672" s="65"/>
      <c r="UME672" s="65"/>
      <c r="UMF672" s="65"/>
      <c r="UMG672" s="65"/>
      <c r="UMH672" s="65"/>
      <c r="UMI672" s="65"/>
      <c r="UMJ672" s="65"/>
      <c r="UMK672" s="65"/>
      <c r="UML672" s="65"/>
      <c r="UMM672" s="65"/>
      <c r="UMN672" s="65"/>
      <c r="UMO672" s="65"/>
      <c r="UMP672" s="65"/>
      <c r="UMQ672" s="65"/>
      <c r="UMR672" s="65"/>
      <c r="UMS672" s="65"/>
      <c r="UMT672" s="65"/>
      <c r="UMU672" s="65"/>
      <c r="UMV672" s="65"/>
      <c r="UMW672" s="65"/>
      <c r="UMX672" s="65"/>
      <c r="UMY672" s="65"/>
      <c r="UMZ672" s="65"/>
      <c r="UNA672" s="65"/>
      <c r="UNB672" s="65"/>
      <c r="UNC672" s="65"/>
      <c r="UND672" s="65"/>
      <c r="UNE672" s="65"/>
      <c r="UNF672" s="65"/>
      <c r="UNG672" s="65"/>
      <c r="UNH672" s="65"/>
      <c r="UNI672" s="65"/>
      <c r="UNJ672" s="65"/>
      <c r="UNK672" s="65"/>
      <c r="UNL672" s="65"/>
      <c r="UNM672" s="65"/>
      <c r="UNN672" s="65"/>
      <c r="UNO672" s="65"/>
      <c r="UNP672" s="65"/>
      <c r="UNQ672" s="65"/>
      <c r="UNR672" s="65"/>
      <c r="UNS672" s="65"/>
      <c r="UNT672" s="65"/>
      <c r="UNU672" s="65"/>
      <c r="UNV672" s="65"/>
      <c r="UNW672" s="65"/>
      <c r="UNX672" s="65"/>
      <c r="UNY672" s="65"/>
      <c r="UNZ672" s="65"/>
      <c r="UOA672" s="65"/>
      <c r="UOB672" s="65"/>
      <c r="UOC672" s="65"/>
      <c r="UOD672" s="65"/>
      <c r="UOE672" s="65"/>
      <c r="UOF672" s="65"/>
      <c r="UOG672" s="65"/>
      <c r="UOH672" s="65"/>
      <c r="UOI672" s="65"/>
      <c r="UOJ672" s="65"/>
      <c r="UOK672" s="65"/>
      <c r="UOL672" s="65"/>
      <c r="UOM672" s="65"/>
      <c r="UON672" s="65"/>
      <c r="UOO672" s="65"/>
      <c r="UOP672" s="65"/>
      <c r="UOQ672" s="65"/>
      <c r="UOR672" s="65"/>
      <c r="UOS672" s="65"/>
      <c r="UOT672" s="65"/>
      <c r="UOU672" s="65"/>
      <c r="UOV672" s="65"/>
      <c r="UOW672" s="65"/>
      <c r="UOX672" s="65"/>
      <c r="UOY672" s="65"/>
      <c r="UOZ672" s="65"/>
      <c r="UPA672" s="65"/>
      <c r="UPB672" s="65"/>
      <c r="UPC672" s="65"/>
      <c r="UPD672" s="65"/>
      <c r="UPE672" s="65"/>
      <c r="UPF672" s="65"/>
      <c r="UPG672" s="65"/>
      <c r="UPH672" s="65"/>
      <c r="UPI672" s="65"/>
      <c r="UPJ672" s="65"/>
      <c r="UPK672" s="65"/>
      <c r="UPL672" s="65"/>
      <c r="UPM672" s="65"/>
      <c r="UPN672" s="65"/>
      <c r="UPO672" s="65"/>
      <c r="UPP672" s="65"/>
      <c r="UPQ672" s="65"/>
      <c r="UPR672" s="65"/>
      <c r="UPS672" s="65"/>
      <c r="UPT672" s="65"/>
      <c r="UPU672" s="65"/>
      <c r="UPV672" s="65"/>
      <c r="UPW672" s="65"/>
      <c r="UPX672" s="65"/>
      <c r="UPY672" s="65"/>
      <c r="UPZ672" s="65"/>
      <c r="UQA672" s="65"/>
      <c r="UQB672" s="65"/>
      <c r="UQC672" s="65"/>
      <c r="UQD672" s="65"/>
      <c r="UQE672" s="65"/>
      <c r="UQF672" s="65"/>
      <c r="UQG672" s="65"/>
      <c r="UQH672" s="65"/>
      <c r="UQI672" s="65"/>
      <c r="UQJ672" s="65"/>
      <c r="UQK672" s="65"/>
      <c r="UQL672" s="65"/>
      <c r="UQM672" s="65"/>
      <c r="UQN672" s="65"/>
      <c r="UQO672" s="65"/>
      <c r="UQP672" s="65"/>
      <c r="UQQ672" s="65"/>
      <c r="UQR672" s="65"/>
      <c r="UQS672" s="65"/>
      <c r="UQT672" s="65"/>
      <c r="UQU672" s="65"/>
      <c r="UQV672" s="65"/>
      <c r="UQW672" s="65"/>
      <c r="UQX672" s="65"/>
      <c r="UQY672" s="65"/>
      <c r="UQZ672" s="65"/>
      <c r="URA672" s="65"/>
      <c r="URB672" s="65"/>
      <c r="URC672" s="65"/>
      <c r="URD672" s="65"/>
      <c r="URE672" s="65"/>
      <c r="URF672" s="65"/>
      <c r="URG672" s="65"/>
      <c r="URH672" s="65"/>
      <c r="URI672" s="65"/>
      <c r="URJ672" s="65"/>
      <c r="URK672" s="65"/>
      <c r="URL672" s="65"/>
      <c r="URM672" s="65"/>
      <c r="URN672" s="65"/>
      <c r="URO672" s="65"/>
      <c r="URP672" s="65"/>
      <c r="URQ672" s="65"/>
      <c r="URR672" s="65"/>
      <c r="URS672" s="65"/>
      <c r="URT672" s="65"/>
      <c r="URU672" s="65"/>
      <c r="URV672" s="65"/>
      <c r="URW672" s="65"/>
      <c r="URX672" s="65"/>
      <c r="URY672" s="65"/>
      <c r="URZ672" s="65"/>
      <c r="USA672" s="65"/>
      <c r="USB672" s="65"/>
      <c r="USC672" s="65"/>
      <c r="USD672" s="65"/>
      <c r="USE672" s="65"/>
      <c r="USF672" s="65"/>
      <c r="USG672" s="65"/>
      <c r="USH672" s="65"/>
      <c r="USI672" s="65"/>
      <c r="USJ672" s="65"/>
      <c r="USK672" s="65"/>
      <c r="USL672" s="65"/>
      <c r="USM672" s="65"/>
      <c r="USN672" s="65"/>
      <c r="USO672" s="65"/>
      <c r="USP672" s="65"/>
      <c r="USQ672" s="65"/>
      <c r="USR672" s="65"/>
      <c r="USS672" s="65"/>
      <c r="UST672" s="65"/>
      <c r="USU672" s="65"/>
      <c r="USV672" s="65"/>
      <c r="USW672" s="65"/>
      <c r="USX672" s="65"/>
      <c r="USY672" s="65"/>
      <c r="USZ672" s="65"/>
      <c r="UTA672" s="65"/>
      <c r="UTB672" s="65"/>
      <c r="UTC672" s="65"/>
      <c r="UTD672" s="65"/>
      <c r="UTE672" s="65"/>
      <c r="UTF672" s="65"/>
      <c r="UTG672" s="65"/>
      <c r="UTH672" s="65"/>
      <c r="UTI672" s="65"/>
      <c r="UTJ672" s="65"/>
      <c r="UTK672" s="65"/>
      <c r="UTL672" s="65"/>
      <c r="UTM672" s="65"/>
      <c r="UTN672" s="65"/>
      <c r="UTO672" s="65"/>
      <c r="UTP672" s="65"/>
      <c r="UTQ672" s="65"/>
      <c r="UTR672" s="65"/>
      <c r="UTS672" s="65"/>
      <c r="UTT672" s="65"/>
      <c r="UTU672" s="65"/>
      <c r="UTV672" s="65"/>
      <c r="UTW672" s="65"/>
      <c r="UTX672" s="65"/>
      <c r="UTY672" s="65"/>
      <c r="UTZ672" s="65"/>
      <c r="UUA672" s="65"/>
      <c r="UUB672" s="65"/>
      <c r="UUC672" s="65"/>
      <c r="UUD672" s="65"/>
      <c r="UUE672" s="65"/>
      <c r="UUF672" s="65"/>
      <c r="UUG672" s="65"/>
      <c r="UUH672" s="65"/>
      <c r="UUI672" s="65"/>
      <c r="UUJ672" s="65"/>
      <c r="UUK672" s="65"/>
      <c r="UUL672" s="65"/>
      <c r="UUM672" s="65"/>
      <c r="UUN672" s="65"/>
      <c r="UUO672" s="65"/>
      <c r="UUP672" s="65"/>
      <c r="UUQ672" s="65"/>
      <c r="UUR672" s="65"/>
      <c r="UUS672" s="65"/>
      <c r="UUT672" s="65"/>
      <c r="UUU672" s="65"/>
      <c r="UUV672" s="65"/>
      <c r="UUW672" s="65"/>
      <c r="UUX672" s="65"/>
      <c r="UUY672" s="65"/>
      <c r="UUZ672" s="65"/>
      <c r="UVA672" s="65"/>
      <c r="UVB672" s="65"/>
      <c r="UVC672" s="65"/>
      <c r="UVD672" s="65"/>
      <c r="UVE672" s="65"/>
      <c r="UVF672" s="65"/>
      <c r="UVG672" s="65"/>
      <c r="UVH672" s="65"/>
      <c r="UVI672" s="65"/>
      <c r="UVJ672" s="65"/>
      <c r="UVK672" s="65"/>
      <c r="UVL672" s="65"/>
      <c r="UVM672" s="65"/>
      <c r="UVN672" s="65"/>
      <c r="UVO672" s="65"/>
      <c r="UVP672" s="65"/>
      <c r="UVQ672" s="65"/>
      <c r="UVR672" s="65"/>
      <c r="UVS672" s="65"/>
      <c r="UVT672" s="65"/>
      <c r="UVU672" s="65"/>
      <c r="UVV672" s="65"/>
      <c r="UVW672" s="65"/>
      <c r="UVX672" s="65"/>
      <c r="UVY672" s="65"/>
      <c r="UVZ672" s="65"/>
      <c r="UWA672" s="65"/>
      <c r="UWB672" s="65"/>
      <c r="UWC672" s="65"/>
      <c r="UWD672" s="65"/>
      <c r="UWE672" s="65"/>
      <c r="UWF672" s="65"/>
      <c r="UWG672" s="65"/>
      <c r="UWH672" s="65"/>
      <c r="UWI672" s="65"/>
      <c r="UWJ672" s="65"/>
      <c r="UWK672" s="65"/>
      <c r="UWL672" s="65"/>
      <c r="UWM672" s="65"/>
      <c r="UWN672" s="65"/>
      <c r="UWO672" s="65"/>
      <c r="UWP672" s="65"/>
      <c r="UWQ672" s="65"/>
      <c r="UWR672" s="65"/>
      <c r="UWS672" s="65"/>
      <c r="UWT672" s="65"/>
      <c r="UWU672" s="65"/>
      <c r="UWV672" s="65"/>
      <c r="UWW672" s="65"/>
      <c r="UWX672" s="65"/>
      <c r="UWY672" s="65"/>
      <c r="UWZ672" s="65"/>
      <c r="UXA672" s="65"/>
      <c r="UXB672" s="65"/>
      <c r="UXC672" s="65"/>
      <c r="UXD672" s="65"/>
      <c r="UXE672" s="65"/>
      <c r="UXF672" s="65"/>
      <c r="UXG672" s="65"/>
      <c r="UXH672" s="65"/>
      <c r="UXI672" s="65"/>
      <c r="UXJ672" s="65"/>
      <c r="UXK672" s="65"/>
      <c r="UXL672" s="65"/>
      <c r="UXM672" s="65"/>
      <c r="UXN672" s="65"/>
      <c r="UXO672" s="65"/>
      <c r="UXP672" s="65"/>
      <c r="UXQ672" s="65"/>
      <c r="UXR672" s="65"/>
      <c r="UXS672" s="65"/>
      <c r="UXT672" s="65"/>
      <c r="UXU672" s="65"/>
      <c r="UXV672" s="65"/>
      <c r="UXW672" s="65"/>
      <c r="UXX672" s="65"/>
      <c r="UXY672" s="65"/>
      <c r="UXZ672" s="65"/>
      <c r="UYA672" s="65"/>
      <c r="UYB672" s="65"/>
      <c r="UYC672" s="65"/>
      <c r="UYD672" s="65"/>
      <c r="UYE672" s="65"/>
      <c r="UYF672" s="65"/>
      <c r="UYG672" s="65"/>
      <c r="UYH672" s="65"/>
      <c r="UYI672" s="65"/>
      <c r="UYJ672" s="65"/>
      <c r="UYK672" s="65"/>
      <c r="UYL672" s="65"/>
      <c r="UYM672" s="65"/>
      <c r="UYN672" s="65"/>
      <c r="UYO672" s="65"/>
      <c r="UYP672" s="65"/>
      <c r="UYQ672" s="65"/>
      <c r="UYR672" s="65"/>
      <c r="UYS672" s="65"/>
      <c r="UYT672" s="65"/>
      <c r="UYU672" s="65"/>
      <c r="UYV672" s="65"/>
      <c r="UYW672" s="65"/>
      <c r="UYX672" s="65"/>
      <c r="UYY672" s="65"/>
      <c r="UYZ672" s="65"/>
      <c r="UZA672" s="65"/>
      <c r="UZB672" s="65"/>
      <c r="UZC672" s="65"/>
      <c r="UZD672" s="65"/>
      <c r="UZE672" s="65"/>
      <c r="UZF672" s="65"/>
      <c r="UZG672" s="65"/>
      <c r="UZH672" s="65"/>
      <c r="UZI672" s="65"/>
      <c r="UZJ672" s="65"/>
      <c r="UZK672" s="65"/>
      <c r="UZL672" s="65"/>
      <c r="UZM672" s="65"/>
      <c r="UZN672" s="65"/>
      <c r="UZO672" s="65"/>
      <c r="UZP672" s="65"/>
      <c r="UZQ672" s="65"/>
      <c r="UZR672" s="65"/>
      <c r="UZS672" s="65"/>
      <c r="UZT672" s="65"/>
      <c r="UZU672" s="65"/>
      <c r="UZV672" s="65"/>
      <c r="UZW672" s="65"/>
      <c r="UZX672" s="65"/>
      <c r="UZY672" s="65"/>
      <c r="UZZ672" s="65"/>
      <c r="VAA672" s="65"/>
      <c r="VAB672" s="65"/>
      <c r="VAC672" s="65"/>
      <c r="VAD672" s="65"/>
      <c r="VAE672" s="65"/>
      <c r="VAF672" s="65"/>
      <c r="VAG672" s="65"/>
      <c r="VAH672" s="65"/>
      <c r="VAI672" s="65"/>
      <c r="VAJ672" s="65"/>
      <c r="VAK672" s="65"/>
      <c r="VAL672" s="65"/>
      <c r="VAM672" s="65"/>
      <c r="VAN672" s="65"/>
      <c r="VAO672" s="65"/>
      <c r="VAP672" s="65"/>
      <c r="VAQ672" s="65"/>
      <c r="VAR672" s="65"/>
      <c r="VAS672" s="65"/>
      <c r="VAT672" s="65"/>
      <c r="VAU672" s="65"/>
      <c r="VAV672" s="65"/>
      <c r="VAW672" s="65"/>
      <c r="VAX672" s="65"/>
      <c r="VAY672" s="65"/>
      <c r="VAZ672" s="65"/>
      <c r="VBA672" s="65"/>
      <c r="VBB672" s="65"/>
      <c r="VBC672" s="65"/>
      <c r="VBD672" s="65"/>
      <c r="VBE672" s="65"/>
      <c r="VBF672" s="65"/>
      <c r="VBG672" s="65"/>
      <c r="VBH672" s="65"/>
      <c r="VBI672" s="65"/>
      <c r="VBJ672" s="65"/>
      <c r="VBK672" s="65"/>
      <c r="VBL672" s="65"/>
      <c r="VBM672" s="65"/>
      <c r="VBN672" s="65"/>
      <c r="VBO672" s="65"/>
      <c r="VBP672" s="65"/>
      <c r="VBQ672" s="65"/>
      <c r="VBR672" s="65"/>
      <c r="VBS672" s="65"/>
      <c r="VBT672" s="65"/>
      <c r="VBU672" s="65"/>
      <c r="VBV672" s="65"/>
      <c r="VBW672" s="65"/>
      <c r="VBX672" s="65"/>
      <c r="VBY672" s="65"/>
      <c r="VBZ672" s="65"/>
      <c r="VCA672" s="65"/>
      <c r="VCB672" s="65"/>
      <c r="VCC672" s="65"/>
      <c r="VCD672" s="65"/>
      <c r="VCE672" s="65"/>
      <c r="VCF672" s="65"/>
      <c r="VCG672" s="65"/>
      <c r="VCH672" s="65"/>
      <c r="VCI672" s="65"/>
      <c r="VCJ672" s="65"/>
      <c r="VCK672" s="65"/>
      <c r="VCL672" s="65"/>
      <c r="VCM672" s="65"/>
      <c r="VCN672" s="65"/>
      <c r="VCO672" s="65"/>
      <c r="VCP672" s="65"/>
      <c r="VCQ672" s="65"/>
      <c r="VCR672" s="65"/>
      <c r="VCS672" s="65"/>
      <c r="VCT672" s="65"/>
      <c r="VCU672" s="65"/>
      <c r="VCV672" s="65"/>
      <c r="VCW672" s="65"/>
      <c r="VCX672" s="65"/>
      <c r="VCY672" s="65"/>
      <c r="VCZ672" s="65"/>
      <c r="VDA672" s="65"/>
      <c r="VDB672" s="65"/>
      <c r="VDC672" s="65"/>
      <c r="VDD672" s="65"/>
      <c r="VDE672" s="65"/>
      <c r="VDF672" s="65"/>
      <c r="VDG672" s="65"/>
      <c r="VDH672" s="65"/>
      <c r="VDI672" s="65"/>
      <c r="VDJ672" s="65"/>
      <c r="VDK672" s="65"/>
      <c r="VDL672" s="65"/>
      <c r="VDM672" s="65"/>
      <c r="VDN672" s="65"/>
      <c r="VDO672" s="65"/>
      <c r="VDP672" s="65"/>
      <c r="VDQ672" s="65"/>
      <c r="VDR672" s="65"/>
      <c r="VDS672" s="65"/>
      <c r="VDT672" s="65"/>
      <c r="VDU672" s="65"/>
      <c r="VDV672" s="65"/>
      <c r="VDW672" s="65"/>
      <c r="VDX672" s="65"/>
      <c r="VDY672" s="65"/>
      <c r="VDZ672" s="65"/>
      <c r="VEA672" s="65"/>
      <c r="VEB672" s="65"/>
      <c r="VEC672" s="65"/>
      <c r="VED672" s="65"/>
      <c r="VEE672" s="65"/>
      <c r="VEF672" s="65"/>
      <c r="VEG672" s="65"/>
      <c r="VEH672" s="65"/>
      <c r="VEI672" s="65"/>
      <c r="VEJ672" s="65"/>
      <c r="VEK672" s="65"/>
      <c r="VEL672" s="65"/>
      <c r="VEM672" s="65"/>
      <c r="VEN672" s="65"/>
      <c r="VEO672" s="65"/>
      <c r="VEP672" s="65"/>
      <c r="VEQ672" s="65"/>
      <c r="VER672" s="65"/>
      <c r="VES672" s="65"/>
      <c r="VET672" s="65"/>
      <c r="VEU672" s="65"/>
      <c r="VEV672" s="65"/>
      <c r="VEW672" s="65"/>
      <c r="VEX672" s="65"/>
      <c r="VEY672" s="65"/>
      <c r="VEZ672" s="65"/>
      <c r="VFA672" s="65"/>
      <c r="VFB672" s="65"/>
      <c r="VFC672" s="65"/>
      <c r="VFD672" s="65"/>
      <c r="VFE672" s="65"/>
      <c r="VFF672" s="65"/>
      <c r="VFG672" s="65"/>
      <c r="VFH672" s="65"/>
      <c r="VFI672" s="65"/>
      <c r="VFJ672" s="65"/>
      <c r="VFK672" s="65"/>
      <c r="VFL672" s="65"/>
      <c r="VFM672" s="65"/>
      <c r="VFN672" s="65"/>
      <c r="VFO672" s="65"/>
      <c r="VFP672" s="65"/>
      <c r="VFQ672" s="65"/>
      <c r="VFR672" s="65"/>
      <c r="VFS672" s="65"/>
      <c r="VFT672" s="65"/>
      <c r="VFU672" s="65"/>
      <c r="VFV672" s="65"/>
      <c r="VFW672" s="65"/>
      <c r="VFX672" s="65"/>
      <c r="VFY672" s="65"/>
      <c r="VFZ672" s="65"/>
      <c r="VGA672" s="65"/>
      <c r="VGB672" s="65"/>
      <c r="VGC672" s="65"/>
      <c r="VGD672" s="65"/>
      <c r="VGE672" s="65"/>
      <c r="VGF672" s="65"/>
      <c r="VGG672" s="65"/>
      <c r="VGH672" s="65"/>
      <c r="VGI672" s="65"/>
      <c r="VGJ672" s="65"/>
      <c r="VGK672" s="65"/>
      <c r="VGL672" s="65"/>
      <c r="VGM672" s="65"/>
      <c r="VGN672" s="65"/>
      <c r="VGO672" s="65"/>
      <c r="VGP672" s="65"/>
      <c r="VGQ672" s="65"/>
      <c r="VGR672" s="65"/>
      <c r="VGS672" s="65"/>
      <c r="VGT672" s="65"/>
      <c r="VGU672" s="65"/>
      <c r="VGV672" s="65"/>
      <c r="VGW672" s="65"/>
      <c r="VGX672" s="65"/>
      <c r="VGY672" s="65"/>
      <c r="VGZ672" s="65"/>
      <c r="VHA672" s="65"/>
      <c r="VHB672" s="65"/>
      <c r="VHC672" s="65"/>
      <c r="VHD672" s="65"/>
      <c r="VHE672" s="65"/>
      <c r="VHF672" s="65"/>
      <c r="VHG672" s="65"/>
      <c r="VHH672" s="65"/>
      <c r="VHI672" s="65"/>
      <c r="VHJ672" s="65"/>
      <c r="VHK672" s="65"/>
      <c r="VHL672" s="65"/>
      <c r="VHM672" s="65"/>
      <c r="VHN672" s="65"/>
      <c r="VHO672" s="65"/>
      <c r="VHP672" s="65"/>
      <c r="VHQ672" s="65"/>
      <c r="VHR672" s="65"/>
      <c r="VHS672" s="65"/>
      <c r="VHT672" s="65"/>
      <c r="VHU672" s="65"/>
      <c r="VHV672" s="65"/>
      <c r="VHW672" s="65"/>
      <c r="VHX672" s="65"/>
      <c r="VHY672" s="65"/>
      <c r="VHZ672" s="65"/>
      <c r="VIA672" s="65"/>
      <c r="VIB672" s="65"/>
      <c r="VIC672" s="65"/>
      <c r="VID672" s="65"/>
      <c r="VIE672" s="65"/>
      <c r="VIF672" s="65"/>
      <c r="VIG672" s="65"/>
      <c r="VIH672" s="65"/>
      <c r="VII672" s="65"/>
      <c r="VIJ672" s="65"/>
      <c r="VIK672" s="65"/>
      <c r="VIL672" s="65"/>
      <c r="VIM672" s="65"/>
      <c r="VIN672" s="65"/>
      <c r="VIO672" s="65"/>
      <c r="VIP672" s="65"/>
      <c r="VIQ672" s="65"/>
      <c r="VIR672" s="65"/>
      <c r="VIS672" s="65"/>
      <c r="VIT672" s="65"/>
      <c r="VIU672" s="65"/>
      <c r="VIV672" s="65"/>
      <c r="VIW672" s="65"/>
      <c r="VIX672" s="65"/>
      <c r="VIY672" s="65"/>
      <c r="VIZ672" s="65"/>
      <c r="VJA672" s="65"/>
      <c r="VJB672" s="65"/>
      <c r="VJC672" s="65"/>
      <c r="VJD672" s="65"/>
      <c r="VJE672" s="65"/>
      <c r="VJF672" s="65"/>
      <c r="VJG672" s="65"/>
      <c r="VJH672" s="65"/>
      <c r="VJI672" s="65"/>
      <c r="VJJ672" s="65"/>
      <c r="VJK672" s="65"/>
      <c r="VJL672" s="65"/>
      <c r="VJM672" s="65"/>
      <c r="VJN672" s="65"/>
      <c r="VJO672" s="65"/>
      <c r="VJP672" s="65"/>
      <c r="VJQ672" s="65"/>
      <c r="VJR672" s="65"/>
      <c r="VJS672" s="65"/>
      <c r="VJT672" s="65"/>
      <c r="VJU672" s="65"/>
      <c r="VJV672" s="65"/>
      <c r="VJW672" s="65"/>
      <c r="VJX672" s="65"/>
      <c r="VJY672" s="65"/>
      <c r="VJZ672" s="65"/>
      <c r="VKA672" s="65"/>
      <c r="VKB672" s="65"/>
      <c r="VKC672" s="65"/>
      <c r="VKD672" s="65"/>
      <c r="VKE672" s="65"/>
      <c r="VKF672" s="65"/>
      <c r="VKG672" s="65"/>
      <c r="VKH672" s="65"/>
      <c r="VKI672" s="65"/>
      <c r="VKJ672" s="65"/>
      <c r="VKK672" s="65"/>
      <c r="VKL672" s="65"/>
      <c r="VKM672" s="65"/>
      <c r="VKN672" s="65"/>
      <c r="VKO672" s="65"/>
      <c r="VKP672" s="65"/>
      <c r="VKQ672" s="65"/>
      <c r="VKR672" s="65"/>
      <c r="VKS672" s="65"/>
      <c r="VKT672" s="65"/>
      <c r="VKU672" s="65"/>
      <c r="VKV672" s="65"/>
      <c r="VKW672" s="65"/>
      <c r="VKX672" s="65"/>
      <c r="VKY672" s="65"/>
      <c r="VKZ672" s="65"/>
      <c r="VLA672" s="65"/>
      <c r="VLB672" s="65"/>
      <c r="VLC672" s="65"/>
      <c r="VLD672" s="65"/>
      <c r="VLE672" s="65"/>
      <c r="VLF672" s="65"/>
      <c r="VLG672" s="65"/>
      <c r="VLH672" s="65"/>
      <c r="VLI672" s="65"/>
      <c r="VLJ672" s="65"/>
      <c r="VLK672" s="65"/>
      <c r="VLL672" s="65"/>
      <c r="VLM672" s="65"/>
      <c r="VLN672" s="65"/>
      <c r="VLO672" s="65"/>
      <c r="VLP672" s="65"/>
      <c r="VLQ672" s="65"/>
      <c r="VLR672" s="65"/>
      <c r="VLS672" s="65"/>
      <c r="VLT672" s="65"/>
      <c r="VLU672" s="65"/>
      <c r="VLV672" s="65"/>
      <c r="VLW672" s="65"/>
      <c r="VLX672" s="65"/>
      <c r="VLY672" s="65"/>
      <c r="VLZ672" s="65"/>
      <c r="VMA672" s="65"/>
      <c r="VMB672" s="65"/>
      <c r="VMC672" s="65"/>
      <c r="VMD672" s="65"/>
      <c r="VME672" s="65"/>
      <c r="VMF672" s="65"/>
      <c r="VMG672" s="65"/>
      <c r="VMH672" s="65"/>
      <c r="VMI672" s="65"/>
      <c r="VMJ672" s="65"/>
      <c r="VMK672" s="65"/>
      <c r="VML672" s="65"/>
      <c r="VMM672" s="65"/>
      <c r="VMN672" s="65"/>
      <c r="VMO672" s="65"/>
      <c r="VMP672" s="65"/>
      <c r="VMQ672" s="65"/>
      <c r="VMR672" s="65"/>
      <c r="VMS672" s="65"/>
      <c r="VMT672" s="65"/>
      <c r="VMU672" s="65"/>
      <c r="VMV672" s="65"/>
      <c r="VMW672" s="65"/>
      <c r="VMX672" s="65"/>
      <c r="VMY672" s="65"/>
      <c r="VMZ672" s="65"/>
      <c r="VNA672" s="65"/>
      <c r="VNB672" s="65"/>
      <c r="VNC672" s="65"/>
      <c r="VND672" s="65"/>
      <c r="VNE672" s="65"/>
      <c r="VNF672" s="65"/>
      <c r="VNG672" s="65"/>
      <c r="VNH672" s="65"/>
      <c r="VNI672" s="65"/>
      <c r="VNJ672" s="65"/>
      <c r="VNK672" s="65"/>
      <c r="VNL672" s="65"/>
      <c r="VNM672" s="65"/>
      <c r="VNN672" s="65"/>
      <c r="VNO672" s="65"/>
      <c r="VNP672" s="65"/>
      <c r="VNQ672" s="65"/>
      <c r="VNR672" s="65"/>
      <c r="VNS672" s="65"/>
      <c r="VNT672" s="65"/>
      <c r="VNU672" s="65"/>
      <c r="VNV672" s="65"/>
      <c r="VNW672" s="65"/>
      <c r="VNX672" s="65"/>
      <c r="VNY672" s="65"/>
      <c r="VNZ672" s="65"/>
      <c r="VOA672" s="65"/>
      <c r="VOB672" s="65"/>
      <c r="VOC672" s="65"/>
      <c r="VOD672" s="65"/>
      <c r="VOE672" s="65"/>
      <c r="VOF672" s="65"/>
      <c r="VOG672" s="65"/>
      <c r="VOH672" s="65"/>
      <c r="VOI672" s="65"/>
      <c r="VOJ672" s="65"/>
      <c r="VOK672" s="65"/>
      <c r="VOL672" s="65"/>
      <c r="VOM672" s="65"/>
      <c r="VON672" s="65"/>
      <c r="VOO672" s="65"/>
      <c r="VOP672" s="65"/>
      <c r="VOQ672" s="65"/>
      <c r="VOR672" s="65"/>
      <c r="VOS672" s="65"/>
      <c r="VOT672" s="65"/>
      <c r="VOU672" s="65"/>
      <c r="VOV672" s="65"/>
      <c r="VOW672" s="65"/>
      <c r="VOX672" s="65"/>
      <c r="VOY672" s="65"/>
      <c r="VOZ672" s="65"/>
      <c r="VPA672" s="65"/>
      <c r="VPB672" s="65"/>
      <c r="VPC672" s="65"/>
      <c r="VPD672" s="65"/>
      <c r="VPE672" s="65"/>
      <c r="VPF672" s="65"/>
      <c r="VPG672" s="65"/>
      <c r="VPH672" s="65"/>
      <c r="VPI672" s="65"/>
      <c r="VPJ672" s="65"/>
      <c r="VPK672" s="65"/>
      <c r="VPL672" s="65"/>
      <c r="VPM672" s="65"/>
      <c r="VPN672" s="65"/>
      <c r="VPO672" s="65"/>
      <c r="VPP672" s="65"/>
      <c r="VPQ672" s="65"/>
      <c r="VPR672" s="65"/>
      <c r="VPS672" s="65"/>
      <c r="VPT672" s="65"/>
      <c r="VPU672" s="65"/>
      <c r="VPV672" s="65"/>
      <c r="VPW672" s="65"/>
      <c r="VPX672" s="65"/>
      <c r="VPY672" s="65"/>
      <c r="VPZ672" s="65"/>
      <c r="VQA672" s="65"/>
      <c r="VQB672" s="65"/>
      <c r="VQC672" s="65"/>
      <c r="VQD672" s="65"/>
      <c r="VQE672" s="65"/>
      <c r="VQF672" s="65"/>
      <c r="VQG672" s="65"/>
      <c r="VQH672" s="65"/>
      <c r="VQI672" s="65"/>
      <c r="VQJ672" s="65"/>
      <c r="VQK672" s="65"/>
      <c r="VQL672" s="65"/>
      <c r="VQM672" s="65"/>
      <c r="VQN672" s="65"/>
      <c r="VQO672" s="65"/>
      <c r="VQP672" s="65"/>
      <c r="VQQ672" s="65"/>
      <c r="VQR672" s="65"/>
      <c r="VQS672" s="65"/>
      <c r="VQT672" s="65"/>
      <c r="VQU672" s="65"/>
      <c r="VQV672" s="65"/>
      <c r="VQW672" s="65"/>
      <c r="VQX672" s="65"/>
      <c r="VQY672" s="65"/>
      <c r="VQZ672" s="65"/>
      <c r="VRA672" s="65"/>
      <c r="VRB672" s="65"/>
      <c r="VRC672" s="65"/>
      <c r="VRD672" s="65"/>
      <c r="VRE672" s="65"/>
      <c r="VRF672" s="65"/>
      <c r="VRG672" s="65"/>
      <c r="VRH672" s="65"/>
      <c r="VRI672" s="65"/>
      <c r="VRJ672" s="65"/>
      <c r="VRK672" s="65"/>
      <c r="VRL672" s="65"/>
      <c r="VRM672" s="65"/>
      <c r="VRN672" s="65"/>
      <c r="VRO672" s="65"/>
      <c r="VRP672" s="65"/>
      <c r="VRQ672" s="65"/>
      <c r="VRR672" s="65"/>
      <c r="VRS672" s="65"/>
      <c r="VRT672" s="65"/>
      <c r="VRU672" s="65"/>
      <c r="VRV672" s="65"/>
      <c r="VRW672" s="65"/>
      <c r="VRX672" s="65"/>
      <c r="VRY672" s="65"/>
      <c r="VRZ672" s="65"/>
      <c r="VSA672" s="65"/>
      <c r="VSB672" s="65"/>
      <c r="VSC672" s="65"/>
      <c r="VSD672" s="65"/>
      <c r="VSE672" s="65"/>
      <c r="VSF672" s="65"/>
      <c r="VSG672" s="65"/>
      <c r="VSH672" s="65"/>
      <c r="VSI672" s="65"/>
      <c r="VSJ672" s="65"/>
      <c r="VSK672" s="65"/>
      <c r="VSL672" s="65"/>
      <c r="VSM672" s="65"/>
      <c r="VSN672" s="65"/>
      <c r="VSO672" s="65"/>
      <c r="VSP672" s="65"/>
      <c r="VSQ672" s="65"/>
      <c r="VSR672" s="65"/>
      <c r="VSS672" s="65"/>
      <c r="VST672" s="65"/>
      <c r="VSU672" s="65"/>
      <c r="VSV672" s="65"/>
      <c r="VSW672" s="65"/>
      <c r="VSX672" s="65"/>
      <c r="VSY672" s="65"/>
      <c r="VSZ672" s="65"/>
      <c r="VTA672" s="65"/>
      <c r="VTB672" s="65"/>
      <c r="VTC672" s="65"/>
      <c r="VTD672" s="65"/>
      <c r="VTE672" s="65"/>
      <c r="VTF672" s="65"/>
      <c r="VTG672" s="65"/>
      <c r="VTH672" s="65"/>
      <c r="VTI672" s="65"/>
      <c r="VTJ672" s="65"/>
      <c r="VTK672" s="65"/>
      <c r="VTL672" s="65"/>
      <c r="VTM672" s="65"/>
      <c r="VTN672" s="65"/>
      <c r="VTO672" s="65"/>
      <c r="VTP672" s="65"/>
      <c r="VTQ672" s="65"/>
      <c r="VTR672" s="65"/>
      <c r="VTS672" s="65"/>
      <c r="VTT672" s="65"/>
      <c r="VTU672" s="65"/>
      <c r="VTV672" s="65"/>
      <c r="VTW672" s="65"/>
      <c r="VTX672" s="65"/>
      <c r="VTY672" s="65"/>
      <c r="VTZ672" s="65"/>
      <c r="VUA672" s="65"/>
      <c r="VUB672" s="65"/>
      <c r="VUC672" s="65"/>
      <c r="VUD672" s="65"/>
      <c r="VUE672" s="65"/>
      <c r="VUF672" s="65"/>
      <c r="VUG672" s="65"/>
      <c r="VUH672" s="65"/>
      <c r="VUI672" s="65"/>
      <c r="VUJ672" s="65"/>
      <c r="VUK672" s="65"/>
      <c r="VUL672" s="65"/>
      <c r="VUM672" s="65"/>
      <c r="VUN672" s="65"/>
      <c r="VUO672" s="65"/>
      <c r="VUP672" s="65"/>
      <c r="VUQ672" s="65"/>
      <c r="VUR672" s="65"/>
      <c r="VUS672" s="65"/>
      <c r="VUT672" s="65"/>
      <c r="VUU672" s="65"/>
      <c r="VUV672" s="65"/>
      <c r="VUW672" s="65"/>
      <c r="VUX672" s="65"/>
      <c r="VUY672" s="65"/>
      <c r="VUZ672" s="65"/>
      <c r="VVA672" s="65"/>
      <c r="VVB672" s="65"/>
      <c r="VVC672" s="65"/>
      <c r="VVD672" s="65"/>
      <c r="VVE672" s="65"/>
      <c r="VVF672" s="65"/>
      <c r="VVG672" s="65"/>
      <c r="VVH672" s="65"/>
      <c r="VVI672" s="65"/>
      <c r="VVJ672" s="65"/>
      <c r="VVK672" s="65"/>
      <c r="VVL672" s="65"/>
      <c r="VVM672" s="65"/>
      <c r="VVN672" s="65"/>
      <c r="VVO672" s="65"/>
      <c r="VVP672" s="65"/>
      <c r="VVQ672" s="65"/>
      <c r="VVR672" s="65"/>
      <c r="VVS672" s="65"/>
      <c r="VVT672" s="65"/>
      <c r="VVU672" s="65"/>
      <c r="VVV672" s="65"/>
      <c r="VVW672" s="65"/>
      <c r="VVX672" s="65"/>
      <c r="VVY672" s="65"/>
      <c r="VVZ672" s="65"/>
      <c r="VWA672" s="65"/>
      <c r="VWB672" s="65"/>
      <c r="VWC672" s="65"/>
      <c r="VWD672" s="65"/>
      <c r="VWE672" s="65"/>
      <c r="VWF672" s="65"/>
      <c r="VWG672" s="65"/>
      <c r="VWH672" s="65"/>
      <c r="VWI672" s="65"/>
      <c r="VWJ672" s="65"/>
      <c r="VWK672" s="65"/>
      <c r="VWL672" s="65"/>
      <c r="VWM672" s="65"/>
      <c r="VWN672" s="65"/>
      <c r="VWO672" s="65"/>
      <c r="VWP672" s="65"/>
      <c r="VWQ672" s="65"/>
      <c r="VWR672" s="65"/>
      <c r="VWS672" s="65"/>
      <c r="VWT672" s="65"/>
      <c r="VWU672" s="65"/>
      <c r="VWV672" s="65"/>
      <c r="VWW672" s="65"/>
      <c r="VWX672" s="65"/>
      <c r="VWY672" s="65"/>
      <c r="VWZ672" s="65"/>
      <c r="VXA672" s="65"/>
      <c r="VXB672" s="65"/>
      <c r="VXC672" s="65"/>
      <c r="VXD672" s="65"/>
      <c r="VXE672" s="65"/>
      <c r="VXF672" s="65"/>
      <c r="VXG672" s="65"/>
      <c r="VXH672" s="65"/>
      <c r="VXI672" s="65"/>
      <c r="VXJ672" s="65"/>
      <c r="VXK672" s="65"/>
      <c r="VXL672" s="65"/>
      <c r="VXM672" s="65"/>
      <c r="VXN672" s="65"/>
      <c r="VXO672" s="65"/>
      <c r="VXP672" s="65"/>
      <c r="VXQ672" s="65"/>
      <c r="VXR672" s="65"/>
      <c r="VXS672" s="65"/>
      <c r="VXT672" s="65"/>
      <c r="VXU672" s="65"/>
      <c r="VXV672" s="65"/>
      <c r="VXW672" s="65"/>
      <c r="VXX672" s="65"/>
      <c r="VXY672" s="65"/>
      <c r="VXZ672" s="65"/>
      <c r="VYA672" s="65"/>
      <c r="VYB672" s="65"/>
      <c r="VYC672" s="65"/>
      <c r="VYD672" s="65"/>
      <c r="VYE672" s="65"/>
      <c r="VYF672" s="65"/>
      <c r="VYG672" s="65"/>
      <c r="VYH672" s="65"/>
      <c r="VYI672" s="65"/>
      <c r="VYJ672" s="65"/>
      <c r="VYK672" s="65"/>
      <c r="VYL672" s="65"/>
      <c r="VYM672" s="65"/>
      <c r="VYN672" s="65"/>
      <c r="VYO672" s="65"/>
      <c r="VYP672" s="65"/>
      <c r="VYQ672" s="65"/>
      <c r="VYR672" s="65"/>
      <c r="VYS672" s="65"/>
      <c r="VYT672" s="65"/>
      <c r="VYU672" s="65"/>
      <c r="VYV672" s="65"/>
      <c r="VYW672" s="65"/>
      <c r="VYX672" s="65"/>
      <c r="VYY672" s="65"/>
      <c r="VYZ672" s="65"/>
      <c r="VZA672" s="65"/>
      <c r="VZB672" s="65"/>
      <c r="VZC672" s="65"/>
      <c r="VZD672" s="65"/>
      <c r="VZE672" s="65"/>
      <c r="VZF672" s="65"/>
      <c r="VZG672" s="65"/>
      <c r="VZH672" s="65"/>
      <c r="VZI672" s="65"/>
      <c r="VZJ672" s="65"/>
      <c r="VZK672" s="65"/>
      <c r="VZL672" s="65"/>
      <c r="VZM672" s="65"/>
      <c r="VZN672" s="65"/>
      <c r="VZO672" s="65"/>
      <c r="VZP672" s="65"/>
      <c r="VZQ672" s="65"/>
      <c r="VZR672" s="65"/>
      <c r="VZS672" s="65"/>
      <c r="VZT672" s="65"/>
      <c r="VZU672" s="65"/>
      <c r="VZV672" s="65"/>
      <c r="VZW672" s="65"/>
      <c r="VZX672" s="65"/>
      <c r="VZY672" s="65"/>
      <c r="VZZ672" s="65"/>
      <c r="WAA672" s="65"/>
      <c r="WAB672" s="65"/>
      <c r="WAC672" s="65"/>
      <c r="WAD672" s="65"/>
      <c r="WAE672" s="65"/>
      <c r="WAF672" s="65"/>
      <c r="WAG672" s="65"/>
      <c r="WAH672" s="65"/>
      <c r="WAI672" s="65"/>
      <c r="WAJ672" s="65"/>
      <c r="WAK672" s="65"/>
      <c r="WAL672" s="65"/>
      <c r="WAM672" s="65"/>
      <c r="WAN672" s="65"/>
      <c r="WAO672" s="65"/>
      <c r="WAP672" s="65"/>
      <c r="WAQ672" s="65"/>
      <c r="WAR672" s="65"/>
      <c r="WAS672" s="65"/>
      <c r="WAT672" s="65"/>
      <c r="WAU672" s="65"/>
      <c r="WAV672" s="65"/>
      <c r="WAW672" s="65"/>
      <c r="WAX672" s="65"/>
      <c r="WAY672" s="65"/>
      <c r="WAZ672" s="65"/>
      <c r="WBA672" s="65"/>
      <c r="WBB672" s="65"/>
      <c r="WBC672" s="65"/>
      <c r="WBD672" s="65"/>
      <c r="WBE672" s="65"/>
      <c r="WBF672" s="65"/>
      <c r="WBG672" s="65"/>
      <c r="WBH672" s="65"/>
      <c r="WBI672" s="65"/>
      <c r="WBJ672" s="65"/>
      <c r="WBK672" s="65"/>
      <c r="WBL672" s="65"/>
      <c r="WBM672" s="65"/>
      <c r="WBN672" s="65"/>
      <c r="WBO672" s="65"/>
      <c r="WBP672" s="65"/>
      <c r="WBQ672" s="65"/>
      <c r="WBR672" s="65"/>
      <c r="WBS672" s="65"/>
      <c r="WBT672" s="65"/>
      <c r="WBU672" s="65"/>
      <c r="WBV672" s="65"/>
      <c r="WBW672" s="65"/>
      <c r="WBX672" s="65"/>
      <c r="WBY672" s="65"/>
      <c r="WBZ672" s="65"/>
      <c r="WCA672" s="65"/>
      <c r="WCB672" s="65"/>
      <c r="WCC672" s="65"/>
      <c r="WCD672" s="65"/>
      <c r="WCE672" s="65"/>
      <c r="WCF672" s="65"/>
      <c r="WCG672" s="65"/>
      <c r="WCH672" s="65"/>
      <c r="WCI672" s="65"/>
      <c r="WCJ672" s="65"/>
      <c r="WCK672" s="65"/>
      <c r="WCL672" s="65"/>
      <c r="WCM672" s="65"/>
      <c r="WCN672" s="65"/>
      <c r="WCO672" s="65"/>
      <c r="WCP672" s="65"/>
      <c r="WCQ672" s="65"/>
      <c r="WCR672" s="65"/>
      <c r="WCS672" s="65"/>
      <c r="WCT672" s="65"/>
      <c r="WCU672" s="65"/>
      <c r="WCV672" s="65"/>
      <c r="WCW672" s="65"/>
      <c r="WCX672" s="65"/>
      <c r="WCY672" s="65"/>
      <c r="WCZ672" s="65"/>
      <c r="WDA672" s="65"/>
      <c r="WDB672" s="65"/>
      <c r="WDC672" s="65"/>
      <c r="WDD672" s="65"/>
      <c r="WDE672" s="65"/>
      <c r="WDF672" s="65"/>
      <c r="WDG672" s="65"/>
      <c r="WDH672" s="65"/>
      <c r="WDI672" s="65"/>
      <c r="WDJ672" s="65"/>
      <c r="WDK672" s="65"/>
      <c r="WDL672" s="65"/>
      <c r="WDM672" s="65"/>
      <c r="WDN672" s="65"/>
      <c r="WDO672" s="65"/>
      <c r="WDP672" s="65"/>
      <c r="WDQ672" s="65"/>
      <c r="WDR672" s="65"/>
      <c r="WDS672" s="65"/>
      <c r="WDT672" s="65"/>
      <c r="WDU672" s="65"/>
      <c r="WDV672" s="65"/>
      <c r="WDW672" s="65"/>
      <c r="WDX672" s="65"/>
      <c r="WDY672" s="65"/>
      <c r="WDZ672" s="65"/>
      <c r="WEA672" s="65"/>
      <c r="WEB672" s="65"/>
      <c r="WEC672" s="65"/>
      <c r="WED672" s="65"/>
      <c r="WEE672" s="65"/>
      <c r="WEF672" s="65"/>
      <c r="WEG672" s="65"/>
      <c r="WEH672" s="65"/>
      <c r="WEI672" s="65"/>
      <c r="WEJ672" s="65"/>
      <c r="WEK672" s="65"/>
      <c r="WEL672" s="65"/>
      <c r="WEM672" s="65"/>
      <c r="WEN672" s="65"/>
      <c r="WEO672" s="65"/>
      <c r="WEP672" s="65"/>
      <c r="WEQ672" s="65"/>
      <c r="WER672" s="65"/>
      <c r="WES672" s="65"/>
      <c r="WET672" s="65"/>
      <c r="WEU672" s="65"/>
      <c r="WEV672" s="65"/>
      <c r="WEW672" s="65"/>
      <c r="WEX672" s="65"/>
      <c r="WEY672" s="65"/>
      <c r="WEZ672" s="65"/>
      <c r="WFA672" s="65"/>
      <c r="WFB672" s="65"/>
      <c r="WFC672" s="65"/>
      <c r="WFD672" s="65"/>
      <c r="WFE672" s="65"/>
      <c r="WFF672" s="65"/>
      <c r="WFG672" s="65"/>
      <c r="WFH672" s="65"/>
      <c r="WFI672" s="65"/>
      <c r="WFJ672" s="65"/>
      <c r="WFK672" s="65"/>
      <c r="WFL672" s="65"/>
      <c r="WFM672" s="65"/>
      <c r="WFN672" s="65"/>
      <c r="WFO672" s="65"/>
      <c r="WFP672" s="65"/>
      <c r="WFQ672" s="65"/>
      <c r="WFR672" s="65"/>
      <c r="WFS672" s="65"/>
      <c r="WFT672" s="65"/>
      <c r="WFU672" s="65"/>
      <c r="WFV672" s="65"/>
      <c r="WFW672" s="65"/>
      <c r="WFX672" s="65"/>
      <c r="WFY672" s="65"/>
      <c r="WFZ672" s="65"/>
      <c r="WGA672" s="65"/>
      <c r="WGB672" s="65"/>
      <c r="WGC672" s="65"/>
      <c r="WGD672" s="65"/>
      <c r="WGE672" s="65"/>
      <c r="WGF672" s="65"/>
      <c r="WGG672" s="65"/>
      <c r="WGH672" s="65"/>
      <c r="WGI672" s="65"/>
      <c r="WGJ672" s="65"/>
      <c r="WGK672" s="65"/>
      <c r="WGL672" s="65"/>
      <c r="WGM672" s="65"/>
      <c r="WGN672" s="65"/>
      <c r="WGO672" s="65"/>
      <c r="WGP672" s="65"/>
      <c r="WGQ672" s="65"/>
      <c r="WGR672" s="65"/>
      <c r="WGS672" s="65"/>
      <c r="WGT672" s="65"/>
      <c r="WGU672" s="65"/>
      <c r="WGV672" s="65"/>
      <c r="WGW672" s="65"/>
      <c r="WGX672" s="65"/>
      <c r="WGY672" s="65"/>
      <c r="WGZ672" s="65"/>
      <c r="WHA672" s="65"/>
      <c r="WHB672" s="65"/>
      <c r="WHC672" s="65"/>
      <c r="WHD672" s="65"/>
      <c r="WHE672" s="65"/>
      <c r="WHF672" s="65"/>
      <c r="WHG672" s="65"/>
      <c r="WHH672" s="65"/>
      <c r="WHI672" s="65"/>
      <c r="WHJ672" s="65"/>
      <c r="WHK672" s="65"/>
      <c r="WHL672" s="65"/>
      <c r="WHM672" s="65"/>
      <c r="WHN672" s="65"/>
      <c r="WHO672" s="65"/>
      <c r="WHP672" s="65"/>
      <c r="WHQ672" s="65"/>
      <c r="WHR672" s="65"/>
      <c r="WHS672" s="65"/>
      <c r="WHT672" s="65"/>
      <c r="WHU672" s="65"/>
      <c r="WHV672" s="65"/>
      <c r="WHW672" s="65"/>
      <c r="WHX672" s="65"/>
      <c r="WHY672" s="65"/>
      <c r="WHZ672" s="65"/>
      <c r="WIA672" s="65"/>
      <c r="WIB672" s="65"/>
      <c r="WIC672" s="65"/>
      <c r="WID672" s="65"/>
      <c r="WIE672" s="65"/>
      <c r="WIF672" s="65"/>
      <c r="WIG672" s="65"/>
      <c r="WIH672" s="65"/>
      <c r="WII672" s="65"/>
      <c r="WIJ672" s="65"/>
      <c r="WIK672" s="65"/>
      <c r="WIL672" s="65"/>
      <c r="WIM672" s="65"/>
      <c r="WIN672" s="65"/>
      <c r="WIO672" s="65"/>
      <c r="WIP672" s="65"/>
      <c r="WIQ672" s="65"/>
      <c r="WIR672" s="65"/>
      <c r="WIS672" s="65"/>
      <c r="WIT672" s="65"/>
      <c r="WIU672" s="65"/>
      <c r="WIV672" s="65"/>
      <c r="WIW672" s="65"/>
      <c r="WIX672" s="65"/>
      <c r="WIY672" s="65"/>
      <c r="WIZ672" s="65"/>
      <c r="WJA672" s="65"/>
      <c r="WJB672" s="65"/>
      <c r="WJC672" s="65"/>
      <c r="WJD672" s="65"/>
      <c r="WJE672" s="65"/>
      <c r="WJF672" s="65"/>
      <c r="WJG672" s="65"/>
      <c r="WJH672" s="65"/>
      <c r="WJI672" s="65"/>
      <c r="WJJ672" s="65"/>
      <c r="WJK672" s="65"/>
      <c r="WJL672" s="65"/>
      <c r="WJM672" s="65"/>
      <c r="WJN672" s="65"/>
      <c r="WJO672" s="65"/>
      <c r="WJP672" s="65"/>
      <c r="WJQ672" s="65"/>
      <c r="WJR672" s="65"/>
      <c r="WJS672" s="65"/>
      <c r="WJT672" s="65"/>
      <c r="WJU672" s="65"/>
      <c r="WJV672" s="65"/>
      <c r="WJW672" s="65"/>
      <c r="WJX672" s="65"/>
      <c r="WJY672" s="65"/>
      <c r="WJZ672" s="65"/>
      <c r="WKA672" s="65"/>
      <c r="WKB672" s="65"/>
      <c r="WKC672" s="65"/>
      <c r="WKD672" s="65"/>
      <c r="WKE672" s="65"/>
      <c r="WKF672" s="65"/>
      <c r="WKG672" s="65"/>
      <c r="WKH672" s="65"/>
      <c r="WKI672" s="65"/>
      <c r="WKJ672" s="65"/>
      <c r="WKK672" s="65"/>
      <c r="WKL672" s="65"/>
      <c r="WKM672" s="65"/>
      <c r="WKN672" s="65"/>
      <c r="WKO672" s="65"/>
      <c r="WKP672" s="65"/>
      <c r="WKQ672" s="65"/>
      <c r="WKR672" s="65"/>
      <c r="WKS672" s="65"/>
      <c r="WKT672" s="65"/>
      <c r="WKU672" s="65"/>
      <c r="WKV672" s="65"/>
      <c r="WKW672" s="65"/>
      <c r="WKX672" s="65"/>
      <c r="WKY672" s="65"/>
      <c r="WKZ672" s="65"/>
      <c r="WLA672" s="65"/>
      <c r="WLB672" s="65"/>
      <c r="WLC672" s="65"/>
      <c r="WLD672" s="65"/>
      <c r="WLE672" s="65"/>
      <c r="WLF672" s="65"/>
      <c r="WLG672" s="65"/>
      <c r="WLH672" s="65"/>
      <c r="WLI672" s="65"/>
      <c r="WLJ672" s="65"/>
      <c r="WLK672" s="65"/>
      <c r="WLL672" s="65"/>
      <c r="WLM672" s="65"/>
      <c r="WLN672" s="65"/>
      <c r="WLO672" s="65"/>
      <c r="WLP672" s="65"/>
      <c r="WLQ672" s="65"/>
      <c r="WLR672" s="65"/>
      <c r="WLS672" s="65"/>
      <c r="WLT672" s="65"/>
      <c r="WLU672" s="65"/>
      <c r="WLV672" s="65"/>
      <c r="WLW672" s="65"/>
      <c r="WLX672" s="65"/>
      <c r="WLY672" s="65"/>
      <c r="WLZ672" s="65"/>
      <c r="WMA672" s="65"/>
      <c r="WMB672" s="65"/>
      <c r="WMC672" s="65"/>
      <c r="WMD672" s="65"/>
      <c r="WME672" s="65"/>
      <c r="WMF672" s="65"/>
      <c r="WMG672" s="65"/>
      <c r="WMH672" s="65"/>
      <c r="WMI672" s="65"/>
      <c r="WMJ672" s="65"/>
      <c r="WMK672" s="65"/>
      <c r="WML672" s="65"/>
      <c r="WMM672" s="65"/>
      <c r="WMN672" s="65"/>
      <c r="WMO672" s="65"/>
      <c r="WMP672" s="65"/>
      <c r="WMQ672" s="65"/>
      <c r="WMR672" s="65"/>
      <c r="WMS672" s="65"/>
      <c r="WMT672" s="65"/>
      <c r="WMU672" s="65"/>
      <c r="WMV672" s="65"/>
      <c r="WMW672" s="65"/>
      <c r="WMX672" s="65"/>
      <c r="WMY672" s="65"/>
      <c r="WMZ672" s="65"/>
      <c r="WNA672" s="65"/>
      <c r="WNB672" s="65"/>
      <c r="WNC672" s="65"/>
      <c r="WND672" s="65"/>
      <c r="WNE672" s="65"/>
      <c r="WNF672" s="65"/>
      <c r="WNG672" s="65"/>
      <c r="WNH672" s="65"/>
      <c r="WNI672" s="65"/>
      <c r="WNJ672" s="65"/>
      <c r="WNK672" s="65"/>
      <c r="WNL672" s="65"/>
      <c r="WNM672" s="65"/>
      <c r="WNN672" s="65"/>
      <c r="WNO672" s="65"/>
      <c r="WNP672" s="65"/>
      <c r="WNQ672" s="65"/>
      <c r="WNR672" s="65"/>
      <c r="WNS672" s="65"/>
      <c r="WNT672" s="65"/>
      <c r="WNU672" s="65"/>
      <c r="WNV672" s="65"/>
      <c r="WNW672" s="65"/>
      <c r="WNX672" s="65"/>
      <c r="WNY672" s="65"/>
      <c r="WNZ672" s="65"/>
      <c r="WOA672" s="65"/>
      <c r="WOB672" s="65"/>
      <c r="WOC672" s="65"/>
      <c r="WOD672" s="65"/>
      <c r="WOE672" s="65"/>
      <c r="WOF672" s="65"/>
      <c r="WOG672" s="65"/>
      <c r="WOH672" s="65"/>
      <c r="WOI672" s="65"/>
      <c r="WOJ672" s="65"/>
      <c r="WOK672" s="65"/>
      <c r="WOL672" s="65"/>
      <c r="WOM672" s="65"/>
      <c r="WON672" s="65"/>
      <c r="WOO672" s="65"/>
      <c r="WOP672" s="65"/>
      <c r="WOQ672" s="65"/>
      <c r="WOR672" s="65"/>
      <c r="WOS672" s="65"/>
      <c r="WOT672" s="65"/>
      <c r="WOU672" s="65"/>
      <c r="WOV672" s="65"/>
      <c r="WOW672" s="65"/>
      <c r="WOX672" s="65"/>
      <c r="WOY672" s="65"/>
      <c r="WOZ672" s="65"/>
      <c r="WPA672" s="65"/>
      <c r="WPB672" s="65"/>
      <c r="WPC672" s="65"/>
      <c r="WPD672" s="65"/>
      <c r="WPE672" s="65"/>
      <c r="WPF672" s="65"/>
      <c r="WPG672" s="65"/>
      <c r="WPH672" s="65"/>
      <c r="WPI672" s="65"/>
      <c r="WPJ672" s="65"/>
      <c r="WPK672" s="65"/>
      <c r="WPL672" s="65"/>
      <c r="WPM672" s="65"/>
      <c r="WPN672" s="65"/>
      <c r="WPO672" s="65"/>
      <c r="WPP672" s="65"/>
      <c r="WPQ672" s="65"/>
      <c r="WPR672" s="65"/>
      <c r="WPS672" s="65"/>
      <c r="WPT672" s="65"/>
      <c r="WPU672" s="65"/>
      <c r="WPV672" s="65"/>
      <c r="WPW672" s="65"/>
      <c r="WPX672" s="65"/>
      <c r="WPY672" s="65"/>
      <c r="WPZ672" s="65"/>
      <c r="WQA672" s="65"/>
      <c r="WQB672" s="65"/>
      <c r="WQC672" s="65"/>
      <c r="WQD672" s="65"/>
      <c r="WQE672" s="65"/>
      <c r="WQF672" s="65"/>
      <c r="WQG672" s="65"/>
      <c r="WQH672" s="65"/>
      <c r="WQI672" s="65"/>
      <c r="WQJ672" s="65"/>
      <c r="WQK672" s="65"/>
      <c r="WQL672" s="65"/>
      <c r="WQM672" s="65"/>
      <c r="WQN672" s="65"/>
      <c r="WQO672" s="65"/>
      <c r="WQP672" s="65"/>
      <c r="WQQ672" s="65"/>
      <c r="WQR672" s="65"/>
      <c r="WQS672" s="65"/>
      <c r="WQT672" s="65"/>
      <c r="WQU672" s="65"/>
      <c r="WQV672" s="65"/>
      <c r="WQW672" s="65"/>
      <c r="WQX672" s="65"/>
      <c r="WQY672" s="65"/>
      <c r="WQZ672" s="65"/>
      <c r="WRA672" s="65"/>
      <c r="WRB672" s="65"/>
      <c r="WRC672" s="65"/>
      <c r="WRD672" s="65"/>
      <c r="WRE672" s="65"/>
      <c r="WRF672" s="65"/>
      <c r="WRG672" s="65"/>
      <c r="WRH672" s="65"/>
      <c r="WRI672" s="65"/>
      <c r="WRJ672" s="65"/>
      <c r="WRK672" s="65"/>
      <c r="WRL672" s="65"/>
      <c r="WRM672" s="65"/>
      <c r="WRN672" s="65"/>
      <c r="WRO672" s="65"/>
      <c r="WRP672" s="65"/>
      <c r="WRQ672" s="65"/>
      <c r="WRR672" s="65"/>
      <c r="WRS672" s="65"/>
      <c r="WRT672" s="65"/>
      <c r="WRU672" s="65"/>
      <c r="WRV672" s="65"/>
      <c r="WRW672" s="65"/>
      <c r="WRX672" s="65"/>
      <c r="WRY672" s="65"/>
      <c r="WRZ672" s="65"/>
      <c r="WSA672" s="65"/>
      <c r="WSB672" s="65"/>
      <c r="WSC672" s="65"/>
      <c r="WSD672" s="65"/>
      <c r="WSE672" s="65"/>
      <c r="WSF672" s="65"/>
      <c r="WSG672" s="65"/>
      <c r="WSH672" s="65"/>
      <c r="WSI672" s="65"/>
      <c r="WSJ672" s="65"/>
      <c r="WSK672" s="65"/>
      <c r="WSL672" s="65"/>
      <c r="WSM672" s="65"/>
      <c r="WSN672" s="65"/>
      <c r="WSO672" s="65"/>
      <c r="WSP672" s="65"/>
      <c r="WSQ672" s="65"/>
      <c r="WSR672" s="65"/>
      <c r="WSS672" s="65"/>
      <c r="WST672" s="65"/>
      <c r="WSU672" s="65"/>
      <c r="WSV672" s="65"/>
      <c r="WSW672" s="65"/>
      <c r="WSX672" s="65"/>
      <c r="WSY672" s="65"/>
      <c r="WSZ672" s="65"/>
      <c r="WTA672" s="65"/>
      <c r="WTB672" s="65"/>
      <c r="WTC672" s="65"/>
      <c r="WTD672" s="65"/>
      <c r="WTE672" s="65"/>
      <c r="WTF672" s="65"/>
      <c r="WTG672" s="65"/>
      <c r="WTH672" s="65"/>
      <c r="WTI672" s="65"/>
      <c r="WTJ672" s="65"/>
      <c r="WTK672" s="65"/>
      <c r="WTL672" s="65"/>
      <c r="WTM672" s="65"/>
      <c r="WTN672" s="65"/>
      <c r="WTO672" s="65"/>
      <c r="WTP672" s="65"/>
      <c r="WTQ672" s="65"/>
      <c r="WTR672" s="65"/>
      <c r="WTS672" s="65"/>
      <c r="WTT672" s="65"/>
      <c r="WTU672" s="65"/>
      <c r="WTV672" s="65"/>
      <c r="WTW672" s="65"/>
      <c r="WTX672" s="65"/>
      <c r="WTY672" s="65"/>
      <c r="WTZ672" s="65"/>
      <c r="WUA672" s="65"/>
      <c r="WUB672" s="65"/>
      <c r="WUC672" s="65"/>
      <c r="WUD672" s="65"/>
      <c r="WUE672" s="65"/>
      <c r="WUF672" s="65"/>
      <c r="WUG672" s="65"/>
      <c r="WUH672" s="65"/>
      <c r="WUI672" s="65"/>
      <c r="WUJ672" s="65"/>
      <c r="WUK672" s="65"/>
      <c r="WUL672" s="65"/>
      <c r="WUM672" s="65"/>
      <c r="WUN672" s="65"/>
      <c r="WUO672" s="65"/>
      <c r="WUP672" s="65"/>
      <c r="WUQ672" s="65"/>
      <c r="WUR672" s="65"/>
      <c r="WUS672" s="65"/>
      <c r="WUT672" s="65"/>
      <c r="WUU672" s="65"/>
      <c r="WUV672" s="65"/>
      <c r="WUW672" s="65"/>
      <c r="WUX672" s="65"/>
      <c r="WUY672" s="65"/>
      <c r="WUZ672" s="65"/>
      <c r="WVA672" s="65"/>
      <c r="WVB672" s="65"/>
      <c r="WVC672" s="65"/>
      <c r="WVD672" s="65"/>
      <c r="WVE672" s="65"/>
      <c r="WVF672" s="65"/>
      <c r="WVG672" s="65"/>
      <c r="WVH672" s="65"/>
      <c r="WVI672" s="65"/>
      <c r="WVJ672" s="65"/>
      <c r="WVK672" s="65"/>
      <c r="WVL672" s="65"/>
      <c r="WVM672" s="65"/>
      <c r="WVN672" s="65"/>
      <c r="WVO672" s="65"/>
      <c r="WVP672" s="65"/>
      <c r="WVQ672" s="65"/>
      <c r="WVR672" s="65"/>
      <c r="WVS672" s="65"/>
      <c r="WVT672" s="65"/>
      <c r="WVU672" s="65"/>
      <c r="WVV672" s="65"/>
      <c r="WVW672" s="65"/>
      <c r="WVX672" s="65"/>
      <c r="WVY672" s="65"/>
      <c r="WVZ672" s="65"/>
      <c r="WWA672" s="65"/>
      <c r="WWB672" s="65"/>
      <c r="WWC672" s="65"/>
      <c r="WWD672" s="65"/>
      <c r="WWE672" s="65"/>
      <c r="WWF672" s="65"/>
      <c r="WWG672" s="65"/>
      <c r="WWH672" s="65"/>
      <c r="WWI672" s="65"/>
      <c r="WWJ672" s="65"/>
      <c r="WWK672" s="65"/>
      <c r="WWL672" s="65"/>
      <c r="WWM672" s="65"/>
      <c r="WWN672" s="65"/>
      <c r="WWO672" s="65"/>
      <c r="WWP672" s="65"/>
      <c r="WWQ672" s="65"/>
      <c r="WWR672" s="65"/>
      <c r="WWS672" s="65"/>
      <c r="WWT672" s="65"/>
      <c r="WWU672" s="65"/>
      <c r="WWV672" s="65"/>
      <c r="WWW672" s="65"/>
      <c r="WWX672" s="65"/>
      <c r="WWY672" s="65"/>
      <c r="WWZ672" s="65"/>
      <c r="WXA672" s="65"/>
      <c r="WXB672" s="65"/>
      <c r="WXC672" s="65"/>
      <c r="WXD672" s="65"/>
      <c r="WXE672" s="65"/>
      <c r="WXF672" s="65"/>
      <c r="WXG672" s="65"/>
      <c r="WXH672" s="65"/>
      <c r="WXI672" s="65"/>
      <c r="WXJ672" s="65"/>
      <c r="WXK672" s="65"/>
      <c r="WXL672" s="65"/>
      <c r="WXM672" s="65"/>
      <c r="WXN672" s="65"/>
      <c r="WXO672" s="65"/>
      <c r="WXP672" s="65"/>
      <c r="WXQ672" s="65"/>
      <c r="WXR672" s="65"/>
      <c r="WXS672" s="65"/>
      <c r="WXT672" s="65"/>
      <c r="WXU672" s="65"/>
      <c r="WXV672" s="65"/>
      <c r="WXW672" s="65"/>
      <c r="WXX672" s="65"/>
      <c r="WXY672" s="65"/>
      <c r="WXZ672" s="65"/>
      <c r="WYA672" s="65"/>
      <c r="WYB672" s="65"/>
      <c r="WYC672" s="65"/>
      <c r="WYD672" s="65"/>
      <c r="WYE672" s="65"/>
      <c r="WYF672" s="65"/>
      <c r="WYG672" s="65"/>
      <c r="WYH672" s="65"/>
      <c r="WYI672" s="65"/>
      <c r="WYJ672" s="65"/>
      <c r="WYK672" s="65"/>
      <c r="WYL672" s="65"/>
      <c r="WYM672" s="65"/>
      <c r="WYN672" s="65"/>
      <c r="WYO672" s="65"/>
      <c r="WYP672" s="65"/>
      <c r="WYQ672" s="65"/>
      <c r="WYR672" s="65"/>
      <c r="WYS672" s="65"/>
      <c r="WYT672" s="65"/>
      <c r="WYU672" s="65"/>
      <c r="WYV672" s="65"/>
      <c r="WYW672" s="65"/>
      <c r="WYX672" s="65"/>
      <c r="WYY672" s="65"/>
      <c r="WYZ672" s="65"/>
      <c r="WZA672" s="65"/>
      <c r="WZB672" s="65"/>
      <c r="WZC672" s="65"/>
      <c r="WZD672" s="65"/>
      <c r="WZE672" s="65"/>
      <c r="WZF672" s="65"/>
      <c r="WZG672" s="65"/>
      <c r="WZH672" s="65"/>
      <c r="WZI672" s="65"/>
      <c r="WZJ672" s="65"/>
      <c r="WZK672" s="65"/>
      <c r="WZL672" s="65"/>
      <c r="WZM672" s="65"/>
      <c r="WZN672" s="65"/>
      <c r="WZO672" s="65"/>
      <c r="WZP672" s="65"/>
      <c r="WZQ672" s="65"/>
      <c r="WZR672" s="65"/>
      <c r="WZS672" s="65"/>
      <c r="WZT672" s="65"/>
      <c r="WZU672" s="65"/>
      <c r="WZV672" s="65"/>
      <c r="WZW672" s="65"/>
      <c r="WZX672" s="65"/>
      <c r="WZY672" s="65"/>
      <c r="WZZ672" s="65"/>
      <c r="XAA672" s="65"/>
      <c r="XAB672" s="65"/>
      <c r="XAC672" s="65"/>
      <c r="XAD672" s="65"/>
      <c r="XAE672" s="65"/>
      <c r="XAF672" s="65"/>
      <c r="XAG672" s="65"/>
      <c r="XAH672" s="65"/>
      <c r="XAI672" s="65"/>
      <c r="XAJ672" s="65"/>
      <c r="XAK672" s="65"/>
      <c r="XAL672" s="65"/>
      <c r="XAM672" s="65"/>
      <c r="XAN672" s="65"/>
      <c r="XAO672" s="65"/>
      <c r="XAP672" s="65"/>
      <c r="XAQ672" s="65"/>
      <c r="XAR672" s="65"/>
      <c r="XAS672" s="65"/>
      <c r="XAT672" s="65"/>
      <c r="XAU672" s="65"/>
      <c r="XAV672" s="65"/>
      <c r="XAW672" s="65"/>
      <c r="XAX672" s="65"/>
      <c r="XAY672" s="65"/>
      <c r="XAZ672" s="65"/>
      <c r="XBA672" s="65"/>
      <c r="XBB672" s="65"/>
      <c r="XBC672" s="65"/>
      <c r="XBD672" s="65"/>
      <c r="XBE672" s="65"/>
      <c r="XBF672" s="65"/>
      <c r="XBG672" s="65"/>
      <c r="XBH672" s="65"/>
      <c r="XBI672" s="65"/>
      <c r="XBJ672" s="65"/>
      <c r="XBK672" s="65"/>
      <c r="XBL672" s="65"/>
      <c r="XBM672" s="65"/>
      <c r="XBN672" s="65"/>
      <c r="XBO672" s="65"/>
      <c r="XBP672" s="65"/>
      <c r="XBQ672" s="65"/>
      <c r="XBR672" s="65"/>
      <c r="XBS672" s="65"/>
      <c r="XBT672" s="65"/>
      <c r="XBU672" s="65"/>
      <c r="XBV672" s="65"/>
      <c r="XBW672" s="65"/>
      <c r="XBX672" s="65"/>
      <c r="XBY672" s="65"/>
      <c r="XBZ672" s="65"/>
      <c r="XCA672" s="65"/>
      <c r="XCB672" s="65"/>
      <c r="XCC672" s="65"/>
      <c r="XCD672" s="65"/>
      <c r="XCE672" s="65"/>
      <c r="XCF672" s="65"/>
      <c r="XCG672" s="65"/>
      <c r="XCH672" s="65"/>
      <c r="XCI672" s="65"/>
      <c r="XCJ672" s="65"/>
      <c r="XCK672" s="65"/>
      <c r="XCL672" s="65"/>
      <c r="XCM672" s="65"/>
      <c r="XCN672" s="65"/>
      <c r="XCO672" s="65"/>
      <c r="XCP672" s="65"/>
      <c r="XCQ672" s="65"/>
      <c r="XCR672" s="65"/>
      <c r="XCS672" s="65"/>
      <c r="XCT672" s="65"/>
      <c r="XCU672" s="65"/>
      <c r="XCV672" s="65"/>
      <c r="XCW672" s="65"/>
      <c r="XCX672" s="65"/>
      <c r="XCY672" s="65"/>
      <c r="XCZ672" s="65"/>
      <c r="XDA672" s="65"/>
      <c r="XDB672" s="65"/>
      <c r="XDC672" s="65"/>
      <c r="XDD672" s="65"/>
      <c r="XDE672" s="65"/>
      <c r="XDF672" s="65"/>
      <c r="XDG672" s="65"/>
      <c r="XDH672" s="65"/>
      <c r="XDI672" s="65"/>
      <c r="XDJ672" s="65"/>
      <c r="XDK672" s="65"/>
      <c r="XDL672" s="65"/>
      <c r="XDM672" s="65"/>
      <c r="XDN672" s="65"/>
      <c r="XDO672" s="65"/>
      <c r="XDP672" s="65"/>
      <c r="XDQ672" s="65"/>
      <c r="XDR672" s="65"/>
      <c r="XDS672" s="65"/>
      <c r="XDT672" s="65"/>
      <c r="XDU672" s="65"/>
      <c r="XDV672" s="65"/>
      <c r="XDW672" s="65"/>
      <c r="XDX672" s="65"/>
      <c r="XDY672" s="65"/>
      <c r="XDZ672" s="65"/>
      <c r="XEA672" s="65"/>
      <c r="XEB672" s="65"/>
      <c r="XEC672" s="65"/>
      <c r="XED672" s="65"/>
      <c r="XEE672" s="65"/>
      <c r="XEF672" s="65"/>
      <c r="XEG672" s="65"/>
      <c r="XEH672" s="65"/>
      <c r="XEI672" s="65"/>
      <c r="XEJ672" s="65"/>
      <c r="XEK672" s="65"/>
      <c r="XEL672" s="65"/>
      <c r="XEM672" s="65"/>
      <c r="XEN672" s="65"/>
    </row>
    <row r="673" s="4" customFormat="1" ht="27" customHeight="1" spans="1:16368">
      <c r="A673" s="18"/>
      <c r="B673" s="18"/>
      <c r="C673" s="18" t="s">
        <v>1508</v>
      </c>
      <c r="D673" s="18" t="s">
        <v>302</v>
      </c>
      <c r="E673" s="18" t="s">
        <v>519</v>
      </c>
      <c r="F673" s="22" t="s">
        <v>289</v>
      </c>
      <c r="G673" s="22" t="s">
        <v>254</v>
      </c>
      <c r="H673" s="22" t="s">
        <v>1509</v>
      </c>
      <c r="I673" s="18" t="s">
        <v>267</v>
      </c>
      <c r="J673" s="18" t="s">
        <v>1510</v>
      </c>
      <c r="K673" s="18" t="s">
        <v>258</v>
      </c>
      <c r="L673" s="20" t="s">
        <v>1511</v>
      </c>
      <c r="M673" s="18" t="s">
        <v>1127</v>
      </c>
      <c r="N673" s="22">
        <f t="shared" si="67"/>
        <v>10</v>
      </c>
      <c r="O673" s="22">
        <f t="shared" si="68"/>
        <v>0</v>
      </c>
      <c r="P673" s="18"/>
      <c r="Q673" s="18"/>
      <c r="R673" s="18"/>
      <c r="S673" s="18"/>
      <c r="T673" s="22">
        <f t="shared" si="69"/>
        <v>10</v>
      </c>
      <c r="U673" s="18">
        <v>10</v>
      </c>
      <c r="V673" s="18"/>
      <c r="W673" s="18"/>
      <c r="X673" s="18"/>
      <c r="Y673" s="18"/>
      <c r="Z673" s="18"/>
      <c r="AA673" s="18"/>
      <c r="AB673" s="67"/>
      <c r="AC673" s="67"/>
      <c r="AD673" s="67"/>
      <c r="AE673" s="67"/>
      <c r="AF673" s="67"/>
      <c r="AG673" s="67"/>
      <c r="AH673" s="67"/>
      <c r="AI673" s="67"/>
      <c r="AJ673" s="67"/>
      <c r="AK673" s="67"/>
      <c r="AL673" s="67"/>
      <c r="AM673" s="67"/>
      <c r="AN673" s="67"/>
      <c r="AO673" s="67"/>
      <c r="AP673" s="67"/>
      <c r="AQ673" s="67"/>
      <c r="AR673" s="67"/>
      <c r="AS673" s="67"/>
      <c r="AT673" s="67"/>
      <c r="AU673" s="67"/>
      <c r="AV673" s="67"/>
      <c r="AW673" s="67"/>
      <c r="AX673" s="67"/>
      <c r="AY673" s="67"/>
      <c r="AZ673" s="67"/>
      <c r="BA673" s="67"/>
      <c r="BB673" s="67"/>
      <c r="BC673" s="67"/>
      <c r="BD673" s="67"/>
      <c r="BE673" s="67"/>
      <c r="BF673" s="67"/>
      <c r="BG673" s="67"/>
      <c r="BH673" s="67"/>
      <c r="BI673" s="67"/>
      <c r="BJ673" s="67"/>
      <c r="BK673" s="67"/>
      <c r="BL673" s="67"/>
      <c r="BM673" s="67"/>
      <c r="BN673" s="67"/>
      <c r="BO673" s="67"/>
      <c r="BP673" s="67"/>
      <c r="BQ673" s="67"/>
      <c r="BR673" s="67"/>
      <c r="BS673" s="67"/>
      <c r="BT673" s="67"/>
      <c r="BU673" s="67"/>
      <c r="BV673" s="67"/>
      <c r="BW673" s="67"/>
      <c r="BX673" s="67"/>
      <c r="BY673" s="67"/>
      <c r="BZ673" s="67"/>
      <c r="CA673" s="67"/>
      <c r="CB673" s="67"/>
      <c r="CC673" s="67"/>
      <c r="CD673" s="67"/>
      <c r="CE673" s="67"/>
      <c r="CF673" s="67"/>
      <c r="CG673" s="67"/>
      <c r="CH673" s="67"/>
      <c r="CI673" s="67"/>
      <c r="CJ673" s="67"/>
      <c r="CK673" s="67"/>
      <c r="CL673" s="67"/>
      <c r="CM673" s="67"/>
      <c r="CN673" s="67"/>
      <c r="CO673" s="67"/>
      <c r="CP673" s="67"/>
      <c r="CQ673" s="67"/>
      <c r="CR673" s="67"/>
      <c r="CS673" s="67"/>
      <c r="CT673" s="67"/>
      <c r="CU673" s="67"/>
      <c r="CV673" s="67"/>
      <c r="CW673" s="67"/>
      <c r="CX673" s="67"/>
      <c r="CY673" s="67"/>
      <c r="CZ673" s="67"/>
      <c r="DA673" s="67"/>
      <c r="DB673" s="67"/>
      <c r="DC673" s="67"/>
      <c r="DD673" s="67"/>
      <c r="DE673" s="67"/>
      <c r="DF673" s="67"/>
      <c r="DG673" s="67"/>
      <c r="DH673" s="67"/>
      <c r="DI673" s="67"/>
      <c r="DJ673" s="67"/>
      <c r="DK673" s="67"/>
      <c r="DL673" s="67"/>
      <c r="DM673" s="67"/>
      <c r="DN673" s="67"/>
      <c r="DO673" s="67"/>
      <c r="DP673" s="67"/>
      <c r="DQ673" s="67"/>
      <c r="DR673" s="67"/>
      <c r="DS673" s="67"/>
      <c r="DT673" s="67"/>
      <c r="DU673" s="67"/>
      <c r="DV673" s="67"/>
      <c r="DW673" s="67"/>
      <c r="DX673" s="67"/>
      <c r="DY673" s="67"/>
      <c r="DZ673" s="67"/>
      <c r="EA673" s="67"/>
      <c r="EB673" s="67"/>
      <c r="EC673" s="67"/>
      <c r="ED673" s="67"/>
      <c r="EE673" s="67"/>
      <c r="EF673" s="67"/>
      <c r="EG673" s="67"/>
      <c r="EH673" s="67"/>
      <c r="EI673" s="67"/>
      <c r="EJ673" s="67"/>
      <c r="EK673" s="67"/>
      <c r="EL673" s="67"/>
      <c r="EM673" s="67"/>
      <c r="EN673" s="67"/>
      <c r="EO673" s="67"/>
      <c r="EP673" s="67"/>
      <c r="EQ673" s="67"/>
      <c r="ER673" s="67"/>
      <c r="ES673" s="67"/>
      <c r="ET673" s="67"/>
      <c r="EU673" s="67"/>
      <c r="EV673" s="67"/>
      <c r="EW673" s="67"/>
      <c r="EX673" s="67"/>
      <c r="EY673" s="67"/>
      <c r="EZ673" s="67"/>
      <c r="FA673" s="67"/>
      <c r="FB673" s="67"/>
      <c r="FC673" s="67"/>
      <c r="FD673" s="67"/>
      <c r="FE673" s="67"/>
      <c r="FF673" s="67"/>
      <c r="FG673" s="67"/>
      <c r="FH673" s="67"/>
      <c r="FI673" s="67"/>
      <c r="FJ673" s="67"/>
      <c r="FK673" s="67"/>
      <c r="FL673" s="67"/>
      <c r="FM673" s="67"/>
      <c r="FN673" s="67"/>
      <c r="FO673" s="67"/>
      <c r="FP673" s="67"/>
      <c r="FQ673" s="67"/>
      <c r="FR673" s="67"/>
      <c r="FS673" s="67"/>
      <c r="FT673" s="67"/>
      <c r="FU673" s="67"/>
      <c r="FV673" s="67"/>
      <c r="FW673" s="67"/>
      <c r="FX673" s="67"/>
      <c r="FY673" s="67"/>
      <c r="FZ673" s="67"/>
      <c r="GA673" s="67"/>
      <c r="GB673" s="67"/>
      <c r="GC673" s="67"/>
      <c r="GD673" s="67"/>
      <c r="GE673" s="67"/>
      <c r="GF673" s="67"/>
      <c r="GG673" s="67"/>
      <c r="GH673" s="67"/>
      <c r="GI673" s="67"/>
      <c r="GJ673" s="67"/>
      <c r="GK673" s="67"/>
      <c r="GL673" s="67"/>
      <c r="GM673" s="67"/>
      <c r="GN673" s="67"/>
      <c r="GO673" s="67"/>
      <c r="GP673" s="67"/>
      <c r="GQ673" s="67"/>
      <c r="GR673" s="67"/>
      <c r="GS673" s="67"/>
      <c r="GT673" s="67"/>
      <c r="GU673" s="67"/>
      <c r="GV673" s="67"/>
      <c r="GW673" s="67"/>
      <c r="GX673" s="67"/>
      <c r="GY673" s="67"/>
      <c r="GZ673" s="67"/>
      <c r="HA673" s="67"/>
      <c r="HB673" s="67"/>
      <c r="HC673" s="67"/>
      <c r="HD673" s="67"/>
      <c r="HE673" s="67"/>
      <c r="HF673" s="67"/>
      <c r="HG673" s="67"/>
      <c r="HH673" s="67"/>
      <c r="HI673" s="67"/>
      <c r="HJ673" s="67"/>
      <c r="HK673" s="67"/>
      <c r="HL673" s="67"/>
      <c r="HM673" s="67"/>
      <c r="HN673" s="67"/>
      <c r="HO673" s="67"/>
      <c r="HP673" s="67"/>
      <c r="HQ673" s="67"/>
      <c r="HR673" s="67"/>
      <c r="HS673" s="67"/>
      <c r="HT673" s="67"/>
      <c r="HU673" s="67"/>
      <c r="HV673" s="67"/>
      <c r="HW673" s="67"/>
      <c r="HX673" s="67"/>
      <c r="HY673" s="67"/>
      <c r="HZ673" s="67"/>
      <c r="IA673" s="67"/>
      <c r="IB673" s="67"/>
      <c r="IC673" s="67"/>
      <c r="ID673" s="67"/>
      <c r="IE673" s="67"/>
      <c r="IF673" s="67"/>
      <c r="IG673" s="67"/>
      <c r="IH673" s="67"/>
      <c r="II673" s="67"/>
      <c r="IJ673" s="67"/>
      <c r="IK673" s="67"/>
      <c r="IL673" s="67"/>
      <c r="IM673" s="67"/>
      <c r="IN673" s="67"/>
      <c r="IO673" s="67"/>
      <c r="IP673" s="67"/>
      <c r="IQ673" s="67"/>
      <c r="IR673" s="67"/>
      <c r="IS673" s="67"/>
      <c r="IT673" s="67"/>
      <c r="IU673" s="67"/>
      <c r="IV673" s="67"/>
      <c r="IW673" s="67"/>
      <c r="IX673" s="67"/>
      <c r="IY673" s="67"/>
      <c r="IZ673" s="67"/>
      <c r="JA673" s="67"/>
      <c r="JB673" s="67"/>
      <c r="JC673" s="67"/>
      <c r="JD673" s="67"/>
      <c r="JE673" s="67"/>
      <c r="JF673" s="67"/>
      <c r="JG673" s="67"/>
      <c r="JH673" s="67"/>
      <c r="JI673" s="67"/>
      <c r="JJ673" s="67"/>
      <c r="JK673" s="67"/>
      <c r="JL673" s="67"/>
      <c r="JM673" s="67"/>
      <c r="JN673" s="67"/>
      <c r="JO673" s="67"/>
      <c r="JP673" s="67"/>
      <c r="JQ673" s="67"/>
      <c r="JR673" s="67"/>
      <c r="JS673" s="67"/>
      <c r="JT673" s="67"/>
      <c r="JU673" s="67"/>
      <c r="JV673" s="67"/>
      <c r="JW673" s="67"/>
      <c r="JX673" s="67"/>
      <c r="JY673" s="67"/>
      <c r="JZ673" s="67"/>
      <c r="KA673" s="67"/>
      <c r="KB673" s="67"/>
      <c r="KC673" s="67"/>
      <c r="KD673" s="67"/>
      <c r="KE673" s="67"/>
      <c r="KF673" s="67"/>
      <c r="KG673" s="67"/>
      <c r="KH673" s="67"/>
      <c r="KI673" s="67"/>
      <c r="KJ673" s="67"/>
      <c r="KK673" s="67"/>
      <c r="KL673" s="67"/>
      <c r="KM673" s="67"/>
      <c r="KN673" s="67"/>
      <c r="KO673" s="67"/>
      <c r="KP673" s="67"/>
      <c r="KQ673" s="67"/>
      <c r="KR673" s="67"/>
      <c r="KS673" s="67"/>
      <c r="KT673" s="67"/>
      <c r="KU673" s="67"/>
      <c r="KV673" s="67"/>
      <c r="KW673" s="67"/>
      <c r="KX673" s="67"/>
      <c r="KY673" s="67"/>
      <c r="KZ673" s="67"/>
      <c r="LA673" s="67"/>
      <c r="LB673" s="67"/>
      <c r="LC673" s="67"/>
      <c r="LD673" s="67"/>
      <c r="LE673" s="67"/>
      <c r="LF673" s="67"/>
      <c r="LG673" s="67"/>
      <c r="LH673" s="67"/>
      <c r="LI673" s="67"/>
      <c r="LJ673" s="67"/>
      <c r="LK673" s="67"/>
      <c r="LL673" s="67"/>
      <c r="LM673" s="67"/>
      <c r="LN673" s="67"/>
      <c r="LO673" s="67"/>
      <c r="LP673" s="67"/>
      <c r="LQ673" s="67"/>
      <c r="LR673" s="67"/>
      <c r="LS673" s="67"/>
      <c r="LT673" s="67"/>
      <c r="LU673" s="67"/>
      <c r="LV673" s="67"/>
      <c r="LW673" s="67"/>
      <c r="LX673" s="67"/>
      <c r="LY673" s="67"/>
      <c r="LZ673" s="67"/>
      <c r="MA673" s="67"/>
      <c r="MB673" s="67"/>
      <c r="MC673" s="67"/>
      <c r="MD673" s="67"/>
      <c r="ME673" s="67"/>
      <c r="MF673" s="67"/>
      <c r="MG673" s="67"/>
      <c r="MH673" s="67"/>
      <c r="MI673" s="67"/>
      <c r="MJ673" s="67"/>
      <c r="MK673" s="67"/>
      <c r="ML673" s="67"/>
      <c r="MM673" s="67"/>
      <c r="MN673" s="67"/>
      <c r="MO673" s="67"/>
      <c r="MP673" s="67"/>
      <c r="MQ673" s="67"/>
      <c r="MR673" s="67"/>
      <c r="MS673" s="67"/>
      <c r="MT673" s="67"/>
      <c r="MU673" s="67"/>
      <c r="MV673" s="67"/>
      <c r="MW673" s="67"/>
      <c r="MX673" s="67"/>
      <c r="MY673" s="67"/>
      <c r="MZ673" s="67"/>
      <c r="NA673" s="67"/>
      <c r="NB673" s="67"/>
      <c r="NC673" s="67"/>
      <c r="ND673" s="67"/>
      <c r="NE673" s="67"/>
      <c r="NF673" s="67"/>
      <c r="NG673" s="67"/>
      <c r="NH673" s="67"/>
      <c r="NI673" s="67"/>
      <c r="NJ673" s="67"/>
      <c r="NK673" s="67"/>
      <c r="NL673" s="67"/>
      <c r="NM673" s="67"/>
      <c r="NN673" s="67"/>
      <c r="NO673" s="67"/>
      <c r="NP673" s="67"/>
      <c r="NQ673" s="67"/>
      <c r="NR673" s="67"/>
      <c r="NS673" s="67"/>
      <c r="NT673" s="67"/>
      <c r="NU673" s="67"/>
      <c r="NV673" s="67"/>
      <c r="NW673" s="67"/>
      <c r="NX673" s="67"/>
      <c r="NY673" s="67"/>
      <c r="NZ673" s="67"/>
      <c r="OA673" s="67"/>
      <c r="OB673" s="67"/>
      <c r="OC673" s="67"/>
      <c r="OD673" s="67"/>
      <c r="OE673" s="67"/>
      <c r="OF673" s="67"/>
      <c r="OG673" s="67"/>
      <c r="OH673" s="67"/>
      <c r="OI673" s="67"/>
      <c r="OJ673" s="67"/>
      <c r="OK673" s="67"/>
      <c r="OL673" s="67"/>
      <c r="OM673" s="67"/>
      <c r="ON673" s="67"/>
      <c r="OO673" s="67"/>
      <c r="OP673" s="67"/>
      <c r="OQ673" s="67"/>
      <c r="OR673" s="67"/>
      <c r="OS673" s="67"/>
      <c r="OT673" s="67"/>
      <c r="OU673" s="67"/>
      <c r="OV673" s="67"/>
      <c r="OW673" s="67"/>
      <c r="OX673" s="67"/>
      <c r="OY673" s="67"/>
      <c r="OZ673" s="67"/>
      <c r="PA673" s="67"/>
      <c r="PB673" s="67"/>
      <c r="PC673" s="67"/>
      <c r="PD673" s="67"/>
      <c r="PE673" s="67"/>
      <c r="PF673" s="67"/>
      <c r="PG673" s="67"/>
      <c r="PH673" s="67"/>
      <c r="PI673" s="67"/>
      <c r="PJ673" s="67"/>
      <c r="PK673" s="67"/>
      <c r="PL673" s="67"/>
      <c r="PM673" s="67"/>
      <c r="PN673" s="67"/>
      <c r="PO673" s="67"/>
      <c r="PP673" s="67"/>
      <c r="PQ673" s="67"/>
      <c r="PR673" s="67"/>
      <c r="PS673" s="67"/>
      <c r="PT673" s="67"/>
      <c r="PU673" s="67"/>
      <c r="PV673" s="67"/>
      <c r="PW673" s="67"/>
      <c r="PX673" s="67"/>
      <c r="PY673" s="67"/>
      <c r="PZ673" s="67"/>
      <c r="QA673" s="67"/>
      <c r="QB673" s="67"/>
      <c r="QC673" s="67"/>
      <c r="QD673" s="67"/>
      <c r="QE673" s="67"/>
      <c r="QF673" s="67"/>
      <c r="QG673" s="67"/>
      <c r="QH673" s="67"/>
      <c r="QI673" s="67"/>
      <c r="QJ673" s="67"/>
      <c r="QK673" s="67"/>
      <c r="QL673" s="67"/>
      <c r="QM673" s="67"/>
      <c r="QN673" s="67"/>
      <c r="QO673" s="67"/>
      <c r="QP673" s="67"/>
      <c r="QQ673" s="67"/>
      <c r="QR673" s="67"/>
      <c r="QS673" s="67"/>
      <c r="QT673" s="67"/>
      <c r="QU673" s="67"/>
      <c r="QV673" s="67"/>
      <c r="QW673" s="67"/>
      <c r="QX673" s="67"/>
      <c r="QY673" s="67"/>
      <c r="QZ673" s="67"/>
      <c r="RA673" s="67"/>
      <c r="RB673" s="67"/>
      <c r="RC673" s="67"/>
      <c r="RD673" s="67"/>
      <c r="RE673" s="67"/>
      <c r="RF673" s="67"/>
      <c r="RG673" s="67"/>
      <c r="RH673" s="67"/>
      <c r="RI673" s="67"/>
      <c r="RJ673" s="67"/>
      <c r="RK673" s="67"/>
      <c r="RL673" s="67"/>
      <c r="RM673" s="67"/>
      <c r="RN673" s="67"/>
      <c r="RO673" s="67"/>
      <c r="RP673" s="67"/>
      <c r="RQ673" s="67"/>
      <c r="RR673" s="67"/>
      <c r="RS673" s="67"/>
      <c r="RT673" s="67"/>
      <c r="RU673" s="67"/>
      <c r="RV673" s="67"/>
      <c r="RW673" s="67"/>
      <c r="RX673" s="67"/>
      <c r="RY673" s="67"/>
      <c r="RZ673" s="67"/>
      <c r="SA673" s="67"/>
      <c r="SB673" s="67"/>
      <c r="SC673" s="67"/>
      <c r="SD673" s="67"/>
      <c r="SE673" s="67"/>
      <c r="SF673" s="67"/>
      <c r="SG673" s="67"/>
      <c r="SH673" s="67"/>
      <c r="SI673" s="67"/>
      <c r="SJ673" s="67"/>
      <c r="SK673" s="67"/>
      <c r="SL673" s="67"/>
      <c r="SM673" s="67"/>
      <c r="SN673" s="67"/>
      <c r="SO673" s="67"/>
      <c r="SP673" s="67"/>
      <c r="SQ673" s="67"/>
      <c r="SR673" s="67"/>
      <c r="SS673" s="67"/>
      <c r="ST673" s="67"/>
      <c r="SU673" s="67"/>
      <c r="SV673" s="67"/>
      <c r="SW673" s="67"/>
      <c r="SX673" s="67"/>
      <c r="SY673" s="67"/>
      <c r="SZ673" s="67"/>
      <c r="TA673" s="67"/>
      <c r="TB673" s="67"/>
      <c r="TC673" s="67"/>
      <c r="TD673" s="67"/>
      <c r="TE673" s="67"/>
      <c r="TF673" s="67"/>
      <c r="TG673" s="67"/>
      <c r="TH673" s="67"/>
      <c r="TI673" s="67"/>
      <c r="TJ673" s="67"/>
      <c r="TK673" s="67"/>
      <c r="TL673" s="67"/>
      <c r="TM673" s="67"/>
      <c r="TN673" s="67"/>
      <c r="TO673" s="67"/>
      <c r="TP673" s="67"/>
      <c r="TQ673" s="67"/>
      <c r="TR673" s="67"/>
      <c r="TS673" s="67"/>
      <c r="TT673" s="67"/>
      <c r="TU673" s="67"/>
      <c r="TV673" s="67"/>
      <c r="TW673" s="67"/>
      <c r="TX673" s="67"/>
      <c r="TY673" s="67"/>
      <c r="TZ673" s="67"/>
      <c r="UA673" s="67"/>
      <c r="UB673" s="67"/>
      <c r="UC673" s="67"/>
      <c r="UD673" s="67"/>
      <c r="UE673" s="67"/>
      <c r="UF673" s="67"/>
      <c r="UG673" s="67"/>
      <c r="UH673" s="67"/>
      <c r="UI673" s="67"/>
      <c r="UJ673" s="67"/>
      <c r="UK673" s="67"/>
      <c r="UL673" s="67"/>
      <c r="UM673" s="67"/>
      <c r="UN673" s="67"/>
      <c r="UO673" s="67"/>
      <c r="UP673" s="67"/>
      <c r="UQ673" s="67"/>
      <c r="UR673" s="67"/>
      <c r="US673" s="67"/>
      <c r="UT673" s="67"/>
      <c r="UU673" s="67"/>
      <c r="UV673" s="67"/>
      <c r="UW673" s="67"/>
      <c r="UX673" s="67"/>
      <c r="UY673" s="67"/>
      <c r="UZ673" s="67"/>
      <c r="VA673" s="67"/>
      <c r="VB673" s="67"/>
      <c r="VC673" s="67"/>
      <c r="VD673" s="67"/>
      <c r="VE673" s="67"/>
      <c r="VF673" s="67"/>
      <c r="VG673" s="67"/>
      <c r="VH673" s="67"/>
      <c r="VI673" s="67"/>
      <c r="VJ673" s="67"/>
      <c r="VK673" s="67"/>
      <c r="VL673" s="67"/>
      <c r="VM673" s="67"/>
      <c r="VN673" s="67"/>
      <c r="VO673" s="67"/>
      <c r="VP673" s="67"/>
      <c r="VQ673" s="67"/>
      <c r="VR673" s="67"/>
      <c r="VS673" s="67"/>
      <c r="VT673" s="67"/>
      <c r="VU673" s="67"/>
      <c r="VV673" s="67"/>
      <c r="VW673" s="67"/>
      <c r="VX673" s="67"/>
      <c r="VY673" s="67"/>
      <c r="VZ673" s="67"/>
      <c r="WA673" s="67"/>
      <c r="WB673" s="67"/>
      <c r="WC673" s="67"/>
      <c r="WD673" s="67"/>
      <c r="WE673" s="67"/>
      <c r="WF673" s="67"/>
      <c r="WG673" s="67"/>
      <c r="WH673" s="67"/>
      <c r="WI673" s="67"/>
      <c r="WJ673" s="67"/>
      <c r="WK673" s="67"/>
      <c r="WL673" s="67"/>
      <c r="WM673" s="67"/>
      <c r="WN673" s="67"/>
      <c r="WO673" s="67"/>
      <c r="WP673" s="67"/>
      <c r="WQ673" s="67"/>
      <c r="WR673" s="67"/>
      <c r="WS673" s="67"/>
      <c r="WT673" s="67"/>
      <c r="WU673" s="67"/>
      <c r="WV673" s="67"/>
      <c r="WW673" s="67"/>
      <c r="WX673" s="67"/>
      <c r="WY673" s="67"/>
      <c r="WZ673" s="67"/>
      <c r="XA673" s="67"/>
      <c r="XB673" s="67"/>
      <c r="XC673" s="67"/>
      <c r="XD673" s="67"/>
      <c r="XE673" s="67"/>
      <c r="XF673" s="67"/>
      <c r="XG673" s="67"/>
      <c r="XH673" s="67"/>
      <c r="XI673" s="67"/>
      <c r="XJ673" s="67"/>
      <c r="XK673" s="67"/>
      <c r="XL673" s="67"/>
      <c r="XM673" s="67"/>
      <c r="XN673" s="67"/>
      <c r="XO673" s="67"/>
      <c r="XP673" s="67"/>
      <c r="XQ673" s="67"/>
      <c r="XR673" s="67"/>
      <c r="XS673" s="67"/>
      <c r="XT673" s="67"/>
      <c r="XU673" s="67"/>
      <c r="XV673" s="67"/>
      <c r="XW673" s="67"/>
      <c r="XX673" s="67"/>
      <c r="XY673" s="67"/>
      <c r="XZ673" s="67"/>
      <c r="YA673" s="67"/>
      <c r="YB673" s="67"/>
      <c r="YC673" s="67"/>
      <c r="YD673" s="67"/>
      <c r="YE673" s="67"/>
      <c r="YF673" s="67"/>
      <c r="YG673" s="67"/>
      <c r="YH673" s="67"/>
      <c r="YI673" s="67"/>
      <c r="YJ673" s="67"/>
      <c r="YK673" s="67"/>
      <c r="YL673" s="67"/>
      <c r="YM673" s="67"/>
      <c r="YN673" s="67"/>
      <c r="YO673" s="67"/>
      <c r="YP673" s="67"/>
      <c r="YQ673" s="67"/>
      <c r="YR673" s="67"/>
      <c r="YS673" s="67"/>
      <c r="YT673" s="67"/>
      <c r="YU673" s="67"/>
      <c r="YV673" s="67"/>
      <c r="YW673" s="67"/>
      <c r="YX673" s="67"/>
      <c r="YY673" s="67"/>
      <c r="YZ673" s="67"/>
      <c r="ZA673" s="67"/>
      <c r="ZB673" s="67"/>
      <c r="ZC673" s="67"/>
      <c r="ZD673" s="67"/>
      <c r="ZE673" s="67"/>
      <c r="ZF673" s="67"/>
      <c r="ZG673" s="67"/>
      <c r="ZH673" s="67"/>
      <c r="ZI673" s="67"/>
      <c r="ZJ673" s="67"/>
      <c r="ZK673" s="67"/>
      <c r="ZL673" s="67"/>
      <c r="ZM673" s="67"/>
      <c r="ZN673" s="67"/>
      <c r="ZO673" s="67"/>
      <c r="ZP673" s="67"/>
      <c r="ZQ673" s="67"/>
      <c r="ZR673" s="67"/>
      <c r="ZS673" s="67"/>
      <c r="ZT673" s="67"/>
      <c r="ZU673" s="67"/>
      <c r="ZV673" s="67"/>
      <c r="ZW673" s="67"/>
      <c r="ZX673" s="67"/>
      <c r="ZY673" s="67"/>
      <c r="ZZ673" s="67"/>
      <c r="AAA673" s="67"/>
      <c r="AAB673" s="67"/>
      <c r="AAC673" s="67"/>
      <c r="AAD673" s="67"/>
      <c r="AAE673" s="67"/>
      <c r="AAF673" s="67"/>
      <c r="AAG673" s="67"/>
      <c r="AAH673" s="67"/>
      <c r="AAI673" s="67"/>
      <c r="AAJ673" s="67"/>
      <c r="AAK673" s="67"/>
      <c r="AAL673" s="67"/>
      <c r="AAM673" s="67"/>
      <c r="AAN673" s="67"/>
      <c r="AAO673" s="67"/>
      <c r="AAP673" s="67"/>
      <c r="AAQ673" s="67"/>
      <c r="AAR673" s="67"/>
      <c r="AAS673" s="67"/>
      <c r="AAT673" s="67"/>
      <c r="AAU673" s="67"/>
      <c r="AAV673" s="67"/>
      <c r="AAW673" s="67"/>
      <c r="AAX673" s="67"/>
      <c r="AAY673" s="67"/>
      <c r="AAZ673" s="67"/>
      <c r="ABA673" s="67"/>
      <c r="ABB673" s="67"/>
      <c r="ABC673" s="67"/>
      <c r="ABD673" s="67"/>
      <c r="ABE673" s="67"/>
      <c r="ABF673" s="67"/>
      <c r="ABG673" s="67"/>
      <c r="ABH673" s="67"/>
      <c r="ABI673" s="67"/>
      <c r="ABJ673" s="67"/>
      <c r="ABK673" s="67"/>
      <c r="ABL673" s="67"/>
      <c r="ABM673" s="67"/>
      <c r="ABN673" s="67"/>
      <c r="ABO673" s="67"/>
      <c r="ABP673" s="67"/>
      <c r="ABQ673" s="67"/>
      <c r="ABR673" s="67"/>
      <c r="ABS673" s="67"/>
      <c r="ABT673" s="67"/>
      <c r="ABU673" s="67"/>
      <c r="ABV673" s="67"/>
      <c r="ABW673" s="67"/>
      <c r="ABX673" s="67"/>
      <c r="ABY673" s="67"/>
      <c r="ABZ673" s="67"/>
      <c r="ACA673" s="67"/>
      <c r="ACB673" s="67"/>
      <c r="ACC673" s="67"/>
      <c r="ACD673" s="67"/>
      <c r="ACE673" s="67"/>
      <c r="ACF673" s="67"/>
      <c r="ACG673" s="67"/>
      <c r="ACH673" s="67"/>
      <c r="ACI673" s="67"/>
      <c r="ACJ673" s="67"/>
      <c r="ACK673" s="67"/>
      <c r="ACL673" s="67"/>
      <c r="ACM673" s="67"/>
      <c r="ACN673" s="67"/>
      <c r="ACO673" s="67"/>
      <c r="ACP673" s="67"/>
      <c r="ACQ673" s="67"/>
      <c r="ACR673" s="67"/>
      <c r="ACS673" s="67"/>
      <c r="ACT673" s="67"/>
      <c r="ACU673" s="67"/>
      <c r="ACV673" s="67"/>
      <c r="ACW673" s="67"/>
      <c r="ACX673" s="67"/>
      <c r="ACY673" s="67"/>
      <c r="ACZ673" s="67"/>
      <c r="ADA673" s="67"/>
      <c r="ADB673" s="67"/>
      <c r="ADC673" s="67"/>
      <c r="ADD673" s="67"/>
      <c r="ADE673" s="67"/>
      <c r="ADF673" s="67"/>
      <c r="ADG673" s="67"/>
      <c r="ADH673" s="67"/>
      <c r="ADI673" s="67"/>
      <c r="ADJ673" s="67"/>
      <c r="ADK673" s="67"/>
      <c r="ADL673" s="67"/>
      <c r="ADM673" s="67"/>
      <c r="ADN673" s="67"/>
      <c r="ADO673" s="67"/>
      <c r="ADP673" s="67"/>
      <c r="ADQ673" s="67"/>
      <c r="ADR673" s="67"/>
      <c r="ADS673" s="67"/>
      <c r="ADT673" s="67"/>
      <c r="ADU673" s="67"/>
      <c r="ADV673" s="67"/>
      <c r="ADW673" s="67"/>
      <c r="ADX673" s="67"/>
      <c r="ADY673" s="67"/>
      <c r="ADZ673" s="67"/>
      <c r="AEA673" s="67"/>
      <c r="AEB673" s="67"/>
      <c r="AEC673" s="67"/>
      <c r="AED673" s="67"/>
      <c r="AEE673" s="67"/>
      <c r="AEF673" s="67"/>
      <c r="AEG673" s="67"/>
      <c r="AEH673" s="67"/>
      <c r="AEI673" s="67"/>
      <c r="AEJ673" s="67"/>
      <c r="AEK673" s="67"/>
      <c r="AEL673" s="67"/>
      <c r="AEM673" s="67"/>
      <c r="AEN673" s="67"/>
      <c r="AEO673" s="67"/>
      <c r="AEP673" s="67"/>
      <c r="AEQ673" s="67"/>
      <c r="AER673" s="67"/>
      <c r="AES673" s="67"/>
      <c r="AET673" s="67"/>
      <c r="AEU673" s="67"/>
      <c r="AEV673" s="67"/>
      <c r="AEW673" s="67"/>
      <c r="AEX673" s="67"/>
      <c r="AEY673" s="67"/>
      <c r="AEZ673" s="67"/>
      <c r="AFA673" s="67"/>
      <c r="AFB673" s="67"/>
      <c r="AFC673" s="67"/>
      <c r="AFD673" s="67"/>
      <c r="AFE673" s="67"/>
      <c r="AFF673" s="67"/>
      <c r="AFG673" s="67"/>
      <c r="AFH673" s="67"/>
      <c r="AFI673" s="67"/>
      <c r="AFJ673" s="67"/>
      <c r="AFK673" s="67"/>
      <c r="AFL673" s="67"/>
      <c r="AFM673" s="67"/>
      <c r="AFN673" s="67"/>
      <c r="AFO673" s="67"/>
      <c r="AFP673" s="67"/>
      <c r="AFQ673" s="67"/>
      <c r="AFR673" s="67"/>
      <c r="AFS673" s="67"/>
      <c r="AFT673" s="67"/>
      <c r="AFU673" s="67"/>
      <c r="AFV673" s="67"/>
      <c r="AFW673" s="67"/>
      <c r="AFX673" s="67"/>
      <c r="AFY673" s="67"/>
      <c r="AFZ673" s="67"/>
      <c r="AGA673" s="67"/>
      <c r="AGB673" s="67"/>
      <c r="AGC673" s="67"/>
      <c r="AGD673" s="67"/>
      <c r="AGE673" s="67"/>
      <c r="AGF673" s="67"/>
      <c r="AGG673" s="67"/>
      <c r="AGH673" s="67"/>
      <c r="AGI673" s="67"/>
      <c r="AGJ673" s="67"/>
      <c r="AGK673" s="67"/>
      <c r="AGL673" s="67"/>
      <c r="AGM673" s="67"/>
      <c r="AGN673" s="67"/>
      <c r="AGO673" s="67"/>
      <c r="AGP673" s="67"/>
      <c r="AGQ673" s="67"/>
      <c r="AGR673" s="67"/>
      <c r="AGS673" s="67"/>
      <c r="AGT673" s="67"/>
      <c r="AGU673" s="67"/>
      <c r="AGV673" s="67"/>
      <c r="AGW673" s="67"/>
      <c r="AGX673" s="67"/>
      <c r="AGY673" s="67"/>
      <c r="AGZ673" s="67"/>
      <c r="AHA673" s="67"/>
      <c r="AHB673" s="67"/>
      <c r="AHC673" s="67"/>
      <c r="AHD673" s="67"/>
      <c r="AHE673" s="67"/>
      <c r="AHF673" s="67"/>
      <c r="AHG673" s="67"/>
      <c r="AHH673" s="67"/>
      <c r="AHI673" s="67"/>
      <c r="AHJ673" s="67"/>
      <c r="AHK673" s="67"/>
      <c r="AHL673" s="67"/>
      <c r="AHM673" s="67"/>
      <c r="AHN673" s="67"/>
      <c r="AHO673" s="67"/>
      <c r="AHP673" s="67"/>
      <c r="AHQ673" s="67"/>
      <c r="AHR673" s="67"/>
      <c r="AHS673" s="67"/>
      <c r="AHT673" s="67"/>
      <c r="AHU673" s="67"/>
      <c r="AHV673" s="67"/>
      <c r="AHW673" s="67"/>
      <c r="AHX673" s="67"/>
      <c r="AHY673" s="67"/>
      <c r="AHZ673" s="67"/>
      <c r="AIA673" s="67"/>
      <c r="AIB673" s="67"/>
      <c r="AIC673" s="67"/>
      <c r="AID673" s="67"/>
      <c r="AIE673" s="67"/>
      <c r="AIF673" s="67"/>
      <c r="AIG673" s="67"/>
      <c r="AIH673" s="67"/>
      <c r="AII673" s="67"/>
      <c r="AIJ673" s="67"/>
      <c r="AIK673" s="67"/>
      <c r="AIL673" s="67"/>
      <c r="AIM673" s="67"/>
      <c r="AIN673" s="67"/>
      <c r="AIO673" s="67"/>
      <c r="AIP673" s="67"/>
      <c r="AIQ673" s="67"/>
      <c r="AIR673" s="67"/>
      <c r="AIS673" s="67"/>
      <c r="AIT673" s="67"/>
      <c r="AIU673" s="67"/>
      <c r="AIV673" s="67"/>
      <c r="AIW673" s="67"/>
      <c r="AIX673" s="67"/>
      <c r="AIY673" s="67"/>
      <c r="AIZ673" s="67"/>
      <c r="AJA673" s="67"/>
      <c r="AJB673" s="67"/>
      <c r="AJC673" s="67"/>
      <c r="AJD673" s="67"/>
      <c r="AJE673" s="67"/>
      <c r="AJF673" s="67"/>
      <c r="AJG673" s="67"/>
      <c r="AJH673" s="67"/>
      <c r="AJI673" s="67"/>
      <c r="AJJ673" s="67"/>
      <c r="AJK673" s="67"/>
      <c r="AJL673" s="67"/>
      <c r="AJM673" s="67"/>
      <c r="AJN673" s="67"/>
      <c r="AJO673" s="67"/>
      <c r="AJP673" s="67"/>
      <c r="AJQ673" s="67"/>
      <c r="AJR673" s="67"/>
      <c r="AJS673" s="67"/>
      <c r="AJT673" s="67"/>
      <c r="AJU673" s="67"/>
      <c r="AJV673" s="67"/>
      <c r="AJW673" s="67"/>
      <c r="AJX673" s="67"/>
      <c r="AJY673" s="67"/>
      <c r="AJZ673" s="67"/>
      <c r="AKA673" s="67"/>
      <c r="AKB673" s="67"/>
      <c r="AKC673" s="67"/>
      <c r="AKD673" s="67"/>
      <c r="AKE673" s="67"/>
      <c r="AKF673" s="67"/>
      <c r="AKG673" s="67"/>
      <c r="AKH673" s="67"/>
      <c r="AKI673" s="67"/>
      <c r="AKJ673" s="67"/>
      <c r="AKK673" s="67"/>
      <c r="AKL673" s="67"/>
      <c r="AKM673" s="67"/>
      <c r="AKN673" s="67"/>
      <c r="AKO673" s="67"/>
      <c r="AKP673" s="67"/>
      <c r="AKQ673" s="67"/>
      <c r="AKR673" s="67"/>
      <c r="AKS673" s="67"/>
      <c r="AKT673" s="67"/>
      <c r="AKU673" s="67"/>
      <c r="AKV673" s="67"/>
      <c r="AKW673" s="67"/>
      <c r="AKX673" s="67"/>
      <c r="AKY673" s="67"/>
      <c r="AKZ673" s="67"/>
      <c r="ALA673" s="67"/>
      <c r="ALB673" s="67"/>
      <c r="ALC673" s="67"/>
      <c r="ALD673" s="67"/>
      <c r="ALE673" s="67"/>
      <c r="ALF673" s="67"/>
      <c r="ALG673" s="67"/>
      <c r="ALH673" s="67"/>
      <c r="ALI673" s="67"/>
      <c r="ALJ673" s="67"/>
      <c r="ALK673" s="67"/>
      <c r="ALL673" s="67"/>
      <c r="ALM673" s="67"/>
      <c r="ALN673" s="67"/>
      <c r="ALO673" s="67"/>
      <c r="ALP673" s="67"/>
      <c r="ALQ673" s="67"/>
      <c r="ALR673" s="67"/>
      <c r="ALS673" s="67"/>
      <c r="ALT673" s="67"/>
      <c r="ALU673" s="67"/>
      <c r="ALV673" s="67"/>
      <c r="ALW673" s="67"/>
      <c r="ALX673" s="67"/>
      <c r="ALY673" s="67"/>
      <c r="ALZ673" s="67"/>
      <c r="AMA673" s="67"/>
      <c r="AMB673" s="67"/>
      <c r="AMC673" s="67"/>
      <c r="AMD673" s="67"/>
      <c r="AME673" s="67"/>
      <c r="AMF673" s="67"/>
      <c r="AMG673" s="67"/>
      <c r="AMH673" s="67"/>
      <c r="AMI673" s="67"/>
      <c r="AMJ673" s="67"/>
      <c r="AMK673" s="67"/>
      <c r="AML673" s="67"/>
      <c r="AMM673" s="67"/>
      <c r="AMN673" s="67"/>
      <c r="AMO673" s="67"/>
      <c r="AMP673" s="67"/>
      <c r="AMQ673" s="67"/>
      <c r="AMR673" s="67"/>
      <c r="AMS673" s="67"/>
      <c r="AMT673" s="67"/>
      <c r="AMU673" s="67"/>
      <c r="AMV673" s="67"/>
      <c r="AMW673" s="67"/>
      <c r="AMX673" s="67"/>
      <c r="AMY673" s="67"/>
      <c r="AMZ673" s="67"/>
      <c r="ANA673" s="67"/>
      <c r="ANB673" s="67"/>
      <c r="ANC673" s="67"/>
      <c r="AND673" s="67"/>
      <c r="ANE673" s="67"/>
      <c r="ANF673" s="67"/>
      <c r="ANG673" s="67"/>
      <c r="ANH673" s="67"/>
      <c r="ANI673" s="67"/>
      <c r="ANJ673" s="67"/>
      <c r="ANK673" s="67"/>
      <c r="ANL673" s="67"/>
      <c r="ANM673" s="67"/>
      <c r="ANN673" s="67"/>
      <c r="ANO673" s="67"/>
      <c r="ANP673" s="67"/>
      <c r="ANQ673" s="67"/>
      <c r="ANR673" s="67"/>
      <c r="ANS673" s="67"/>
      <c r="ANT673" s="67"/>
      <c r="ANU673" s="67"/>
      <c r="ANV673" s="67"/>
      <c r="ANW673" s="67"/>
      <c r="ANX673" s="67"/>
      <c r="ANY673" s="67"/>
      <c r="ANZ673" s="67"/>
      <c r="AOA673" s="67"/>
      <c r="AOB673" s="67"/>
      <c r="AOC673" s="67"/>
      <c r="AOD673" s="67"/>
      <c r="AOE673" s="67"/>
      <c r="AOF673" s="67"/>
      <c r="AOG673" s="67"/>
      <c r="AOH673" s="67"/>
      <c r="AOI673" s="67"/>
      <c r="AOJ673" s="67"/>
      <c r="AOK673" s="67"/>
      <c r="AOL673" s="67"/>
      <c r="AOM673" s="67"/>
      <c r="AON673" s="67"/>
      <c r="AOO673" s="67"/>
      <c r="AOP673" s="67"/>
      <c r="AOQ673" s="67"/>
      <c r="AOR673" s="67"/>
      <c r="AOS673" s="67"/>
      <c r="AOT673" s="67"/>
      <c r="AOU673" s="67"/>
      <c r="AOV673" s="67"/>
      <c r="AOW673" s="67"/>
      <c r="AOX673" s="67"/>
      <c r="AOY673" s="67"/>
      <c r="AOZ673" s="67"/>
      <c r="APA673" s="67"/>
      <c r="APB673" s="67"/>
      <c r="APC673" s="67"/>
      <c r="APD673" s="67"/>
      <c r="APE673" s="67"/>
      <c r="APF673" s="67"/>
      <c r="APG673" s="67"/>
      <c r="APH673" s="67"/>
      <c r="API673" s="67"/>
      <c r="APJ673" s="67"/>
      <c r="APK673" s="67"/>
      <c r="APL673" s="67"/>
      <c r="APM673" s="67"/>
      <c r="APN673" s="67"/>
      <c r="APO673" s="67"/>
      <c r="APP673" s="67"/>
      <c r="APQ673" s="67"/>
      <c r="APR673" s="67"/>
      <c r="APS673" s="67"/>
      <c r="APT673" s="67"/>
      <c r="APU673" s="67"/>
      <c r="APV673" s="67"/>
      <c r="APW673" s="67"/>
      <c r="APX673" s="67"/>
      <c r="APY673" s="67"/>
      <c r="APZ673" s="67"/>
      <c r="AQA673" s="67"/>
      <c r="AQB673" s="67"/>
      <c r="AQC673" s="67"/>
      <c r="AQD673" s="67"/>
      <c r="AQE673" s="67"/>
      <c r="AQF673" s="67"/>
      <c r="AQG673" s="67"/>
      <c r="AQH673" s="67"/>
      <c r="AQI673" s="67"/>
      <c r="AQJ673" s="67"/>
      <c r="AQK673" s="67"/>
      <c r="AQL673" s="67"/>
      <c r="AQM673" s="67"/>
      <c r="AQN673" s="67"/>
      <c r="AQO673" s="67"/>
      <c r="AQP673" s="67"/>
      <c r="AQQ673" s="67"/>
      <c r="AQR673" s="67"/>
      <c r="AQS673" s="67"/>
      <c r="AQT673" s="67"/>
      <c r="AQU673" s="67"/>
      <c r="AQV673" s="67"/>
      <c r="AQW673" s="67"/>
      <c r="AQX673" s="67"/>
      <c r="AQY673" s="67"/>
      <c r="AQZ673" s="67"/>
      <c r="ARA673" s="67"/>
      <c r="ARB673" s="67"/>
      <c r="ARC673" s="67"/>
      <c r="ARD673" s="67"/>
      <c r="ARE673" s="67"/>
      <c r="ARF673" s="67"/>
      <c r="ARG673" s="67"/>
      <c r="ARH673" s="67"/>
      <c r="ARI673" s="67"/>
      <c r="ARJ673" s="67"/>
      <c r="ARK673" s="67"/>
      <c r="ARL673" s="67"/>
      <c r="ARM673" s="67"/>
      <c r="ARN673" s="67"/>
      <c r="ARO673" s="67"/>
      <c r="ARP673" s="67"/>
      <c r="ARQ673" s="67"/>
      <c r="ARR673" s="67"/>
      <c r="ARS673" s="67"/>
      <c r="ART673" s="67"/>
      <c r="ARU673" s="67"/>
      <c r="ARV673" s="67"/>
      <c r="ARW673" s="67"/>
      <c r="ARX673" s="67"/>
      <c r="ARY673" s="67"/>
      <c r="ARZ673" s="67"/>
      <c r="ASA673" s="67"/>
      <c r="ASB673" s="67"/>
      <c r="ASC673" s="67"/>
      <c r="ASD673" s="67"/>
      <c r="ASE673" s="67"/>
      <c r="ASF673" s="67"/>
      <c r="ASG673" s="67"/>
      <c r="ASH673" s="67"/>
      <c r="ASI673" s="67"/>
      <c r="ASJ673" s="67"/>
      <c r="ASK673" s="67"/>
      <c r="ASL673" s="67"/>
      <c r="ASM673" s="67"/>
      <c r="ASN673" s="67"/>
      <c r="ASO673" s="67"/>
      <c r="ASP673" s="67"/>
      <c r="ASQ673" s="67"/>
      <c r="ASR673" s="67"/>
      <c r="ASS673" s="67"/>
      <c r="AST673" s="67"/>
      <c r="ASU673" s="67"/>
      <c r="ASV673" s="67"/>
      <c r="ASW673" s="67"/>
      <c r="ASX673" s="67"/>
      <c r="ASY673" s="67"/>
      <c r="ASZ673" s="67"/>
      <c r="ATA673" s="67"/>
      <c r="ATB673" s="67"/>
      <c r="ATC673" s="67"/>
      <c r="ATD673" s="67"/>
      <c r="ATE673" s="67"/>
      <c r="ATF673" s="67"/>
      <c r="ATG673" s="67"/>
      <c r="ATH673" s="67"/>
      <c r="ATI673" s="67"/>
      <c r="ATJ673" s="67"/>
      <c r="ATK673" s="67"/>
      <c r="ATL673" s="67"/>
      <c r="ATM673" s="67"/>
      <c r="ATN673" s="67"/>
      <c r="ATO673" s="67"/>
      <c r="ATP673" s="67"/>
      <c r="ATQ673" s="67"/>
      <c r="ATR673" s="67"/>
      <c r="ATS673" s="67"/>
      <c r="ATT673" s="67"/>
      <c r="ATU673" s="67"/>
      <c r="ATV673" s="67"/>
      <c r="ATW673" s="67"/>
      <c r="ATX673" s="67"/>
      <c r="ATY673" s="67"/>
      <c r="ATZ673" s="67"/>
      <c r="AUA673" s="67"/>
      <c r="AUB673" s="67"/>
      <c r="AUC673" s="67"/>
      <c r="AUD673" s="67"/>
      <c r="AUE673" s="67"/>
      <c r="AUF673" s="67"/>
      <c r="AUG673" s="67"/>
      <c r="AUH673" s="67"/>
      <c r="AUI673" s="67"/>
      <c r="AUJ673" s="67"/>
      <c r="AUK673" s="67"/>
      <c r="AUL673" s="67"/>
      <c r="AUM673" s="67"/>
      <c r="AUN673" s="67"/>
      <c r="AUO673" s="67"/>
      <c r="AUP673" s="67"/>
      <c r="AUQ673" s="67"/>
      <c r="AUR673" s="67"/>
      <c r="AUS673" s="67"/>
      <c r="AUT673" s="67"/>
      <c r="AUU673" s="67"/>
      <c r="AUV673" s="67"/>
      <c r="AUW673" s="67"/>
      <c r="AUX673" s="67"/>
      <c r="AUY673" s="67"/>
      <c r="AUZ673" s="67"/>
      <c r="AVA673" s="67"/>
      <c r="AVB673" s="67"/>
      <c r="AVC673" s="67"/>
      <c r="AVD673" s="67"/>
      <c r="AVE673" s="67"/>
      <c r="AVF673" s="67"/>
      <c r="AVG673" s="67"/>
      <c r="AVH673" s="67"/>
      <c r="AVI673" s="67"/>
      <c r="AVJ673" s="67"/>
      <c r="AVK673" s="67"/>
      <c r="AVL673" s="67"/>
      <c r="AVM673" s="67"/>
      <c r="AVN673" s="67"/>
      <c r="AVO673" s="67"/>
      <c r="AVP673" s="67"/>
      <c r="AVQ673" s="67"/>
      <c r="AVR673" s="67"/>
      <c r="AVS673" s="67"/>
      <c r="AVT673" s="67"/>
      <c r="AVU673" s="67"/>
      <c r="AVV673" s="67"/>
      <c r="AVW673" s="67"/>
      <c r="AVX673" s="67"/>
      <c r="AVY673" s="67"/>
      <c r="AVZ673" s="67"/>
      <c r="AWA673" s="67"/>
      <c r="AWB673" s="67"/>
      <c r="AWC673" s="67"/>
      <c r="AWD673" s="67"/>
      <c r="AWE673" s="67"/>
      <c r="AWF673" s="67"/>
      <c r="AWG673" s="67"/>
      <c r="AWH673" s="67"/>
      <c r="AWI673" s="67"/>
      <c r="AWJ673" s="67"/>
      <c r="AWK673" s="67"/>
      <c r="AWL673" s="67"/>
      <c r="AWM673" s="67"/>
      <c r="AWN673" s="67"/>
      <c r="AWO673" s="67"/>
      <c r="AWP673" s="67"/>
      <c r="AWQ673" s="67"/>
      <c r="AWR673" s="67"/>
      <c r="AWS673" s="67"/>
      <c r="AWT673" s="67"/>
      <c r="AWU673" s="67"/>
      <c r="AWV673" s="67"/>
      <c r="AWW673" s="67"/>
      <c r="AWX673" s="67"/>
      <c r="AWY673" s="67"/>
      <c r="AWZ673" s="67"/>
      <c r="AXA673" s="67"/>
      <c r="AXB673" s="67"/>
      <c r="AXC673" s="67"/>
      <c r="AXD673" s="67"/>
      <c r="AXE673" s="67"/>
      <c r="AXF673" s="67"/>
      <c r="AXG673" s="67"/>
      <c r="AXH673" s="67"/>
      <c r="AXI673" s="67"/>
      <c r="AXJ673" s="67"/>
      <c r="AXK673" s="67"/>
      <c r="AXL673" s="67"/>
      <c r="AXM673" s="67"/>
      <c r="AXN673" s="67"/>
      <c r="AXO673" s="67"/>
      <c r="AXP673" s="67"/>
      <c r="AXQ673" s="67"/>
      <c r="AXR673" s="67"/>
      <c r="AXS673" s="67"/>
      <c r="AXT673" s="67"/>
      <c r="AXU673" s="67"/>
      <c r="AXV673" s="67"/>
      <c r="AXW673" s="67"/>
      <c r="AXX673" s="67"/>
      <c r="AXY673" s="67"/>
      <c r="AXZ673" s="67"/>
      <c r="AYA673" s="67"/>
      <c r="AYB673" s="67"/>
      <c r="AYC673" s="67"/>
      <c r="AYD673" s="67"/>
      <c r="AYE673" s="67"/>
      <c r="AYF673" s="67"/>
      <c r="AYG673" s="67"/>
      <c r="AYH673" s="67"/>
      <c r="AYI673" s="67"/>
      <c r="AYJ673" s="67"/>
      <c r="AYK673" s="67"/>
      <c r="AYL673" s="67"/>
      <c r="AYM673" s="67"/>
      <c r="AYN673" s="67"/>
      <c r="AYO673" s="67"/>
      <c r="AYP673" s="67"/>
      <c r="AYQ673" s="67"/>
      <c r="AYR673" s="67"/>
      <c r="AYS673" s="67"/>
      <c r="AYT673" s="67"/>
      <c r="AYU673" s="67"/>
      <c r="AYV673" s="67"/>
      <c r="AYW673" s="67"/>
      <c r="AYX673" s="67"/>
      <c r="AYY673" s="67"/>
      <c r="AYZ673" s="67"/>
      <c r="AZA673" s="67"/>
      <c r="AZB673" s="67"/>
      <c r="AZC673" s="67"/>
      <c r="AZD673" s="67"/>
      <c r="AZE673" s="67"/>
      <c r="AZF673" s="67"/>
      <c r="AZG673" s="67"/>
      <c r="AZH673" s="67"/>
      <c r="AZI673" s="67"/>
      <c r="AZJ673" s="67"/>
      <c r="AZK673" s="67"/>
      <c r="AZL673" s="67"/>
      <c r="AZM673" s="67"/>
      <c r="AZN673" s="67"/>
      <c r="AZO673" s="67"/>
      <c r="AZP673" s="67"/>
      <c r="AZQ673" s="67"/>
      <c r="AZR673" s="67"/>
      <c r="AZS673" s="67"/>
      <c r="AZT673" s="67"/>
      <c r="AZU673" s="67"/>
      <c r="AZV673" s="67"/>
      <c r="AZW673" s="67"/>
      <c r="AZX673" s="67"/>
      <c r="AZY673" s="67"/>
      <c r="AZZ673" s="67"/>
      <c r="BAA673" s="67"/>
      <c r="BAB673" s="67"/>
      <c r="BAC673" s="67"/>
      <c r="BAD673" s="67"/>
      <c r="BAE673" s="67"/>
      <c r="BAF673" s="67"/>
      <c r="BAG673" s="67"/>
      <c r="BAH673" s="67"/>
      <c r="BAI673" s="67"/>
      <c r="BAJ673" s="67"/>
      <c r="BAK673" s="67"/>
      <c r="BAL673" s="67"/>
      <c r="BAM673" s="67"/>
      <c r="BAN673" s="67"/>
      <c r="BAO673" s="67"/>
      <c r="BAP673" s="67"/>
      <c r="BAQ673" s="67"/>
      <c r="BAR673" s="67"/>
      <c r="BAS673" s="67"/>
      <c r="BAT673" s="67"/>
      <c r="BAU673" s="67"/>
      <c r="BAV673" s="67"/>
      <c r="BAW673" s="67"/>
      <c r="BAX673" s="67"/>
      <c r="BAY673" s="67"/>
      <c r="BAZ673" s="67"/>
      <c r="BBA673" s="67"/>
      <c r="BBB673" s="67"/>
      <c r="BBC673" s="67"/>
      <c r="BBD673" s="67"/>
      <c r="BBE673" s="67"/>
      <c r="BBF673" s="67"/>
      <c r="BBG673" s="67"/>
      <c r="BBH673" s="67"/>
      <c r="BBI673" s="67"/>
      <c r="BBJ673" s="67"/>
      <c r="BBK673" s="67"/>
      <c r="BBL673" s="67"/>
      <c r="BBM673" s="67"/>
      <c r="BBN673" s="67"/>
      <c r="BBO673" s="67"/>
      <c r="BBP673" s="67"/>
      <c r="BBQ673" s="67"/>
      <c r="BBR673" s="67"/>
      <c r="BBS673" s="67"/>
      <c r="BBT673" s="67"/>
      <c r="BBU673" s="67"/>
      <c r="BBV673" s="67"/>
      <c r="BBW673" s="67"/>
      <c r="BBX673" s="67"/>
      <c r="BBY673" s="67"/>
      <c r="BBZ673" s="67"/>
      <c r="BCA673" s="67"/>
      <c r="BCB673" s="67"/>
      <c r="BCC673" s="67"/>
      <c r="BCD673" s="67"/>
      <c r="BCE673" s="67"/>
      <c r="BCF673" s="67"/>
      <c r="BCG673" s="67"/>
      <c r="BCH673" s="67"/>
      <c r="BCI673" s="67"/>
      <c r="BCJ673" s="67"/>
      <c r="BCK673" s="67"/>
      <c r="BCL673" s="67"/>
      <c r="BCM673" s="67"/>
      <c r="BCN673" s="67"/>
      <c r="BCO673" s="67"/>
      <c r="BCP673" s="67"/>
      <c r="BCQ673" s="67"/>
      <c r="BCR673" s="67"/>
      <c r="BCS673" s="67"/>
      <c r="BCT673" s="67"/>
      <c r="BCU673" s="67"/>
      <c r="BCV673" s="67"/>
      <c r="BCW673" s="67"/>
      <c r="BCX673" s="67"/>
      <c r="BCY673" s="67"/>
      <c r="BCZ673" s="67"/>
      <c r="BDA673" s="67"/>
      <c r="BDB673" s="67"/>
      <c r="BDC673" s="67"/>
      <c r="BDD673" s="67"/>
      <c r="BDE673" s="67"/>
      <c r="BDF673" s="67"/>
      <c r="BDG673" s="67"/>
      <c r="BDH673" s="67"/>
      <c r="BDI673" s="67"/>
      <c r="BDJ673" s="67"/>
      <c r="BDK673" s="67"/>
      <c r="BDL673" s="67"/>
      <c r="BDM673" s="67"/>
      <c r="BDN673" s="67"/>
      <c r="BDO673" s="67"/>
      <c r="BDP673" s="67"/>
      <c r="BDQ673" s="67"/>
      <c r="BDR673" s="67"/>
      <c r="BDS673" s="67"/>
      <c r="BDT673" s="67"/>
      <c r="BDU673" s="67"/>
      <c r="BDV673" s="67"/>
      <c r="BDW673" s="67"/>
      <c r="BDX673" s="67"/>
      <c r="BDY673" s="67"/>
      <c r="BDZ673" s="67"/>
      <c r="BEA673" s="67"/>
      <c r="BEB673" s="67"/>
      <c r="BEC673" s="67"/>
      <c r="BED673" s="67"/>
      <c r="BEE673" s="67"/>
      <c r="BEF673" s="67"/>
      <c r="BEG673" s="67"/>
      <c r="BEH673" s="67"/>
      <c r="BEI673" s="67"/>
      <c r="BEJ673" s="67"/>
      <c r="BEK673" s="67"/>
      <c r="BEL673" s="67"/>
      <c r="BEM673" s="67"/>
      <c r="BEN673" s="67"/>
      <c r="BEO673" s="67"/>
      <c r="BEP673" s="67"/>
      <c r="BEQ673" s="67"/>
      <c r="BER673" s="67"/>
      <c r="BES673" s="67"/>
      <c r="BET673" s="67"/>
      <c r="BEU673" s="67"/>
      <c r="BEV673" s="67"/>
      <c r="BEW673" s="67"/>
      <c r="BEX673" s="67"/>
      <c r="BEY673" s="67"/>
      <c r="BEZ673" s="67"/>
      <c r="BFA673" s="67"/>
      <c r="BFB673" s="67"/>
      <c r="BFC673" s="67"/>
      <c r="BFD673" s="67"/>
      <c r="BFE673" s="67"/>
      <c r="BFF673" s="67"/>
      <c r="BFG673" s="67"/>
      <c r="BFH673" s="67"/>
      <c r="BFI673" s="67"/>
      <c r="BFJ673" s="67"/>
      <c r="BFK673" s="67"/>
      <c r="BFL673" s="67"/>
      <c r="BFM673" s="67"/>
      <c r="BFN673" s="67"/>
      <c r="BFO673" s="67"/>
      <c r="BFP673" s="67"/>
      <c r="BFQ673" s="67"/>
      <c r="BFR673" s="67"/>
      <c r="BFS673" s="67"/>
      <c r="BFT673" s="67"/>
      <c r="BFU673" s="67"/>
      <c r="BFV673" s="67"/>
      <c r="BFW673" s="67"/>
      <c r="BFX673" s="67"/>
      <c r="BFY673" s="67"/>
      <c r="BFZ673" s="67"/>
      <c r="BGA673" s="67"/>
      <c r="BGB673" s="67"/>
      <c r="BGC673" s="67"/>
      <c r="BGD673" s="67"/>
      <c r="BGE673" s="67"/>
      <c r="BGF673" s="67"/>
      <c r="BGG673" s="67"/>
      <c r="BGH673" s="67"/>
      <c r="BGI673" s="67"/>
      <c r="BGJ673" s="67"/>
      <c r="BGK673" s="67"/>
      <c r="BGL673" s="67"/>
      <c r="BGM673" s="67"/>
      <c r="BGN673" s="67"/>
      <c r="BGO673" s="67"/>
      <c r="BGP673" s="67"/>
      <c r="BGQ673" s="67"/>
      <c r="BGR673" s="67"/>
      <c r="BGS673" s="67"/>
      <c r="BGT673" s="67"/>
      <c r="BGU673" s="67"/>
      <c r="BGV673" s="67"/>
      <c r="BGW673" s="67"/>
      <c r="BGX673" s="67"/>
      <c r="BGY673" s="67"/>
      <c r="BGZ673" s="67"/>
      <c r="BHA673" s="67"/>
      <c r="BHB673" s="67"/>
      <c r="BHC673" s="67"/>
      <c r="BHD673" s="67"/>
      <c r="BHE673" s="67"/>
      <c r="BHF673" s="67"/>
      <c r="BHG673" s="67"/>
      <c r="BHH673" s="67"/>
      <c r="BHI673" s="67"/>
      <c r="BHJ673" s="67"/>
      <c r="BHK673" s="67"/>
      <c r="BHL673" s="67"/>
      <c r="BHM673" s="67"/>
      <c r="BHN673" s="67"/>
      <c r="BHO673" s="67"/>
      <c r="BHP673" s="67"/>
      <c r="BHQ673" s="67"/>
      <c r="BHR673" s="67"/>
      <c r="BHS673" s="67"/>
      <c r="BHT673" s="67"/>
      <c r="BHU673" s="67"/>
      <c r="BHV673" s="67"/>
      <c r="BHW673" s="67"/>
      <c r="BHX673" s="67"/>
      <c r="BHY673" s="67"/>
      <c r="BHZ673" s="67"/>
      <c r="BIA673" s="67"/>
      <c r="BIB673" s="67"/>
      <c r="BIC673" s="67"/>
      <c r="BID673" s="67"/>
      <c r="BIE673" s="67"/>
      <c r="BIF673" s="67"/>
      <c r="BIG673" s="67"/>
      <c r="BIH673" s="67"/>
      <c r="BII673" s="67"/>
      <c r="BIJ673" s="67"/>
      <c r="BIK673" s="67"/>
      <c r="BIL673" s="67"/>
      <c r="BIM673" s="67"/>
      <c r="BIN673" s="67"/>
      <c r="BIO673" s="67"/>
      <c r="BIP673" s="67"/>
      <c r="BIQ673" s="67"/>
      <c r="BIR673" s="67"/>
      <c r="BIS673" s="67"/>
      <c r="BIT673" s="67"/>
      <c r="BIU673" s="67"/>
      <c r="BIV673" s="67"/>
      <c r="BIW673" s="67"/>
      <c r="BIX673" s="67"/>
      <c r="BIY673" s="67"/>
      <c r="BIZ673" s="67"/>
      <c r="BJA673" s="67"/>
      <c r="BJB673" s="67"/>
      <c r="BJC673" s="67"/>
      <c r="BJD673" s="67"/>
      <c r="BJE673" s="67"/>
      <c r="BJF673" s="67"/>
      <c r="BJG673" s="67"/>
      <c r="BJH673" s="67"/>
      <c r="BJI673" s="67"/>
      <c r="BJJ673" s="67"/>
      <c r="BJK673" s="67"/>
      <c r="BJL673" s="67"/>
      <c r="BJM673" s="67"/>
      <c r="BJN673" s="67"/>
      <c r="BJO673" s="67"/>
      <c r="BJP673" s="67"/>
      <c r="BJQ673" s="67"/>
      <c r="BJR673" s="67"/>
      <c r="BJS673" s="67"/>
      <c r="BJT673" s="67"/>
      <c r="BJU673" s="67"/>
      <c r="BJV673" s="67"/>
      <c r="BJW673" s="67"/>
      <c r="BJX673" s="67"/>
      <c r="BJY673" s="67"/>
      <c r="BJZ673" s="67"/>
      <c r="BKA673" s="67"/>
      <c r="BKB673" s="67"/>
      <c r="BKC673" s="67"/>
      <c r="BKD673" s="67"/>
      <c r="BKE673" s="67"/>
      <c r="BKF673" s="67"/>
      <c r="BKG673" s="67"/>
      <c r="BKH673" s="67"/>
      <c r="BKI673" s="67"/>
      <c r="BKJ673" s="67"/>
      <c r="BKK673" s="67"/>
      <c r="BKL673" s="67"/>
      <c r="BKM673" s="67"/>
      <c r="BKN673" s="67"/>
      <c r="BKO673" s="67"/>
      <c r="BKP673" s="67"/>
      <c r="BKQ673" s="67"/>
      <c r="BKR673" s="67"/>
      <c r="BKS673" s="67"/>
      <c r="BKT673" s="67"/>
      <c r="BKU673" s="67"/>
      <c r="BKV673" s="67"/>
      <c r="BKW673" s="67"/>
      <c r="BKX673" s="67"/>
      <c r="BKY673" s="67"/>
      <c r="BKZ673" s="67"/>
      <c r="BLA673" s="67"/>
      <c r="BLB673" s="67"/>
      <c r="BLC673" s="67"/>
      <c r="BLD673" s="67"/>
      <c r="BLE673" s="67"/>
      <c r="BLF673" s="67"/>
      <c r="BLG673" s="67"/>
      <c r="BLH673" s="67"/>
      <c r="BLI673" s="67"/>
      <c r="BLJ673" s="67"/>
      <c r="BLK673" s="67"/>
      <c r="BLL673" s="67"/>
      <c r="BLM673" s="67"/>
      <c r="BLN673" s="67"/>
      <c r="BLO673" s="67"/>
      <c r="BLP673" s="67"/>
      <c r="BLQ673" s="67"/>
      <c r="BLR673" s="67"/>
      <c r="BLS673" s="67"/>
      <c r="BLT673" s="67"/>
      <c r="BLU673" s="67"/>
      <c r="BLV673" s="67"/>
      <c r="BLW673" s="67"/>
      <c r="BLX673" s="67"/>
      <c r="BLY673" s="67"/>
      <c r="BLZ673" s="67"/>
      <c r="BMA673" s="67"/>
      <c r="BMB673" s="67"/>
      <c r="BMC673" s="67"/>
      <c r="BMD673" s="67"/>
      <c r="BME673" s="67"/>
      <c r="BMF673" s="67"/>
      <c r="BMG673" s="67"/>
      <c r="BMH673" s="67"/>
      <c r="BMI673" s="67"/>
      <c r="BMJ673" s="67"/>
      <c r="BMK673" s="67"/>
      <c r="BML673" s="67"/>
      <c r="BMM673" s="67"/>
      <c r="BMN673" s="67"/>
      <c r="BMO673" s="67"/>
      <c r="BMP673" s="67"/>
      <c r="BMQ673" s="67"/>
      <c r="BMR673" s="67"/>
      <c r="BMS673" s="67"/>
      <c r="BMT673" s="67"/>
      <c r="BMU673" s="67"/>
      <c r="BMV673" s="67"/>
      <c r="BMW673" s="67"/>
      <c r="BMX673" s="67"/>
      <c r="BMY673" s="67"/>
      <c r="BMZ673" s="67"/>
      <c r="BNA673" s="67"/>
      <c r="BNB673" s="67"/>
      <c r="BNC673" s="67"/>
      <c r="BND673" s="67"/>
      <c r="BNE673" s="67"/>
      <c r="BNF673" s="67"/>
      <c r="BNG673" s="67"/>
      <c r="BNH673" s="67"/>
      <c r="BNI673" s="67"/>
      <c r="BNJ673" s="67"/>
      <c r="BNK673" s="67"/>
      <c r="BNL673" s="67"/>
      <c r="BNM673" s="67"/>
      <c r="BNN673" s="67"/>
      <c r="BNO673" s="67"/>
      <c r="BNP673" s="67"/>
      <c r="BNQ673" s="67"/>
      <c r="BNR673" s="67"/>
      <c r="BNS673" s="67"/>
      <c r="BNT673" s="67"/>
      <c r="BNU673" s="67"/>
      <c r="BNV673" s="67"/>
      <c r="BNW673" s="67"/>
      <c r="BNX673" s="67"/>
      <c r="BNY673" s="67"/>
      <c r="BNZ673" s="67"/>
      <c r="BOA673" s="67"/>
      <c r="BOB673" s="67"/>
      <c r="BOC673" s="67"/>
      <c r="BOD673" s="67"/>
      <c r="BOE673" s="67"/>
      <c r="BOF673" s="67"/>
      <c r="BOG673" s="67"/>
      <c r="BOH673" s="67"/>
      <c r="BOI673" s="67"/>
      <c r="BOJ673" s="67"/>
      <c r="BOK673" s="67"/>
      <c r="BOL673" s="67"/>
      <c r="BOM673" s="67"/>
      <c r="BON673" s="67"/>
      <c r="BOO673" s="67"/>
      <c r="BOP673" s="67"/>
      <c r="BOQ673" s="67"/>
      <c r="BOR673" s="67"/>
      <c r="BOS673" s="67"/>
      <c r="BOT673" s="67"/>
      <c r="BOU673" s="67"/>
      <c r="BOV673" s="67"/>
      <c r="BOW673" s="67"/>
      <c r="BOX673" s="67"/>
      <c r="BOY673" s="67"/>
      <c r="BOZ673" s="67"/>
      <c r="BPA673" s="67"/>
      <c r="BPB673" s="67"/>
      <c r="BPC673" s="67"/>
      <c r="BPD673" s="67"/>
      <c r="BPE673" s="67"/>
      <c r="BPF673" s="67"/>
      <c r="BPG673" s="67"/>
      <c r="BPH673" s="67"/>
      <c r="BPI673" s="67"/>
      <c r="BPJ673" s="67"/>
      <c r="BPK673" s="67"/>
      <c r="BPL673" s="67"/>
      <c r="BPM673" s="67"/>
      <c r="BPN673" s="67"/>
      <c r="BPO673" s="67"/>
      <c r="BPP673" s="67"/>
      <c r="BPQ673" s="67"/>
      <c r="BPR673" s="67"/>
      <c r="BPS673" s="67"/>
      <c r="BPT673" s="67"/>
      <c r="BPU673" s="67"/>
      <c r="BPV673" s="67"/>
      <c r="BPW673" s="67"/>
      <c r="BPX673" s="67"/>
      <c r="BPY673" s="67"/>
      <c r="BPZ673" s="67"/>
      <c r="BQA673" s="67"/>
      <c r="BQB673" s="67"/>
      <c r="BQC673" s="67"/>
      <c r="BQD673" s="67"/>
      <c r="BQE673" s="67"/>
      <c r="BQF673" s="67"/>
      <c r="BQG673" s="67"/>
      <c r="BQH673" s="67"/>
      <c r="BQI673" s="67"/>
      <c r="BQJ673" s="67"/>
      <c r="BQK673" s="67"/>
      <c r="BQL673" s="67"/>
      <c r="BQM673" s="67"/>
      <c r="BQN673" s="67"/>
      <c r="BQO673" s="67"/>
      <c r="BQP673" s="67"/>
      <c r="BQQ673" s="67"/>
      <c r="BQR673" s="67"/>
      <c r="BQS673" s="67"/>
      <c r="BQT673" s="67"/>
      <c r="BQU673" s="67"/>
      <c r="BQV673" s="67"/>
      <c r="BQW673" s="67"/>
      <c r="BQX673" s="67"/>
      <c r="BQY673" s="67"/>
      <c r="BQZ673" s="67"/>
      <c r="BRA673" s="67"/>
      <c r="BRB673" s="67"/>
      <c r="BRC673" s="67"/>
      <c r="BRD673" s="67"/>
      <c r="BRE673" s="67"/>
      <c r="BRF673" s="67"/>
      <c r="BRG673" s="67"/>
      <c r="BRH673" s="67"/>
      <c r="BRI673" s="67"/>
      <c r="BRJ673" s="67"/>
      <c r="BRK673" s="67"/>
      <c r="BRL673" s="67"/>
      <c r="BRM673" s="67"/>
      <c r="BRN673" s="67"/>
      <c r="BRO673" s="67"/>
      <c r="BRP673" s="67"/>
      <c r="BRQ673" s="67"/>
      <c r="BRR673" s="67"/>
      <c r="BRS673" s="67"/>
      <c r="BRT673" s="67"/>
      <c r="BRU673" s="67"/>
      <c r="BRV673" s="67"/>
      <c r="BRW673" s="67"/>
      <c r="BRX673" s="67"/>
      <c r="BRY673" s="67"/>
      <c r="BRZ673" s="67"/>
      <c r="BSA673" s="67"/>
      <c r="BSB673" s="67"/>
      <c r="BSC673" s="67"/>
      <c r="BSD673" s="67"/>
      <c r="BSE673" s="67"/>
      <c r="BSF673" s="67"/>
      <c r="BSG673" s="67"/>
      <c r="BSH673" s="67"/>
      <c r="BSI673" s="67"/>
      <c r="BSJ673" s="67"/>
      <c r="BSK673" s="67"/>
      <c r="BSL673" s="67"/>
      <c r="BSM673" s="67"/>
      <c r="BSN673" s="67"/>
      <c r="BSO673" s="67"/>
      <c r="BSP673" s="67"/>
      <c r="BSQ673" s="67"/>
      <c r="BSR673" s="67"/>
      <c r="BSS673" s="67"/>
      <c r="BST673" s="67"/>
      <c r="BSU673" s="67"/>
      <c r="BSV673" s="67"/>
      <c r="BSW673" s="67"/>
      <c r="BSX673" s="67"/>
      <c r="BSY673" s="67"/>
      <c r="BSZ673" s="67"/>
      <c r="BTA673" s="67"/>
      <c r="BTB673" s="67"/>
      <c r="BTC673" s="67"/>
      <c r="BTD673" s="67"/>
      <c r="BTE673" s="67"/>
      <c r="BTF673" s="67"/>
      <c r="BTG673" s="67"/>
      <c r="BTH673" s="67"/>
      <c r="BTI673" s="67"/>
      <c r="BTJ673" s="67"/>
      <c r="BTK673" s="67"/>
      <c r="BTL673" s="67"/>
      <c r="BTM673" s="67"/>
      <c r="BTN673" s="67"/>
      <c r="BTO673" s="67"/>
      <c r="BTP673" s="67"/>
      <c r="BTQ673" s="67"/>
      <c r="BTR673" s="67"/>
      <c r="BTS673" s="67"/>
      <c r="BTT673" s="67"/>
      <c r="BTU673" s="67"/>
      <c r="BTV673" s="67"/>
      <c r="BTW673" s="67"/>
      <c r="BTX673" s="67"/>
      <c r="BTY673" s="67"/>
      <c r="BTZ673" s="67"/>
      <c r="BUA673" s="67"/>
      <c r="BUB673" s="67"/>
      <c r="BUC673" s="67"/>
      <c r="BUD673" s="67"/>
      <c r="BUE673" s="67"/>
      <c r="BUF673" s="67"/>
      <c r="BUG673" s="67"/>
      <c r="BUH673" s="67"/>
      <c r="BUI673" s="67"/>
      <c r="BUJ673" s="67"/>
      <c r="BUK673" s="67"/>
      <c r="BUL673" s="67"/>
      <c r="BUM673" s="67"/>
      <c r="BUN673" s="67"/>
      <c r="BUO673" s="67"/>
      <c r="BUP673" s="67"/>
      <c r="BUQ673" s="67"/>
      <c r="BUR673" s="67"/>
      <c r="BUS673" s="67"/>
      <c r="BUT673" s="67"/>
      <c r="BUU673" s="67"/>
      <c r="BUV673" s="67"/>
      <c r="BUW673" s="67"/>
      <c r="BUX673" s="67"/>
      <c r="BUY673" s="67"/>
      <c r="BUZ673" s="67"/>
      <c r="BVA673" s="67"/>
      <c r="BVB673" s="67"/>
      <c r="BVC673" s="67"/>
      <c r="BVD673" s="67"/>
      <c r="BVE673" s="67"/>
      <c r="BVF673" s="67"/>
      <c r="BVG673" s="67"/>
      <c r="BVH673" s="67"/>
      <c r="BVI673" s="67"/>
      <c r="BVJ673" s="67"/>
      <c r="BVK673" s="67"/>
      <c r="BVL673" s="67"/>
      <c r="BVM673" s="67"/>
      <c r="BVN673" s="67"/>
      <c r="BVO673" s="67"/>
      <c r="BVP673" s="67"/>
      <c r="BVQ673" s="67"/>
      <c r="BVR673" s="67"/>
      <c r="BVS673" s="67"/>
      <c r="BVT673" s="67"/>
      <c r="BVU673" s="67"/>
      <c r="BVV673" s="67"/>
      <c r="BVW673" s="67"/>
      <c r="BVX673" s="67"/>
      <c r="BVY673" s="67"/>
      <c r="BVZ673" s="67"/>
      <c r="BWA673" s="67"/>
      <c r="BWB673" s="67"/>
      <c r="BWC673" s="67"/>
      <c r="BWD673" s="67"/>
      <c r="BWE673" s="67"/>
      <c r="BWF673" s="67"/>
      <c r="BWG673" s="67"/>
      <c r="BWH673" s="67"/>
      <c r="BWI673" s="67"/>
      <c r="BWJ673" s="67"/>
      <c r="BWK673" s="67"/>
      <c r="BWL673" s="67"/>
      <c r="BWM673" s="67"/>
      <c r="BWN673" s="67"/>
      <c r="BWO673" s="67"/>
      <c r="BWP673" s="67"/>
      <c r="BWQ673" s="67"/>
      <c r="BWR673" s="67"/>
      <c r="BWS673" s="67"/>
      <c r="BWT673" s="67"/>
      <c r="BWU673" s="67"/>
      <c r="BWV673" s="67"/>
      <c r="BWW673" s="67"/>
      <c r="BWX673" s="67"/>
      <c r="BWY673" s="67"/>
      <c r="BWZ673" s="67"/>
      <c r="BXA673" s="67"/>
      <c r="BXB673" s="67"/>
      <c r="BXC673" s="67"/>
      <c r="BXD673" s="67"/>
      <c r="BXE673" s="67"/>
      <c r="BXF673" s="67"/>
      <c r="BXG673" s="67"/>
      <c r="BXH673" s="67"/>
      <c r="BXI673" s="67"/>
      <c r="BXJ673" s="67"/>
      <c r="BXK673" s="67"/>
      <c r="BXL673" s="67"/>
      <c r="BXM673" s="67"/>
      <c r="BXN673" s="67"/>
      <c r="BXO673" s="67"/>
      <c r="BXP673" s="67"/>
      <c r="BXQ673" s="67"/>
      <c r="BXR673" s="67"/>
      <c r="BXS673" s="67"/>
      <c r="BXT673" s="67"/>
      <c r="BXU673" s="67"/>
      <c r="BXV673" s="67"/>
      <c r="BXW673" s="67"/>
      <c r="BXX673" s="67"/>
      <c r="BXY673" s="67"/>
      <c r="BXZ673" s="67"/>
      <c r="BYA673" s="67"/>
      <c r="BYB673" s="67"/>
      <c r="BYC673" s="67"/>
      <c r="BYD673" s="67"/>
      <c r="BYE673" s="67"/>
      <c r="BYF673" s="67"/>
      <c r="BYG673" s="67"/>
      <c r="BYH673" s="67"/>
      <c r="BYI673" s="67"/>
      <c r="BYJ673" s="67"/>
      <c r="BYK673" s="67"/>
      <c r="BYL673" s="67"/>
      <c r="BYM673" s="67"/>
      <c r="BYN673" s="67"/>
      <c r="BYO673" s="67"/>
      <c r="BYP673" s="67"/>
      <c r="BYQ673" s="67"/>
      <c r="BYR673" s="67"/>
      <c r="BYS673" s="67"/>
      <c r="BYT673" s="67"/>
      <c r="BYU673" s="67"/>
      <c r="BYV673" s="67"/>
      <c r="BYW673" s="67"/>
      <c r="BYX673" s="67"/>
      <c r="BYY673" s="67"/>
      <c r="BYZ673" s="67"/>
      <c r="BZA673" s="67"/>
      <c r="BZB673" s="67"/>
      <c r="BZC673" s="67"/>
      <c r="BZD673" s="67"/>
      <c r="BZE673" s="67"/>
      <c r="BZF673" s="67"/>
      <c r="BZG673" s="67"/>
      <c r="BZH673" s="67"/>
      <c r="BZI673" s="67"/>
      <c r="BZJ673" s="67"/>
      <c r="BZK673" s="67"/>
      <c r="BZL673" s="67"/>
      <c r="BZM673" s="67"/>
      <c r="BZN673" s="67"/>
      <c r="BZO673" s="67"/>
      <c r="BZP673" s="67"/>
      <c r="BZQ673" s="67"/>
      <c r="BZR673" s="67"/>
      <c r="BZS673" s="67"/>
      <c r="BZT673" s="67"/>
      <c r="BZU673" s="67"/>
      <c r="BZV673" s="67"/>
      <c r="BZW673" s="67"/>
      <c r="BZX673" s="67"/>
      <c r="BZY673" s="67"/>
      <c r="BZZ673" s="67"/>
      <c r="CAA673" s="67"/>
      <c r="CAB673" s="67"/>
      <c r="CAC673" s="67"/>
      <c r="CAD673" s="67"/>
      <c r="CAE673" s="67"/>
      <c r="CAF673" s="67"/>
      <c r="CAG673" s="67"/>
      <c r="CAH673" s="67"/>
      <c r="CAI673" s="67"/>
      <c r="CAJ673" s="67"/>
      <c r="CAK673" s="67"/>
      <c r="CAL673" s="67"/>
      <c r="CAM673" s="67"/>
      <c r="CAN673" s="67"/>
      <c r="CAO673" s="67"/>
      <c r="CAP673" s="67"/>
      <c r="CAQ673" s="67"/>
      <c r="CAR673" s="67"/>
      <c r="CAS673" s="67"/>
      <c r="CAT673" s="67"/>
      <c r="CAU673" s="67"/>
      <c r="CAV673" s="67"/>
      <c r="CAW673" s="67"/>
      <c r="CAX673" s="67"/>
      <c r="CAY673" s="67"/>
      <c r="CAZ673" s="67"/>
      <c r="CBA673" s="67"/>
      <c r="CBB673" s="67"/>
      <c r="CBC673" s="67"/>
      <c r="CBD673" s="67"/>
      <c r="CBE673" s="67"/>
      <c r="CBF673" s="67"/>
      <c r="CBG673" s="67"/>
      <c r="CBH673" s="67"/>
      <c r="CBI673" s="67"/>
      <c r="CBJ673" s="67"/>
      <c r="CBK673" s="67"/>
      <c r="CBL673" s="67"/>
      <c r="CBM673" s="67"/>
      <c r="CBN673" s="67"/>
      <c r="CBO673" s="67"/>
      <c r="CBP673" s="67"/>
      <c r="CBQ673" s="67"/>
      <c r="CBR673" s="67"/>
      <c r="CBS673" s="67"/>
      <c r="CBT673" s="67"/>
      <c r="CBU673" s="67"/>
      <c r="CBV673" s="67"/>
      <c r="CBW673" s="67"/>
      <c r="CBX673" s="67"/>
      <c r="CBY673" s="67"/>
      <c r="CBZ673" s="67"/>
      <c r="CCA673" s="67"/>
      <c r="CCB673" s="67"/>
      <c r="CCC673" s="67"/>
      <c r="CCD673" s="67"/>
      <c r="CCE673" s="67"/>
      <c r="CCF673" s="67"/>
      <c r="CCG673" s="67"/>
      <c r="CCH673" s="67"/>
      <c r="CCI673" s="67"/>
      <c r="CCJ673" s="67"/>
      <c r="CCK673" s="67"/>
      <c r="CCL673" s="67"/>
      <c r="CCM673" s="67"/>
      <c r="CCN673" s="67"/>
      <c r="CCO673" s="67"/>
      <c r="CCP673" s="67"/>
      <c r="CCQ673" s="67"/>
      <c r="CCR673" s="67"/>
      <c r="CCS673" s="67"/>
      <c r="CCT673" s="67"/>
      <c r="CCU673" s="67"/>
      <c r="CCV673" s="67"/>
      <c r="CCW673" s="67"/>
      <c r="CCX673" s="67"/>
      <c r="CCY673" s="67"/>
      <c r="CCZ673" s="67"/>
      <c r="CDA673" s="67"/>
      <c r="CDB673" s="67"/>
      <c r="CDC673" s="67"/>
      <c r="CDD673" s="67"/>
      <c r="CDE673" s="67"/>
      <c r="CDF673" s="67"/>
      <c r="CDG673" s="67"/>
      <c r="CDH673" s="67"/>
      <c r="CDI673" s="67"/>
      <c r="CDJ673" s="67"/>
      <c r="CDK673" s="67"/>
      <c r="CDL673" s="67"/>
      <c r="CDM673" s="67"/>
      <c r="CDN673" s="67"/>
      <c r="CDO673" s="67"/>
      <c r="CDP673" s="67"/>
      <c r="CDQ673" s="67"/>
      <c r="CDR673" s="67"/>
      <c r="CDS673" s="67"/>
      <c r="CDT673" s="67"/>
      <c r="CDU673" s="67"/>
      <c r="CDV673" s="67"/>
      <c r="CDW673" s="67"/>
      <c r="CDX673" s="67"/>
      <c r="CDY673" s="67"/>
      <c r="CDZ673" s="67"/>
      <c r="CEA673" s="67"/>
      <c r="CEB673" s="67"/>
      <c r="CEC673" s="67"/>
      <c r="CED673" s="67"/>
      <c r="CEE673" s="67"/>
      <c r="CEF673" s="67"/>
      <c r="CEG673" s="67"/>
      <c r="CEH673" s="67"/>
      <c r="CEI673" s="67"/>
      <c r="CEJ673" s="67"/>
      <c r="CEK673" s="67"/>
      <c r="CEL673" s="67"/>
      <c r="CEM673" s="67"/>
      <c r="CEN673" s="67"/>
      <c r="CEO673" s="67"/>
      <c r="CEP673" s="67"/>
      <c r="CEQ673" s="67"/>
      <c r="CER673" s="67"/>
      <c r="CES673" s="67"/>
      <c r="CET673" s="67"/>
      <c r="CEU673" s="67"/>
      <c r="CEV673" s="67"/>
      <c r="CEW673" s="67"/>
      <c r="CEX673" s="67"/>
      <c r="CEY673" s="67"/>
      <c r="CEZ673" s="67"/>
      <c r="CFA673" s="67"/>
      <c r="CFB673" s="67"/>
      <c r="CFC673" s="67"/>
      <c r="CFD673" s="67"/>
      <c r="CFE673" s="67"/>
      <c r="CFF673" s="67"/>
      <c r="CFG673" s="67"/>
      <c r="CFH673" s="67"/>
      <c r="CFI673" s="67"/>
      <c r="CFJ673" s="67"/>
      <c r="CFK673" s="67"/>
      <c r="CFL673" s="67"/>
      <c r="CFM673" s="67"/>
      <c r="CFN673" s="67"/>
      <c r="CFO673" s="67"/>
      <c r="CFP673" s="67"/>
      <c r="CFQ673" s="67"/>
      <c r="CFR673" s="67"/>
      <c r="CFS673" s="67"/>
      <c r="CFT673" s="67"/>
      <c r="CFU673" s="67"/>
      <c r="CFV673" s="67"/>
      <c r="CFW673" s="67"/>
      <c r="CFX673" s="67"/>
      <c r="CFY673" s="67"/>
      <c r="CFZ673" s="67"/>
      <c r="CGA673" s="67"/>
      <c r="CGB673" s="67"/>
      <c r="CGC673" s="67"/>
      <c r="CGD673" s="67"/>
      <c r="CGE673" s="67"/>
      <c r="CGF673" s="67"/>
      <c r="CGG673" s="67"/>
      <c r="CGH673" s="67"/>
      <c r="CGI673" s="67"/>
      <c r="CGJ673" s="67"/>
      <c r="CGK673" s="67"/>
      <c r="CGL673" s="67"/>
      <c r="CGM673" s="67"/>
      <c r="CGN673" s="67"/>
      <c r="CGO673" s="67"/>
      <c r="CGP673" s="67"/>
      <c r="CGQ673" s="67"/>
      <c r="CGR673" s="67"/>
      <c r="CGS673" s="67"/>
      <c r="CGT673" s="67"/>
      <c r="CGU673" s="67"/>
      <c r="CGV673" s="67"/>
      <c r="CGW673" s="67"/>
      <c r="CGX673" s="67"/>
      <c r="CGY673" s="67"/>
      <c r="CGZ673" s="67"/>
      <c r="CHA673" s="67"/>
      <c r="CHB673" s="67"/>
      <c r="CHC673" s="67"/>
      <c r="CHD673" s="67"/>
      <c r="CHE673" s="67"/>
      <c r="CHF673" s="67"/>
      <c r="CHG673" s="67"/>
      <c r="CHH673" s="67"/>
      <c r="CHI673" s="67"/>
      <c r="CHJ673" s="67"/>
      <c r="CHK673" s="67"/>
      <c r="CHL673" s="67"/>
      <c r="CHM673" s="67"/>
      <c r="CHN673" s="67"/>
      <c r="CHO673" s="67"/>
      <c r="CHP673" s="67"/>
      <c r="CHQ673" s="67"/>
      <c r="CHR673" s="67"/>
      <c r="CHS673" s="67"/>
      <c r="CHT673" s="67"/>
      <c r="CHU673" s="67"/>
      <c r="CHV673" s="67"/>
      <c r="CHW673" s="67"/>
      <c r="CHX673" s="67"/>
      <c r="CHY673" s="67"/>
      <c r="CHZ673" s="67"/>
      <c r="CIA673" s="67"/>
      <c r="CIB673" s="67"/>
      <c r="CIC673" s="67"/>
      <c r="CID673" s="67"/>
      <c r="CIE673" s="67"/>
      <c r="CIF673" s="67"/>
      <c r="CIG673" s="67"/>
      <c r="CIH673" s="67"/>
      <c r="CII673" s="67"/>
      <c r="CIJ673" s="67"/>
      <c r="CIK673" s="67"/>
      <c r="CIL673" s="67"/>
      <c r="CIM673" s="67"/>
      <c r="CIN673" s="67"/>
      <c r="CIO673" s="67"/>
      <c r="CIP673" s="67"/>
      <c r="CIQ673" s="67"/>
      <c r="CIR673" s="67"/>
      <c r="CIS673" s="67"/>
      <c r="CIT673" s="67"/>
      <c r="CIU673" s="67"/>
      <c r="CIV673" s="67"/>
      <c r="CIW673" s="67"/>
      <c r="CIX673" s="67"/>
      <c r="CIY673" s="67"/>
      <c r="CIZ673" s="67"/>
      <c r="CJA673" s="67"/>
      <c r="CJB673" s="67"/>
      <c r="CJC673" s="67"/>
      <c r="CJD673" s="67"/>
      <c r="CJE673" s="67"/>
      <c r="CJF673" s="67"/>
      <c r="CJG673" s="67"/>
      <c r="CJH673" s="67"/>
      <c r="CJI673" s="67"/>
      <c r="CJJ673" s="67"/>
      <c r="CJK673" s="67"/>
      <c r="CJL673" s="67"/>
      <c r="CJM673" s="67"/>
      <c r="CJN673" s="67"/>
      <c r="CJO673" s="67"/>
      <c r="CJP673" s="67"/>
      <c r="CJQ673" s="67"/>
      <c r="CJR673" s="67"/>
      <c r="CJS673" s="67"/>
      <c r="CJT673" s="67"/>
      <c r="CJU673" s="67"/>
      <c r="CJV673" s="67"/>
      <c r="CJW673" s="67"/>
      <c r="CJX673" s="67"/>
      <c r="CJY673" s="67"/>
      <c r="CJZ673" s="67"/>
      <c r="CKA673" s="67"/>
      <c r="CKB673" s="67"/>
      <c r="CKC673" s="67"/>
      <c r="CKD673" s="67"/>
      <c r="CKE673" s="67"/>
      <c r="CKF673" s="67"/>
      <c r="CKG673" s="67"/>
      <c r="CKH673" s="67"/>
      <c r="CKI673" s="67"/>
      <c r="CKJ673" s="67"/>
      <c r="CKK673" s="67"/>
      <c r="CKL673" s="67"/>
      <c r="CKM673" s="67"/>
      <c r="CKN673" s="67"/>
      <c r="CKO673" s="67"/>
      <c r="CKP673" s="67"/>
      <c r="CKQ673" s="67"/>
      <c r="CKR673" s="67"/>
      <c r="CKS673" s="67"/>
      <c r="CKT673" s="67"/>
      <c r="CKU673" s="67"/>
      <c r="CKV673" s="67"/>
      <c r="CKW673" s="67"/>
      <c r="CKX673" s="67"/>
      <c r="CKY673" s="67"/>
      <c r="CKZ673" s="67"/>
      <c r="CLA673" s="67"/>
      <c r="CLB673" s="67"/>
      <c r="CLC673" s="67"/>
      <c r="CLD673" s="67"/>
      <c r="CLE673" s="67"/>
      <c r="CLF673" s="67"/>
      <c r="CLG673" s="67"/>
      <c r="CLH673" s="67"/>
      <c r="CLI673" s="67"/>
      <c r="CLJ673" s="67"/>
      <c r="CLK673" s="67"/>
      <c r="CLL673" s="67"/>
      <c r="CLM673" s="67"/>
      <c r="CLN673" s="67"/>
      <c r="CLO673" s="67"/>
      <c r="CLP673" s="67"/>
      <c r="CLQ673" s="67"/>
      <c r="CLR673" s="67"/>
      <c r="CLS673" s="67"/>
      <c r="CLT673" s="67"/>
      <c r="CLU673" s="67"/>
      <c r="CLV673" s="67"/>
      <c r="CLW673" s="67"/>
      <c r="CLX673" s="67"/>
      <c r="CLY673" s="67"/>
      <c r="CLZ673" s="67"/>
      <c r="CMA673" s="67"/>
      <c r="CMB673" s="67"/>
      <c r="CMC673" s="67"/>
      <c r="CMD673" s="67"/>
      <c r="CME673" s="67"/>
      <c r="CMF673" s="67"/>
      <c r="CMG673" s="67"/>
      <c r="CMH673" s="67"/>
      <c r="CMI673" s="67"/>
      <c r="CMJ673" s="67"/>
      <c r="CMK673" s="67"/>
      <c r="CML673" s="67"/>
      <c r="CMM673" s="67"/>
      <c r="CMN673" s="67"/>
      <c r="CMO673" s="67"/>
      <c r="CMP673" s="67"/>
      <c r="CMQ673" s="67"/>
      <c r="CMR673" s="67"/>
      <c r="CMS673" s="67"/>
      <c r="CMT673" s="67"/>
      <c r="CMU673" s="67"/>
      <c r="CMV673" s="67"/>
      <c r="CMW673" s="67"/>
      <c r="CMX673" s="67"/>
      <c r="CMY673" s="67"/>
      <c r="CMZ673" s="67"/>
      <c r="CNA673" s="67"/>
      <c r="CNB673" s="67"/>
      <c r="CNC673" s="67"/>
      <c r="CND673" s="67"/>
      <c r="CNE673" s="67"/>
      <c r="CNF673" s="67"/>
      <c r="CNG673" s="67"/>
      <c r="CNH673" s="67"/>
      <c r="CNI673" s="67"/>
      <c r="CNJ673" s="67"/>
      <c r="CNK673" s="67"/>
      <c r="CNL673" s="67"/>
      <c r="CNM673" s="67"/>
      <c r="CNN673" s="67"/>
      <c r="CNO673" s="67"/>
      <c r="CNP673" s="67"/>
      <c r="CNQ673" s="67"/>
      <c r="CNR673" s="67"/>
      <c r="CNS673" s="67"/>
      <c r="CNT673" s="67"/>
      <c r="CNU673" s="67"/>
      <c r="CNV673" s="67"/>
      <c r="CNW673" s="67"/>
      <c r="CNX673" s="67"/>
      <c r="CNY673" s="67"/>
      <c r="CNZ673" s="67"/>
      <c r="COA673" s="67"/>
      <c r="COB673" s="67"/>
      <c r="COC673" s="67"/>
      <c r="COD673" s="67"/>
      <c r="COE673" s="67"/>
      <c r="COF673" s="67"/>
      <c r="COG673" s="67"/>
      <c r="COH673" s="67"/>
      <c r="COI673" s="67"/>
      <c r="COJ673" s="67"/>
      <c r="COK673" s="67"/>
      <c r="COL673" s="67"/>
      <c r="COM673" s="67"/>
      <c r="CON673" s="67"/>
      <c r="COO673" s="67"/>
      <c r="COP673" s="67"/>
      <c r="COQ673" s="67"/>
      <c r="COR673" s="67"/>
      <c r="COS673" s="67"/>
      <c r="COT673" s="67"/>
      <c r="COU673" s="67"/>
      <c r="COV673" s="67"/>
      <c r="COW673" s="67"/>
      <c r="COX673" s="67"/>
      <c r="COY673" s="67"/>
      <c r="COZ673" s="67"/>
      <c r="CPA673" s="67"/>
      <c r="CPB673" s="67"/>
      <c r="CPC673" s="67"/>
      <c r="CPD673" s="67"/>
      <c r="CPE673" s="67"/>
      <c r="CPF673" s="67"/>
      <c r="CPG673" s="67"/>
      <c r="CPH673" s="67"/>
      <c r="CPI673" s="67"/>
      <c r="CPJ673" s="67"/>
      <c r="CPK673" s="67"/>
      <c r="CPL673" s="67"/>
      <c r="CPM673" s="67"/>
      <c r="CPN673" s="67"/>
      <c r="CPO673" s="67"/>
      <c r="CPP673" s="67"/>
      <c r="CPQ673" s="67"/>
      <c r="CPR673" s="67"/>
      <c r="CPS673" s="67"/>
      <c r="CPT673" s="67"/>
      <c r="CPU673" s="67"/>
      <c r="CPV673" s="67"/>
      <c r="CPW673" s="67"/>
      <c r="CPX673" s="67"/>
      <c r="CPY673" s="67"/>
      <c r="CPZ673" s="67"/>
      <c r="CQA673" s="67"/>
      <c r="CQB673" s="67"/>
      <c r="CQC673" s="67"/>
      <c r="CQD673" s="67"/>
      <c r="CQE673" s="67"/>
      <c r="CQF673" s="67"/>
      <c r="CQG673" s="67"/>
      <c r="CQH673" s="67"/>
      <c r="CQI673" s="67"/>
      <c r="CQJ673" s="67"/>
      <c r="CQK673" s="67"/>
      <c r="CQL673" s="67"/>
      <c r="CQM673" s="67"/>
      <c r="CQN673" s="67"/>
      <c r="CQO673" s="67"/>
      <c r="CQP673" s="67"/>
      <c r="CQQ673" s="67"/>
      <c r="CQR673" s="67"/>
      <c r="CQS673" s="67"/>
      <c r="CQT673" s="67"/>
      <c r="CQU673" s="67"/>
      <c r="CQV673" s="67"/>
      <c r="CQW673" s="67"/>
      <c r="CQX673" s="67"/>
      <c r="CQY673" s="67"/>
      <c r="CQZ673" s="67"/>
      <c r="CRA673" s="67"/>
      <c r="CRB673" s="67"/>
      <c r="CRC673" s="67"/>
      <c r="CRD673" s="67"/>
      <c r="CRE673" s="67"/>
      <c r="CRF673" s="67"/>
      <c r="CRG673" s="67"/>
      <c r="CRH673" s="67"/>
      <c r="CRI673" s="67"/>
      <c r="CRJ673" s="67"/>
      <c r="CRK673" s="67"/>
      <c r="CRL673" s="67"/>
      <c r="CRM673" s="67"/>
      <c r="CRN673" s="67"/>
      <c r="CRO673" s="67"/>
      <c r="CRP673" s="67"/>
      <c r="CRQ673" s="67"/>
      <c r="CRR673" s="67"/>
      <c r="CRS673" s="67"/>
      <c r="CRT673" s="67"/>
      <c r="CRU673" s="67"/>
      <c r="CRV673" s="67"/>
      <c r="CRW673" s="67"/>
      <c r="CRX673" s="67"/>
      <c r="CRY673" s="67"/>
      <c r="CRZ673" s="67"/>
      <c r="CSA673" s="67"/>
      <c r="CSB673" s="67"/>
      <c r="CSC673" s="67"/>
      <c r="CSD673" s="67"/>
      <c r="CSE673" s="67"/>
      <c r="CSF673" s="67"/>
      <c r="CSG673" s="67"/>
      <c r="CSH673" s="67"/>
      <c r="CSI673" s="67"/>
      <c r="CSJ673" s="67"/>
      <c r="CSK673" s="67"/>
      <c r="CSL673" s="67"/>
      <c r="CSM673" s="67"/>
      <c r="CSN673" s="67"/>
      <c r="CSO673" s="67"/>
      <c r="CSP673" s="67"/>
      <c r="CSQ673" s="67"/>
      <c r="CSR673" s="67"/>
      <c r="CSS673" s="67"/>
      <c r="CST673" s="67"/>
      <c r="CSU673" s="67"/>
      <c r="CSV673" s="67"/>
      <c r="CSW673" s="67"/>
      <c r="CSX673" s="67"/>
      <c r="CSY673" s="67"/>
      <c r="CSZ673" s="67"/>
      <c r="CTA673" s="67"/>
      <c r="CTB673" s="67"/>
      <c r="CTC673" s="67"/>
      <c r="CTD673" s="67"/>
      <c r="CTE673" s="67"/>
      <c r="CTF673" s="67"/>
      <c r="CTG673" s="67"/>
      <c r="CTH673" s="67"/>
      <c r="CTI673" s="67"/>
      <c r="CTJ673" s="67"/>
      <c r="CTK673" s="67"/>
      <c r="CTL673" s="67"/>
      <c r="CTM673" s="67"/>
      <c r="CTN673" s="67"/>
      <c r="CTO673" s="67"/>
      <c r="CTP673" s="67"/>
      <c r="CTQ673" s="67"/>
      <c r="CTR673" s="67"/>
      <c r="CTS673" s="67"/>
      <c r="CTT673" s="67"/>
      <c r="CTU673" s="67"/>
      <c r="CTV673" s="67"/>
      <c r="CTW673" s="67"/>
      <c r="CTX673" s="67"/>
      <c r="CTY673" s="67"/>
      <c r="CTZ673" s="67"/>
      <c r="CUA673" s="67"/>
      <c r="CUB673" s="67"/>
      <c r="CUC673" s="67"/>
      <c r="CUD673" s="67"/>
      <c r="CUE673" s="67"/>
      <c r="CUF673" s="67"/>
      <c r="CUG673" s="67"/>
      <c r="CUH673" s="67"/>
      <c r="CUI673" s="67"/>
      <c r="CUJ673" s="67"/>
      <c r="CUK673" s="67"/>
      <c r="CUL673" s="67"/>
      <c r="CUM673" s="67"/>
      <c r="CUN673" s="67"/>
      <c r="CUO673" s="67"/>
      <c r="CUP673" s="67"/>
      <c r="CUQ673" s="67"/>
      <c r="CUR673" s="67"/>
      <c r="CUS673" s="67"/>
      <c r="CUT673" s="67"/>
      <c r="CUU673" s="67"/>
      <c r="CUV673" s="67"/>
      <c r="CUW673" s="67"/>
      <c r="CUX673" s="67"/>
      <c r="CUY673" s="67"/>
      <c r="CUZ673" s="67"/>
      <c r="CVA673" s="67"/>
      <c r="CVB673" s="67"/>
      <c r="CVC673" s="67"/>
      <c r="CVD673" s="67"/>
      <c r="CVE673" s="67"/>
      <c r="CVF673" s="67"/>
      <c r="CVG673" s="67"/>
      <c r="CVH673" s="67"/>
      <c r="CVI673" s="67"/>
      <c r="CVJ673" s="67"/>
      <c r="CVK673" s="67"/>
      <c r="CVL673" s="67"/>
      <c r="CVM673" s="67"/>
      <c r="CVN673" s="67"/>
      <c r="CVO673" s="67"/>
      <c r="CVP673" s="67"/>
      <c r="CVQ673" s="67"/>
      <c r="CVR673" s="67"/>
      <c r="CVS673" s="67"/>
      <c r="CVT673" s="67"/>
      <c r="CVU673" s="67"/>
      <c r="CVV673" s="67"/>
      <c r="CVW673" s="67"/>
      <c r="CVX673" s="67"/>
      <c r="CVY673" s="67"/>
      <c r="CVZ673" s="67"/>
      <c r="CWA673" s="67"/>
      <c r="CWB673" s="67"/>
      <c r="CWC673" s="67"/>
      <c r="CWD673" s="67"/>
      <c r="CWE673" s="67"/>
      <c r="CWF673" s="67"/>
      <c r="CWG673" s="67"/>
      <c r="CWH673" s="67"/>
      <c r="CWI673" s="67"/>
      <c r="CWJ673" s="67"/>
      <c r="CWK673" s="67"/>
      <c r="CWL673" s="67"/>
      <c r="CWM673" s="67"/>
      <c r="CWN673" s="67"/>
      <c r="CWO673" s="67"/>
      <c r="CWP673" s="67"/>
      <c r="CWQ673" s="67"/>
      <c r="CWR673" s="67"/>
      <c r="CWS673" s="67"/>
      <c r="CWT673" s="67"/>
      <c r="CWU673" s="67"/>
      <c r="CWV673" s="67"/>
      <c r="CWW673" s="67"/>
      <c r="CWX673" s="67"/>
      <c r="CWY673" s="67"/>
      <c r="CWZ673" s="67"/>
      <c r="CXA673" s="67"/>
      <c r="CXB673" s="67"/>
      <c r="CXC673" s="67"/>
      <c r="CXD673" s="67"/>
      <c r="CXE673" s="67"/>
      <c r="CXF673" s="67"/>
      <c r="CXG673" s="67"/>
      <c r="CXH673" s="67"/>
      <c r="CXI673" s="67"/>
      <c r="CXJ673" s="67"/>
      <c r="CXK673" s="67"/>
      <c r="CXL673" s="67"/>
      <c r="CXM673" s="67"/>
      <c r="CXN673" s="67"/>
      <c r="CXO673" s="67"/>
      <c r="CXP673" s="67"/>
      <c r="CXQ673" s="67"/>
      <c r="CXR673" s="67"/>
      <c r="CXS673" s="67"/>
      <c r="CXT673" s="67"/>
      <c r="CXU673" s="67"/>
      <c r="CXV673" s="67"/>
      <c r="CXW673" s="67"/>
      <c r="CXX673" s="67"/>
      <c r="CXY673" s="67"/>
      <c r="CXZ673" s="67"/>
      <c r="CYA673" s="67"/>
      <c r="CYB673" s="67"/>
      <c r="CYC673" s="67"/>
      <c r="CYD673" s="67"/>
      <c r="CYE673" s="67"/>
      <c r="CYF673" s="67"/>
      <c r="CYG673" s="67"/>
      <c r="CYH673" s="67"/>
      <c r="CYI673" s="67"/>
      <c r="CYJ673" s="67"/>
      <c r="CYK673" s="67"/>
      <c r="CYL673" s="67"/>
      <c r="CYM673" s="67"/>
      <c r="CYN673" s="67"/>
      <c r="CYO673" s="67"/>
      <c r="CYP673" s="67"/>
      <c r="CYQ673" s="67"/>
      <c r="CYR673" s="67"/>
      <c r="CYS673" s="67"/>
      <c r="CYT673" s="67"/>
      <c r="CYU673" s="67"/>
      <c r="CYV673" s="67"/>
      <c r="CYW673" s="67"/>
      <c r="CYX673" s="67"/>
      <c r="CYY673" s="67"/>
      <c r="CYZ673" s="67"/>
      <c r="CZA673" s="67"/>
      <c r="CZB673" s="67"/>
      <c r="CZC673" s="67"/>
      <c r="CZD673" s="67"/>
      <c r="CZE673" s="67"/>
      <c r="CZF673" s="67"/>
      <c r="CZG673" s="67"/>
      <c r="CZH673" s="67"/>
      <c r="CZI673" s="67"/>
      <c r="CZJ673" s="67"/>
      <c r="CZK673" s="67"/>
      <c r="CZL673" s="67"/>
      <c r="CZM673" s="67"/>
      <c r="CZN673" s="67"/>
      <c r="CZO673" s="67"/>
      <c r="CZP673" s="67"/>
      <c r="CZQ673" s="67"/>
      <c r="CZR673" s="67"/>
      <c r="CZS673" s="67"/>
      <c r="CZT673" s="67"/>
      <c r="CZU673" s="67"/>
      <c r="CZV673" s="67"/>
      <c r="CZW673" s="67"/>
      <c r="CZX673" s="67"/>
      <c r="CZY673" s="67"/>
      <c r="CZZ673" s="67"/>
      <c r="DAA673" s="67"/>
      <c r="DAB673" s="67"/>
      <c r="DAC673" s="67"/>
      <c r="DAD673" s="67"/>
      <c r="DAE673" s="67"/>
      <c r="DAF673" s="67"/>
      <c r="DAG673" s="67"/>
      <c r="DAH673" s="67"/>
      <c r="DAI673" s="67"/>
      <c r="DAJ673" s="67"/>
      <c r="DAK673" s="67"/>
      <c r="DAL673" s="67"/>
      <c r="DAM673" s="67"/>
      <c r="DAN673" s="67"/>
      <c r="DAO673" s="67"/>
      <c r="DAP673" s="67"/>
      <c r="DAQ673" s="67"/>
      <c r="DAR673" s="67"/>
      <c r="DAS673" s="67"/>
      <c r="DAT673" s="67"/>
      <c r="DAU673" s="67"/>
      <c r="DAV673" s="67"/>
      <c r="DAW673" s="67"/>
      <c r="DAX673" s="67"/>
      <c r="DAY673" s="67"/>
      <c r="DAZ673" s="67"/>
      <c r="DBA673" s="67"/>
      <c r="DBB673" s="67"/>
      <c r="DBC673" s="67"/>
      <c r="DBD673" s="67"/>
      <c r="DBE673" s="67"/>
      <c r="DBF673" s="67"/>
      <c r="DBG673" s="67"/>
      <c r="DBH673" s="67"/>
      <c r="DBI673" s="67"/>
      <c r="DBJ673" s="67"/>
      <c r="DBK673" s="67"/>
      <c r="DBL673" s="67"/>
      <c r="DBM673" s="67"/>
      <c r="DBN673" s="67"/>
      <c r="DBO673" s="67"/>
      <c r="DBP673" s="67"/>
      <c r="DBQ673" s="67"/>
      <c r="DBR673" s="67"/>
      <c r="DBS673" s="67"/>
      <c r="DBT673" s="67"/>
      <c r="DBU673" s="67"/>
      <c r="DBV673" s="67"/>
      <c r="DBW673" s="67"/>
      <c r="DBX673" s="67"/>
      <c r="DBY673" s="67"/>
      <c r="DBZ673" s="67"/>
      <c r="DCA673" s="67"/>
      <c r="DCB673" s="67"/>
      <c r="DCC673" s="67"/>
      <c r="DCD673" s="67"/>
      <c r="DCE673" s="67"/>
      <c r="DCF673" s="67"/>
      <c r="DCG673" s="67"/>
      <c r="DCH673" s="67"/>
      <c r="DCI673" s="67"/>
      <c r="DCJ673" s="67"/>
      <c r="DCK673" s="67"/>
      <c r="DCL673" s="67"/>
      <c r="DCM673" s="67"/>
      <c r="DCN673" s="67"/>
      <c r="DCO673" s="67"/>
      <c r="DCP673" s="67"/>
      <c r="DCQ673" s="67"/>
      <c r="DCR673" s="67"/>
      <c r="DCS673" s="67"/>
      <c r="DCT673" s="67"/>
      <c r="DCU673" s="67"/>
      <c r="DCV673" s="67"/>
      <c r="DCW673" s="67"/>
      <c r="DCX673" s="67"/>
      <c r="DCY673" s="67"/>
      <c r="DCZ673" s="67"/>
      <c r="DDA673" s="67"/>
      <c r="DDB673" s="67"/>
      <c r="DDC673" s="67"/>
      <c r="DDD673" s="67"/>
      <c r="DDE673" s="67"/>
      <c r="DDF673" s="67"/>
      <c r="DDG673" s="67"/>
      <c r="DDH673" s="67"/>
      <c r="DDI673" s="67"/>
      <c r="DDJ673" s="67"/>
      <c r="DDK673" s="67"/>
      <c r="DDL673" s="67"/>
      <c r="DDM673" s="67"/>
      <c r="DDN673" s="67"/>
      <c r="DDO673" s="67"/>
      <c r="DDP673" s="67"/>
      <c r="DDQ673" s="67"/>
      <c r="DDR673" s="67"/>
      <c r="DDS673" s="67"/>
      <c r="DDT673" s="67"/>
      <c r="DDU673" s="67"/>
      <c r="DDV673" s="67"/>
      <c r="DDW673" s="67"/>
      <c r="DDX673" s="67"/>
      <c r="DDY673" s="67"/>
      <c r="DDZ673" s="67"/>
      <c r="DEA673" s="67"/>
      <c r="DEB673" s="67"/>
      <c r="DEC673" s="67"/>
      <c r="DED673" s="67"/>
      <c r="DEE673" s="67"/>
      <c r="DEF673" s="67"/>
      <c r="DEG673" s="67"/>
      <c r="DEH673" s="67"/>
      <c r="DEI673" s="67"/>
      <c r="DEJ673" s="67"/>
      <c r="DEK673" s="67"/>
      <c r="DEL673" s="67"/>
      <c r="DEM673" s="67"/>
      <c r="DEN673" s="67"/>
      <c r="DEO673" s="67"/>
      <c r="DEP673" s="67"/>
      <c r="DEQ673" s="67"/>
      <c r="DER673" s="67"/>
      <c r="DES673" s="67"/>
      <c r="DET673" s="67"/>
      <c r="DEU673" s="67"/>
      <c r="DEV673" s="67"/>
      <c r="DEW673" s="67"/>
      <c r="DEX673" s="67"/>
      <c r="DEY673" s="67"/>
      <c r="DEZ673" s="67"/>
      <c r="DFA673" s="67"/>
      <c r="DFB673" s="67"/>
      <c r="DFC673" s="67"/>
      <c r="DFD673" s="67"/>
      <c r="DFE673" s="67"/>
      <c r="DFF673" s="67"/>
      <c r="DFG673" s="67"/>
      <c r="DFH673" s="67"/>
      <c r="DFI673" s="67"/>
      <c r="DFJ673" s="67"/>
      <c r="DFK673" s="67"/>
      <c r="DFL673" s="67"/>
      <c r="DFM673" s="67"/>
      <c r="DFN673" s="67"/>
      <c r="DFO673" s="67"/>
      <c r="DFP673" s="67"/>
      <c r="DFQ673" s="67"/>
      <c r="DFR673" s="67"/>
      <c r="DFS673" s="67"/>
      <c r="DFT673" s="67"/>
      <c r="DFU673" s="67"/>
      <c r="DFV673" s="67"/>
      <c r="DFW673" s="67"/>
      <c r="DFX673" s="67"/>
      <c r="DFY673" s="67"/>
      <c r="DFZ673" s="67"/>
      <c r="DGA673" s="67"/>
      <c r="DGB673" s="67"/>
      <c r="DGC673" s="67"/>
      <c r="DGD673" s="67"/>
      <c r="DGE673" s="67"/>
      <c r="DGF673" s="67"/>
      <c r="DGG673" s="67"/>
      <c r="DGH673" s="67"/>
      <c r="DGI673" s="67"/>
      <c r="DGJ673" s="67"/>
      <c r="DGK673" s="67"/>
      <c r="DGL673" s="67"/>
      <c r="DGM673" s="67"/>
      <c r="DGN673" s="67"/>
      <c r="DGO673" s="67"/>
      <c r="DGP673" s="67"/>
      <c r="DGQ673" s="67"/>
      <c r="DGR673" s="67"/>
      <c r="DGS673" s="67"/>
      <c r="DGT673" s="67"/>
      <c r="DGU673" s="67"/>
      <c r="DGV673" s="67"/>
      <c r="DGW673" s="67"/>
      <c r="DGX673" s="67"/>
      <c r="DGY673" s="67"/>
      <c r="DGZ673" s="67"/>
      <c r="DHA673" s="67"/>
      <c r="DHB673" s="67"/>
      <c r="DHC673" s="67"/>
      <c r="DHD673" s="67"/>
      <c r="DHE673" s="67"/>
      <c r="DHF673" s="67"/>
      <c r="DHG673" s="67"/>
      <c r="DHH673" s="67"/>
      <c r="DHI673" s="67"/>
      <c r="DHJ673" s="67"/>
      <c r="DHK673" s="67"/>
      <c r="DHL673" s="67"/>
      <c r="DHM673" s="67"/>
      <c r="DHN673" s="67"/>
      <c r="DHO673" s="67"/>
      <c r="DHP673" s="67"/>
      <c r="DHQ673" s="67"/>
      <c r="DHR673" s="67"/>
      <c r="DHS673" s="67"/>
      <c r="DHT673" s="67"/>
      <c r="DHU673" s="67"/>
      <c r="DHV673" s="67"/>
      <c r="DHW673" s="67"/>
      <c r="DHX673" s="67"/>
      <c r="DHY673" s="67"/>
      <c r="DHZ673" s="67"/>
      <c r="DIA673" s="67"/>
      <c r="DIB673" s="67"/>
      <c r="DIC673" s="67"/>
      <c r="DID673" s="67"/>
      <c r="DIE673" s="67"/>
      <c r="DIF673" s="67"/>
      <c r="DIG673" s="67"/>
      <c r="DIH673" s="67"/>
      <c r="DII673" s="67"/>
      <c r="DIJ673" s="67"/>
      <c r="DIK673" s="67"/>
      <c r="DIL673" s="67"/>
      <c r="DIM673" s="67"/>
      <c r="DIN673" s="67"/>
      <c r="DIO673" s="67"/>
      <c r="DIP673" s="67"/>
      <c r="DIQ673" s="67"/>
      <c r="DIR673" s="67"/>
      <c r="DIS673" s="67"/>
      <c r="DIT673" s="67"/>
      <c r="DIU673" s="67"/>
      <c r="DIV673" s="67"/>
      <c r="DIW673" s="67"/>
      <c r="DIX673" s="67"/>
      <c r="DIY673" s="67"/>
      <c r="DIZ673" s="67"/>
      <c r="DJA673" s="67"/>
      <c r="DJB673" s="67"/>
      <c r="DJC673" s="67"/>
      <c r="DJD673" s="67"/>
      <c r="DJE673" s="67"/>
      <c r="DJF673" s="67"/>
      <c r="DJG673" s="67"/>
      <c r="DJH673" s="67"/>
      <c r="DJI673" s="67"/>
      <c r="DJJ673" s="67"/>
      <c r="DJK673" s="67"/>
      <c r="DJL673" s="67"/>
      <c r="DJM673" s="67"/>
      <c r="DJN673" s="67"/>
      <c r="DJO673" s="67"/>
      <c r="DJP673" s="67"/>
      <c r="DJQ673" s="67"/>
      <c r="DJR673" s="67"/>
      <c r="DJS673" s="67"/>
      <c r="DJT673" s="67"/>
      <c r="DJU673" s="67"/>
      <c r="DJV673" s="67"/>
      <c r="DJW673" s="67"/>
      <c r="DJX673" s="67"/>
      <c r="DJY673" s="67"/>
      <c r="DJZ673" s="67"/>
      <c r="DKA673" s="67"/>
      <c r="DKB673" s="67"/>
      <c r="DKC673" s="67"/>
      <c r="DKD673" s="67"/>
      <c r="DKE673" s="67"/>
      <c r="DKF673" s="67"/>
      <c r="DKG673" s="67"/>
      <c r="DKH673" s="67"/>
      <c r="DKI673" s="67"/>
      <c r="DKJ673" s="67"/>
      <c r="DKK673" s="67"/>
      <c r="DKL673" s="67"/>
      <c r="DKM673" s="67"/>
      <c r="DKN673" s="67"/>
      <c r="DKO673" s="67"/>
      <c r="DKP673" s="67"/>
      <c r="DKQ673" s="67"/>
      <c r="DKR673" s="67"/>
      <c r="DKS673" s="67"/>
      <c r="DKT673" s="67"/>
      <c r="DKU673" s="67"/>
      <c r="DKV673" s="67"/>
      <c r="DKW673" s="67"/>
      <c r="DKX673" s="67"/>
      <c r="DKY673" s="67"/>
      <c r="DKZ673" s="67"/>
      <c r="DLA673" s="67"/>
      <c r="DLB673" s="67"/>
      <c r="DLC673" s="67"/>
      <c r="DLD673" s="67"/>
      <c r="DLE673" s="67"/>
      <c r="DLF673" s="67"/>
      <c r="DLG673" s="67"/>
      <c r="DLH673" s="67"/>
      <c r="DLI673" s="67"/>
      <c r="DLJ673" s="67"/>
      <c r="DLK673" s="67"/>
      <c r="DLL673" s="67"/>
      <c r="DLM673" s="67"/>
      <c r="DLN673" s="67"/>
      <c r="DLO673" s="67"/>
      <c r="DLP673" s="67"/>
      <c r="DLQ673" s="67"/>
      <c r="DLR673" s="67"/>
      <c r="DLS673" s="67"/>
      <c r="DLT673" s="67"/>
      <c r="DLU673" s="67"/>
      <c r="DLV673" s="67"/>
      <c r="DLW673" s="67"/>
      <c r="DLX673" s="67"/>
      <c r="DLY673" s="67"/>
      <c r="DLZ673" s="67"/>
      <c r="DMA673" s="67"/>
      <c r="DMB673" s="67"/>
      <c r="DMC673" s="67"/>
      <c r="DMD673" s="67"/>
      <c r="DME673" s="67"/>
      <c r="DMF673" s="67"/>
      <c r="DMG673" s="67"/>
      <c r="DMH673" s="67"/>
      <c r="DMI673" s="67"/>
      <c r="DMJ673" s="67"/>
      <c r="DMK673" s="67"/>
      <c r="DML673" s="67"/>
      <c r="DMM673" s="67"/>
      <c r="DMN673" s="67"/>
      <c r="DMO673" s="67"/>
      <c r="DMP673" s="67"/>
      <c r="DMQ673" s="67"/>
      <c r="DMR673" s="67"/>
      <c r="DMS673" s="67"/>
      <c r="DMT673" s="67"/>
      <c r="DMU673" s="67"/>
      <c r="DMV673" s="67"/>
      <c r="DMW673" s="67"/>
      <c r="DMX673" s="67"/>
      <c r="DMY673" s="67"/>
      <c r="DMZ673" s="67"/>
      <c r="DNA673" s="67"/>
      <c r="DNB673" s="67"/>
      <c r="DNC673" s="67"/>
      <c r="DND673" s="67"/>
      <c r="DNE673" s="67"/>
      <c r="DNF673" s="67"/>
      <c r="DNG673" s="67"/>
      <c r="DNH673" s="67"/>
      <c r="DNI673" s="67"/>
      <c r="DNJ673" s="67"/>
      <c r="DNK673" s="67"/>
      <c r="DNL673" s="67"/>
      <c r="DNM673" s="67"/>
      <c r="DNN673" s="67"/>
      <c r="DNO673" s="67"/>
      <c r="DNP673" s="67"/>
      <c r="DNQ673" s="67"/>
      <c r="DNR673" s="67"/>
      <c r="DNS673" s="67"/>
      <c r="DNT673" s="67"/>
      <c r="DNU673" s="67"/>
      <c r="DNV673" s="67"/>
      <c r="DNW673" s="67"/>
      <c r="DNX673" s="67"/>
      <c r="DNY673" s="67"/>
      <c r="DNZ673" s="67"/>
      <c r="DOA673" s="67"/>
      <c r="DOB673" s="67"/>
      <c r="DOC673" s="67"/>
      <c r="DOD673" s="67"/>
      <c r="DOE673" s="67"/>
      <c r="DOF673" s="67"/>
      <c r="DOG673" s="67"/>
      <c r="DOH673" s="67"/>
      <c r="DOI673" s="67"/>
      <c r="DOJ673" s="67"/>
      <c r="DOK673" s="67"/>
      <c r="DOL673" s="67"/>
      <c r="DOM673" s="67"/>
      <c r="DON673" s="67"/>
      <c r="DOO673" s="67"/>
      <c r="DOP673" s="67"/>
      <c r="DOQ673" s="67"/>
      <c r="DOR673" s="67"/>
      <c r="DOS673" s="67"/>
      <c r="DOT673" s="67"/>
      <c r="DOU673" s="67"/>
      <c r="DOV673" s="67"/>
      <c r="DOW673" s="67"/>
      <c r="DOX673" s="67"/>
      <c r="DOY673" s="67"/>
      <c r="DOZ673" s="67"/>
      <c r="DPA673" s="67"/>
      <c r="DPB673" s="67"/>
      <c r="DPC673" s="67"/>
      <c r="DPD673" s="67"/>
      <c r="DPE673" s="67"/>
      <c r="DPF673" s="67"/>
      <c r="DPG673" s="67"/>
      <c r="DPH673" s="67"/>
      <c r="DPI673" s="67"/>
      <c r="DPJ673" s="67"/>
      <c r="DPK673" s="67"/>
      <c r="DPL673" s="67"/>
      <c r="DPM673" s="67"/>
      <c r="DPN673" s="67"/>
      <c r="DPO673" s="67"/>
      <c r="DPP673" s="67"/>
      <c r="DPQ673" s="67"/>
      <c r="DPR673" s="67"/>
      <c r="DPS673" s="67"/>
      <c r="DPT673" s="67"/>
      <c r="DPU673" s="67"/>
      <c r="DPV673" s="67"/>
      <c r="DPW673" s="67"/>
      <c r="DPX673" s="67"/>
      <c r="DPY673" s="67"/>
      <c r="DPZ673" s="67"/>
      <c r="DQA673" s="67"/>
      <c r="DQB673" s="67"/>
      <c r="DQC673" s="67"/>
      <c r="DQD673" s="67"/>
      <c r="DQE673" s="67"/>
      <c r="DQF673" s="67"/>
      <c r="DQG673" s="67"/>
      <c r="DQH673" s="67"/>
      <c r="DQI673" s="67"/>
      <c r="DQJ673" s="67"/>
      <c r="DQK673" s="67"/>
      <c r="DQL673" s="67"/>
      <c r="DQM673" s="67"/>
      <c r="DQN673" s="67"/>
      <c r="DQO673" s="67"/>
      <c r="DQP673" s="67"/>
      <c r="DQQ673" s="67"/>
      <c r="DQR673" s="67"/>
      <c r="DQS673" s="67"/>
      <c r="DQT673" s="67"/>
      <c r="DQU673" s="67"/>
      <c r="DQV673" s="67"/>
      <c r="DQW673" s="67"/>
      <c r="DQX673" s="67"/>
      <c r="DQY673" s="67"/>
      <c r="DQZ673" s="67"/>
      <c r="DRA673" s="67"/>
      <c r="DRB673" s="67"/>
      <c r="DRC673" s="67"/>
      <c r="DRD673" s="67"/>
      <c r="DRE673" s="67"/>
      <c r="DRF673" s="67"/>
      <c r="DRG673" s="67"/>
      <c r="DRH673" s="67"/>
      <c r="DRI673" s="67"/>
      <c r="DRJ673" s="67"/>
      <c r="DRK673" s="67"/>
      <c r="DRL673" s="67"/>
      <c r="DRM673" s="67"/>
      <c r="DRN673" s="67"/>
      <c r="DRO673" s="67"/>
      <c r="DRP673" s="67"/>
      <c r="DRQ673" s="67"/>
      <c r="DRR673" s="67"/>
      <c r="DRS673" s="67"/>
      <c r="DRT673" s="67"/>
      <c r="DRU673" s="67"/>
      <c r="DRV673" s="67"/>
      <c r="DRW673" s="67"/>
      <c r="DRX673" s="67"/>
      <c r="DRY673" s="67"/>
      <c r="DRZ673" s="67"/>
      <c r="DSA673" s="67"/>
      <c r="DSB673" s="67"/>
      <c r="DSC673" s="67"/>
      <c r="DSD673" s="67"/>
      <c r="DSE673" s="67"/>
      <c r="DSF673" s="67"/>
      <c r="DSG673" s="67"/>
      <c r="DSH673" s="67"/>
      <c r="DSI673" s="67"/>
      <c r="DSJ673" s="67"/>
      <c r="DSK673" s="67"/>
      <c r="DSL673" s="67"/>
      <c r="DSM673" s="67"/>
      <c r="DSN673" s="67"/>
      <c r="DSO673" s="67"/>
      <c r="DSP673" s="67"/>
      <c r="DSQ673" s="67"/>
      <c r="DSR673" s="67"/>
      <c r="DSS673" s="67"/>
      <c r="DST673" s="67"/>
      <c r="DSU673" s="67"/>
      <c r="DSV673" s="67"/>
      <c r="DSW673" s="67"/>
      <c r="DSX673" s="67"/>
      <c r="DSY673" s="67"/>
      <c r="DSZ673" s="67"/>
      <c r="DTA673" s="67"/>
      <c r="DTB673" s="67"/>
      <c r="DTC673" s="67"/>
      <c r="DTD673" s="67"/>
      <c r="DTE673" s="67"/>
      <c r="DTF673" s="67"/>
      <c r="DTG673" s="67"/>
      <c r="DTH673" s="67"/>
      <c r="DTI673" s="67"/>
      <c r="DTJ673" s="67"/>
      <c r="DTK673" s="67"/>
      <c r="DTL673" s="67"/>
      <c r="DTM673" s="67"/>
      <c r="DTN673" s="67"/>
      <c r="DTO673" s="67"/>
      <c r="DTP673" s="67"/>
      <c r="DTQ673" s="67"/>
      <c r="DTR673" s="67"/>
      <c r="DTS673" s="67"/>
      <c r="DTT673" s="67"/>
      <c r="DTU673" s="67"/>
      <c r="DTV673" s="67"/>
      <c r="DTW673" s="67"/>
      <c r="DTX673" s="67"/>
      <c r="DTY673" s="67"/>
      <c r="DTZ673" s="67"/>
      <c r="DUA673" s="67"/>
      <c r="DUB673" s="67"/>
      <c r="DUC673" s="67"/>
      <c r="DUD673" s="67"/>
      <c r="DUE673" s="67"/>
      <c r="DUF673" s="67"/>
      <c r="DUG673" s="67"/>
      <c r="DUH673" s="67"/>
      <c r="DUI673" s="67"/>
      <c r="DUJ673" s="67"/>
      <c r="DUK673" s="67"/>
      <c r="DUL673" s="67"/>
      <c r="DUM673" s="67"/>
      <c r="DUN673" s="67"/>
      <c r="DUO673" s="67"/>
      <c r="DUP673" s="67"/>
      <c r="DUQ673" s="67"/>
      <c r="DUR673" s="67"/>
      <c r="DUS673" s="67"/>
      <c r="DUT673" s="67"/>
      <c r="DUU673" s="67"/>
      <c r="DUV673" s="67"/>
      <c r="DUW673" s="67"/>
      <c r="DUX673" s="67"/>
      <c r="DUY673" s="67"/>
      <c r="DUZ673" s="67"/>
      <c r="DVA673" s="67"/>
      <c r="DVB673" s="67"/>
      <c r="DVC673" s="67"/>
      <c r="DVD673" s="67"/>
      <c r="DVE673" s="67"/>
      <c r="DVF673" s="67"/>
      <c r="DVG673" s="67"/>
      <c r="DVH673" s="67"/>
      <c r="DVI673" s="67"/>
      <c r="DVJ673" s="67"/>
      <c r="DVK673" s="67"/>
      <c r="DVL673" s="67"/>
      <c r="DVM673" s="67"/>
      <c r="DVN673" s="67"/>
      <c r="DVO673" s="67"/>
      <c r="DVP673" s="67"/>
      <c r="DVQ673" s="67"/>
      <c r="DVR673" s="67"/>
      <c r="DVS673" s="67"/>
      <c r="DVT673" s="67"/>
      <c r="DVU673" s="67"/>
      <c r="DVV673" s="67"/>
      <c r="DVW673" s="67"/>
      <c r="DVX673" s="67"/>
      <c r="DVY673" s="67"/>
      <c r="DVZ673" s="67"/>
      <c r="DWA673" s="67"/>
      <c r="DWB673" s="67"/>
      <c r="DWC673" s="67"/>
      <c r="DWD673" s="67"/>
      <c r="DWE673" s="67"/>
      <c r="DWF673" s="67"/>
      <c r="DWG673" s="67"/>
      <c r="DWH673" s="67"/>
      <c r="DWI673" s="67"/>
      <c r="DWJ673" s="67"/>
      <c r="DWK673" s="67"/>
      <c r="DWL673" s="67"/>
      <c r="DWM673" s="67"/>
      <c r="DWN673" s="67"/>
      <c r="DWO673" s="67"/>
      <c r="DWP673" s="67"/>
      <c r="DWQ673" s="67"/>
      <c r="DWR673" s="67"/>
      <c r="DWS673" s="67"/>
      <c r="DWT673" s="67"/>
      <c r="DWU673" s="67"/>
      <c r="DWV673" s="67"/>
      <c r="DWW673" s="67"/>
      <c r="DWX673" s="67"/>
      <c r="DWY673" s="67"/>
      <c r="DWZ673" s="67"/>
      <c r="DXA673" s="67"/>
      <c r="DXB673" s="67"/>
      <c r="DXC673" s="67"/>
      <c r="DXD673" s="67"/>
      <c r="DXE673" s="67"/>
      <c r="DXF673" s="67"/>
      <c r="DXG673" s="67"/>
      <c r="DXH673" s="67"/>
      <c r="DXI673" s="67"/>
      <c r="DXJ673" s="67"/>
      <c r="DXK673" s="67"/>
      <c r="DXL673" s="67"/>
      <c r="DXM673" s="67"/>
      <c r="DXN673" s="67"/>
      <c r="DXO673" s="67"/>
      <c r="DXP673" s="67"/>
      <c r="DXQ673" s="67"/>
      <c r="DXR673" s="67"/>
      <c r="DXS673" s="67"/>
      <c r="DXT673" s="67"/>
      <c r="DXU673" s="67"/>
      <c r="DXV673" s="67"/>
      <c r="DXW673" s="67"/>
      <c r="DXX673" s="67"/>
      <c r="DXY673" s="67"/>
      <c r="DXZ673" s="67"/>
      <c r="DYA673" s="67"/>
      <c r="DYB673" s="67"/>
      <c r="DYC673" s="67"/>
      <c r="DYD673" s="67"/>
      <c r="DYE673" s="67"/>
      <c r="DYF673" s="67"/>
      <c r="DYG673" s="67"/>
      <c r="DYH673" s="67"/>
      <c r="DYI673" s="67"/>
      <c r="DYJ673" s="67"/>
      <c r="DYK673" s="67"/>
      <c r="DYL673" s="67"/>
      <c r="DYM673" s="67"/>
      <c r="DYN673" s="67"/>
      <c r="DYO673" s="67"/>
      <c r="DYP673" s="67"/>
      <c r="DYQ673" s="67"/>
      <c r="DYR673" s="67"/>
      <c r="DYS673" s="67"/>
      <c r="DYT673" s="67"/>
      <c r="DYU673" s="67"/>
      <c r="DYV673" s="67"/>
      <c r="DYW673" s="67"/>
      <c r="DYX673" s="67"/>
      <c r="DYY673" s="67"/>
      <c r="DYZ673" s="67"/>
      <c r="DZA673" s="67"/>
      <c r="DZB673" s="67"/>
      <c r="DZC673" s="67"/>
      <c r="DZD673" s="67"/>
      <c r="DZE673" s="67"/>
      <c r="DZF673" s="67"/>
      <c r="DZG673" s="67"/>
      <c r="DZH673" s="67"/>
      <c r="DZI673" s="67"/>
      <c r="DZJ673" s="67"/>
      <c r="DZK673" s="67"/>
      <c r="DZL673" s="67"/>
      <c r="DZM673" s="67"/>
      <c r="DZN673" s="67"/>
      <c r="DZO673" s="67"/>
      <c r="DZP673" s="67"/>
      <c r="DZQ673" s="67"/>
      <c r="DZR673" s="67"/>
      <c r="DZS673" s="67"/>
      <c r="DZT673" s="67"/>
      <c r="DZU673" s="67"/>
      <c r="DZV673" s="67"/>
      <c r="DZW673" s="67"/>
      <c r="DZX673" s="67"/>
      <c r="DZY673" s="67"/>
      <c r="DZZ673" s="67"/>
      <c r="EAA673" s="67"/>
      <c r="EAB673" s="67"/>
      <c r="EAC673" s="67"/>
      <c r="EAD673" s="67"/>
      <c r="EAE673" s="67"/>
      <c r="EAF673" s="67"/>
      <c r="EAG673" s="67"/>
      <c r="EAH673" s="67"/>
      <c r="EAI673" s="67"/>
      <c r="EAJ673" s="67"/>
      <c r="EAK673" s="67"/>
      <c r="EAL673" s="67"/>
      <c r="EAM673" s="67"/>
      <c r="EAN673" s="67"/>
      <c r="EAO673" s="67"/>
      <c r="EAP673" s="67"/>
      <c r="EAQ673" s="67"/>
      <c r="EAR673" s="67"/>
      <c r="EAS673" s="67"/>
      <c r="EAT673" s="67"/>
      <c r="EAU673" s="67"/>
      <c r="EAV673" s="67"/>
      <c r="EAW673" s="67"/>
      <c r="EAX673" s="67"/>
      <c r="EAY673" s="67"/>
      <c r="EAZ673" s="67"/>
      <c r="EBA673" s="67"/>
      <c r="EBB673" s="67"/>
      <c r="EBC673" s="67"/>
      <c r="EBD673" s="67"/>
      <c r="EBE673" s="67"/>
      <c r="EBF673" s="67"/>
      <c r="EBG673" s="67"/>
      <c r="EBH673" s="67"/>
      <c r="EBI673" s="67"/>
      <c r="EBJ673" s="67"/>
      <c r="EBK673" s="67"/>
      <c r="EBL673" s="67"/>
      <c r="EBM673" s="67"/>
      <c r="EBN673" s="67"/>
      <c r="EBO673" s="67"/>
      <c r="EBP673" s="67"/>
      <c r="EBQ673" s="67"/>
      <c r="EBR673" s="67"/>
      <c r="EBS673" s="67"/>
      <c r="EBT673" s="67"/>
      <c r="EBU673" s="67"/>
      <c r="EBV673" s="67"/>
      <c r="EBW673" s="67"/>
      <c r="EBX673" s="67"/>
      <c r="EBY673" s="67"/>
      <c r="EBZ673" s="67"/>
      <c r="ECA673" s="67"/>
      <c r="ECB673" s="67"/>
      <c r="ECC673" s="67"/>
      <c r="ECD673" s="67"/>
      <c r="ECE673" s="67"/>
      <c r="ECF673" s="67"/>
      <c r="ECG673" s="67"/>
      <c r="ECH673" s="67"/>
      <c r="ECI673" s="67"/>
      <c r="ECJ673" s="67"/>
      <c r="ECK673" s="67"/>
      <c r="ECL673" s="67"/>
      <c r="ECM673" s="67"/>
      <c r="ECN673" s="67"/>
      <c r="ECO673" s="67"/>
      <c r="ECP673" s="67"/>
      <c r="ECQ673" s="67"/>
      <c r="ECR673" s="67"/>
      <c r="ECS673" s="67"/>
      <c r="ECT673" s="67"/>
      <c r="ECU673" s="67"/>
      <c r="ECV673" s="67"/>
      <c r="ECW673" s="67"/>
      <c r="ECX673" s="67"/>
      <c r="ECY673" s="67"/>
      <c r="ECZ673" s="67"/>
      <c r="EDA673" s="67"/>
      <c r="EDB673" s="67"/>
      <c r="EDC673" s="67"/>
      <c r="EDD673" s="67"/>
      <c r="EDE673" s="67"/>
      <c r="EDF673" s="67"/>
      <c r="EDG673" s="67"/>
      <c r="EDH673" s="67"/>
      <c r="EDI673" s="67"/>
      <c r="EDJ673" s="67"/>
      <c r="EDK673" s="67"/>
      <c r="EDL673" s="67"/>
      <c r="EDM673" s="67"/>
      <c r="EDN673" s="67"/>
      <c r="EDO673" s="67"/>
      <c r="EDP673" s="67"/>
      <c r="EDQ673" s="67"/>
      <c r="EDR673" s="67"/>
      <c r="EDS673" s="67"/>
      <c r="EDT673" s="67"/>
      <c r="EDU673" s="67"/>
      <c r="EDV673" s="67"/>
      <c r="EDW673" s="67"/>
      <c r="EDX673" s="67"/>
      <c r="EDY673" s="67"/>
      <c r="EDZ673" s="67"/>
      <c r="EEA673" s="67"/>
      <c r="EEB673" s="67"/>
      <c r="EEC673" s="67"/>
      <c r="EED673" s="67"/>
      <c r="EEE673" s="67"/>
      <c r="EEF673" s="67"/>
      <c r="EEG673" s="67"/>
      <c r="EEH673" s="67"/>
      <c r="EEI673" s="67"/>
      <c r="EEJ673" s="67"/>
      <c r="EEK673" s="67"/>
      <c r="EEL673" s="67"/>
      <c r="EEM673" s="67"/>
      <c r="EEN673" s="67"/>
      <c r="EEO673" s="67"/>
      <c r="EEP673" s="67"/>
      <c r="EEQ673" s="67"/>
      <c r="EER673" s="67"/>
      <c r="EES673" s="67"/>
      <c r="EET673" s="67"/>
      <c r="EEU673" s="67"/>
      <c r="EEV673" s="67"/>
      <c r="EEW673" s="67"/>
      <c r="EEX673" s="67"/>
      <c r="EEY673" s="67"/>
      <c r="EEZ673" s="67"/>
      <c r="EFA673" s="67"/>
      <c r="EFB673" s="67"/>
      <c r="EFC673" s="67"/>
      <c r="EFD673" s="67"/>
      <c r="EFE673" s="67"/>
      <c r="EFF673" s="67"/>
      <c r="EFG673" s="67"/>
      <c r="EFH673" s="67"/>
      <c r="EFI673" s="67"/>
      <c r="EFJ673" s="67"/>
      <c r="EFK673" s="67"/>
      <c r="EFL673" s="67"/>
      <c r="EFM673" s="67"/>
      <c r="EFN673" s="67"/>
      <c r="EFO673" s="67"/>
      <c r="EFP673" s="67"/>
      <c r="EFQ673" s="67"/>
      <c r="EFR673" s="67"/>
      <c r="EFS673" s="67"/>
      <c r="EFT673" s="67"/>
      <c r="EFU673" s="67"/>
      <c r="EFV673" s="67"/>
      <c r="EFW673" s="67"/>
      <c r="EFX673" s="67"/>
      <c r="EFY673" s="67"/>
      <c r="EFZ673" s="67"/>
      <c r="EGA673" s="67"/>
      <c r="EGB673" s="67"/>
      <c r="EGC673" s="67"/>
      <c r="EGD673" s="67"/>
      <c r="EGE673" s="67"/>
      <c r="EGF673" s="67"/>
      <c r="EGG673" s="67"/>
      <c r="EGH673" s="67"/>
      <c r="EGI673" s="67"/>
      <c r="EGJ673" s="67"/>
      <c r="EGK673" s="67"/>
      <c r="EGL673" s="67"/>
      <c r="EGM673" s="67"/>
      <c r="EGN673" s="67"/>
      <c r="EGO673" s="67"/>
      <c r="EGP673" s="67"/>
      <c r="EGQ673" s="67"/>
      <c r="EGR673" s="67"/>
      <c r="EGS673" s="67"/>
      <c r="EGT673" s="67"/>
      <c r="EGU673" s="67"/>
      <c r="EGV673" s="67"/>
      <c r="EGW673" s="67"/>
      <c r="EGX673" s="67"/>
      <c r="EGY673" s="67"/>
      <c r="EGZ673" s="67"/>
      <c r="EHA673" s="67"/>
      <c r="EHB673" s="67"/>
      <c r="EHC673" s="67"/>
      <c r="EHD673" s="67"/>
      <c r="EHE673" s="67"/>
      <c r="EHF673" s="67"/>
      <c r="EHG673" s="67"/>
      <c r="EHH673" s="67"/>
      <c r="EHI673" s="67"/>
      <c r="EHJ673" s="67"/>
      <c r="EHK673" s="67"/>
      <c r="EHL673" s="67"/>
      <c r="EHM673" s="67"/>
      <c r="EHN673" s="67"/>
      <c r="EHO673" s="67"/>
      <c r="EHP673" s="67"/>
      <c r="EHQ673" s="67"/>
      <c r="EHR673" s="67"/>
      <c r="EHS673" s="67"/>
      <c r="EHT673" s="67"/>
      <c r="EHU673" s="67"/>
      <c r="EHV673" s="67"/>
      <c r="EHW673" s="67"/>
      <c r="EHX673" s="67"/>
      <c r="EHY673" s="67"/>
      <c r="EHZ673" s="67"/>
      <c r="EIA673" s="67"/>
      <c r="EIB673" s="67"/>
      <c r="EIC673" s="67"/>
      <c r="EID673" s="67"/>
      <c r="EIE673" s="67"/>
      <c r="EIF673" s="67"/>
      <c r="EIG673" s="67"/>
      <c r="EIH673" s="67"/>
      <c r="EII673" s="67"/>
      <c r="EIJ673" s="67"/>
      <c r="EIK673" s="67"/>
      <c r="EIL673" s="67"/>
      <c r="EIM673" s="67"/>
      <c r="EIN673" s="67"/>
      <c r="EIO673" s="67"/>
      <c r="EIP673" s="67"/>
      <c r="EIQ673" s="67"/>
      <c r="EIR673" s="67"/>
      <c r="EIS673" s="67"/>
      <c r="EIT673" s="67"/>
      <c r="EIU673" s="67"/>
      <c r="EIV673" s="67"/>
      <c r="EIW673" s="67"/>
      <c r="EIX673" s="67"/>
      <c r="EIY673" s="67"/>
      <c r="EIZ673" s="67"/>
      <c r="EJA673" s="67"/>
      <c r="EJB673" s="67"/>
      <c r="EJC673" s="67"/>
      <c r="EJD673" s="67"/>
      <c r="EJE673" s="67"/>
      <c r="EJF673" s="67"/>
      <c r="EJG673" s="67"/>
      <c r="EJH673" s="67"/>
      <c r="EJI673" s="67"/>
      <c r="EJJ673" s="67"/>
      <c r="EJK673" s="67"/>
      <c r="EJL673" s="67"/>
      <c r="EJM673" s="67"/>
      <c r="EJN673" s="67"/>
      <c r="EJO673" s="67"/>
      <c r="EJP673" s="67"/>
      <c r="EJQ673" s="67"/>
      <c r="EJR673" s="67"/>
      <c r="EJS673" s="67"/>
      <c r="EJT673" s="67"/>
      <c r="EJU673" s="67"/>
      <c r="EJV673" s="67"/>
      <c r="EJW673" s="67"/>
      <c r="EJX673" s="67"/>
      <c r="EJY673" s="67"/>
      <c r="EJZ673" s="67"/>
      <c r="EKA673" s="67"/>
      <c r="EKB673" s="67"/>
      <c r="EKC673" s="67"/>
      <c r="EKD673" s="67"/>
      <c r="EKE673" s="67"/>
      <c r="EKF673" s="67"/>
      <c r="EKG673" s="67"/>
      <c r="EKH673" s="67"/>
      <c r="EKI673" s="67"/>
      <c r="EKJ673" s="67"/>
      <c r="EKK673" s="67"/>
      <c r="EKL673" s="67"/>
      <c r="EKM673" s="67"/>
      <c r="EKN673" s="67"/>
      <c r="EKO673" s="67"/>
      <c r="EKP673" s="67"/>
      <c r="EKQ673" s="67"/>
      <c r="EKR673" s="67"/>
      <c r="EKS673" s="67"/>
      <c r="EKT673" s="67"/>
      <c r="EKU673" s="67"/>
      <c r="EKV673" s="67"/>
      <c r="EKW673" s="67"/>
      <c r="EKX673" s="67"/>
      <c r="EKY673" s="67"/>
      <c r="EKZ673" s="67"/>
      <c r="ELA673" s="67"/>
      <c r="ELB673" s="67"/>
      <c r="ELC673" s="67"/>
      <c r="ELD673" s="67"/>
      <c r="ELE673" s="67"/>
      <c r="ELF673" s="67"/>
      <c r="ELG673" s="67"/>
      <c r="ELH673" s="67"/>
      <c r="ELI673" s="67"/>
      <c r="ELJ673" s="67"/>
      <c r="ELK673" s="67"/>
      <c r="ELL673" s="67"/>
      <c r="ELM673" s="67"/>
      <c r="ELN673" s="67"/>
      <c r="ELO673" s="67"/>
      <c r="ELP673" s="67"/>
      <c r="ELQ673" s="67"/>
      <c r="ELR673" s="67"/>
      <c r="ELS673" s="67"/>
      <c r="ELT673" s="67"/>
      <c r="ELU673" s="67"/>
      <c r="ELV673" s="67"/>
      <c r="ELW673" s="67"/>
      <c r="ELX673" s="67"/>
      <c r="ELY673" s="67"/>
      <c r="ELZ673" s="67"/>
      <c r="EMA673" s="67"/>
      <c r="EMB673" s="67"/>
      <c r="EMC673" s="67"/>
      <c r="EMD673" s="67"/>
      <c r="EME673" s="67"/>
      <c r="EMF673" s="67"/>
      <c r="EMG673" s="67"/>
      <c r="EMH673" s="67"/>
      <c r="EMI673" s="67"/>
      <c r="EMJ673" s="67"/>
      <c r="EMK673" s="67"/>
      <c r="EML673" s="67"/>
      <c r="EMM673" s="67"/>
      <c r="EMN673" s="67"/>
      <c r="EMO673" s="67"/>
      <c r="EMP673" s="67"/>
      <c r="EMQ673" s="67"/>
      <c r="EMR673" s="67"/>
      <c r="EMS673" s="67"/>
      <c r="EMT673" s="67"/>
      <c r="EMU673" s="67"/>
      <c r="EMV673" s="67"/>
      <c r="EMW673" s="67"/>
      <c r="EMX673" s="67"/>
      <c r="EMY673" s="67"/>
      <c r="EMZ673" s="67"/>
      <c r="ENA673" s="67"/>
      <c r="ENB673" s="67"/>
      <c r="ENC673" s="67"/>
      <c r="END673" s="67"/>
      <c r="ENE673" s="67"/>
      <c r="ENF673" s="67"/>
      <c r="ENG673" s="67"/>
      <c r="ENH673" s="67"/>
      <c r="ENI673" s="67"/>
      <c r="ENJ673" s="67"/>
      <c r="ENK673" s="67"/>
      <c r="ENL673" s="67"/>
      <c r="ENM673" s="67"/>
      <c r="ENN673" s="67"/>
      <c r="ENO673" s="67"/>
      <c r="ENP673" s="67"/>
      <c r="ENQ673" s="67"/>
      <c r="ENR673" s="67"/>
      <c r="ENS673" s="67"/>
      <c r="ENT673" s="67"/>
      <c r="ENU673" s="67"/>
      <c r="ENV673" s="67"/>
      <c r="ENW673" s="67"/>
      <c r="ENX673" s="67"/>
      <c r="ENY673" s="67"/>
      <c r="ENZ673" s="67"/>
      <c r="EOA673" s="67"/>
      <c r="EOB673" s="67"/>
      <c r="EOC673" s="67"/>
      <c r="EOD673" s="67"/>
      <c r="EOE673" s="67"/>
      <c r="EOF673" s="67"/>
      <c r="EOG673" s="67"/>
      <c r="EOH673" s="67"/>
      <c r="EOI673" s="67"/>
      <c r="EOJ673" s="67"/>
      <c r="EOK673" s="67"/>
      <c r="EOL673" s="67"/>
      <c r="EOM673" s="67"/>
      <c r="EON673" s="67"/>
      <c r="EOO673" s="67"/>
      <c r="EOP673" s="67"/>
      <c r="EOQ673" s="67"/>
      <c r="EOR673" s="67"/>
      <c r="EOS673" s="67"/>
      <c r="EOT673" s="67"/>
      <c r="EOU673" s="67"/>
      <c r="EOV673" s="67"/>
      <c r="EOW673" s="67"/>
      <c r="EOX673" s="67"/>
      <c r="EOY673" s="67"/>
      <c r="EOZ673" s="67"/>
      <c r="EPA673" s="67"/>
      <c r="EPB673" s="67"/>
      <c r="EPC673" s="67"/>
      <c r="EPD673" s="67"/>
      <c r="EPE673" s="67"/>
      <c r="EPF673" s="67"/>
      <c r="EPG673" s="67"/>
      <c r="EPH673" s="67"/>
      <c r="EPI673" s="67"/>
      <c r="EPJ673" s="67"/>
      <c r="EPK673" s="67"/>
      <c r="EPL673" s="67"/>
      <c r="EPM673" s="67"/>
      <c r="EPN673" s="67"/>
      <c r="EPO673" s="67"/>
      <c r="EPP673" s="67"/>
      <c r="EPQ673" s="67"/>
      <c r="EPR673" s="67"/>
      <c r="EPS673" s="67"/>
      <c r="EPT673" s="67"/>
      <c r="EPU673" s="67"/>
      <c r="EPV673" s="67"/>
      <c r="EPW673" s="67"/>
      <c r="EPX673" s="67"/>
      <c r="EPY673" s="67"/>
      <c r="EPZ673" s="67"/>
      <c r="EQA673" s="67"/>
      <c r="EQB673" s="67"/>
      <c r="EQC673" s="67"/>
      <c r="EQD673" s="67"/>
      <c r="EQE673" s="67"/>
      <c r="EQF673" s="67"/>
      <c r="EQG673" s="67"/>
      <c r="EQH673" s="67"/>
      <c r="EQI673" s="67"/>
      <c r="EQJ673" s="67"/>
      <c r="EQK673" s="67"/>
      <c r="EQL673" s="67"/>
      <c r="EQM673" s="67"/>
      <c r="EQN673" s="67"/>
      <c r="EQO673" s="67"/>
      <c r="EQP673" s="67"/>
      <c r="EQQ673" s="67"/>
      <c r="EQR673" s="67"/>
      <c r="EQS673" s="67"/>
      <c r="EQT673" s="67"/>
      <c r="EQU673" s="67"/>
      <c r="EQV673" s="67"/>
      <c r="EQW673" s="67"/>
      <c r="EQX673" s="67"/>
      <c r="EQY673" s="67"/>
      <c r="EQZ673" s="67"/>
      <c r="ERA673" s="67"/>
      <c r="ERB673" s="67"/>
      <c r="ERC673" s="67"/>
      <c r="ERD673" s="67"/>
      <c r="ERE673" s="67"/>
      <c r="ERF673" s="67"/>
      <c r="ERG673" s="67"/>
      <c r="ERH673" s="67"/>
      <c r="ERI673" s="67"/>
      <c r="ERJ673" s="67"/>
      <c r="ERK673" s="67"/>
      <c r="ERL673" s="67"/>
      <c r="ERM673" s="67"/>
      <c r="ERN673" s="67"/>
      <c r="ERO673" s="67"/>
      <c r="ERP673" s="67"/>
      <c r="ERQ673" s="67"/>
      <c r="ERR673" s="67"/>
      <c r="ERS673" s="67"/>
      <c r="ERT673" s="67"/>
      <c r="ERU673" s="67"/>
      <c r="ERV673" s="67"/>
      <c r="ERW673" s="67"/>
      <c r="ERX673" s="67"/>
      <c r="ERY673" s="67"/>
      <c r="ERZ673" s="67"/>
      <c r="ESA673" s="67"/>
      <c r="ESB673" s="67"/>
      <c r="ESC673" s="67"/>
      <c r="ESD673" s="67"/>
      <c r="ESE673" s="67"/>
      <c r="ESF673" s="67"/>
      <c r="ESG673" s="67"/>
      <c r="ESH673" s="67"/>
      <c r="ESI673" s="67"/>
      <c r="ESJ673" s="67"/>
      <c r="ESK673" s="67"/>
      <c r="ESL673" s="67"/>
      <c r="ESM673" s="67"/>
      <c r="ESN673" s="67"/>
      <c r="ESO673" s="67"/>
      <c r="ESP673" s="67"/>
      <c r="ESQ673" s="67"/>
      <c r="ESR673" s="67"/>
      <c r="ESS673" s="67"/>
      <c r="EST673" s="67"/>
      <c r="ESU673" s="67"/>
      <c r="ESV673" s="67"/>
      <c r="ESW673" s="67"/>
      <c r="ESX673" s="67"/>
      <c r="ESY673" s="67"/>
      <c r="ESZ673" s="67"/>
      <c r="ETA673" s="67"/>
      <c r="ETB673" s="67"/>
      <c r="ETC673" s="67"/>
      <c r="ETD673" s="67"/>
      <c r="ETE673" s="67"/>
      <c r="ETF673" s="67"/>
      <c r="ETG673" s="67"/>
      <c r="ETH673" s="67"/>
      <c r="ETI673" s="67"/>
      <c r="ETJ673" s="67"/>
      <c r="ETK673" s="67"/>
      <c r="ETL673" s="67"/>
      <c r="ETM673" s="67"/>
      <c r="ETN673" s="67"/>
      <c r="ETO673" s="67"/>
      <c r="ETP673" s="67"/>
      <c r="ETQ673" s="67"/>
      <c r="ETR673" s="67"/>
      <c r="ETS673" s="67"/>
      <c r="ETT673" s="67"/>
      <c r="ETU673" s="67"/>
      <c r="ETV673" s="67"/>
      <c r="ETW673" s="67"/>
      <c r="ETX673" s="67"/>
      <c r="ETY673" s="67"/>
      <c r="ETZ673" s="67"/>
      <c r="EUA673" s="67"/>
      <c r="EUB673" s="67"/>
      <c r="EUC673" s="67"/>
      <c r="EUD673" s="67"/>
      <c r="EUE673" s="67"/>
      <c r="EUF673" s="67"/>
      <c r="EUG673" s="67"/>
      <c r="EUH673" s="67"/>
      <c r="EUI673" s="67"/>
      <c r="EUJ673" s="67"/>
      <c r="EUK673" s="67"/>
      <c r="EUL673" s="67"/>
      <c r="EUM673" s="67"/>
      <c r="EUN673" s="67"/>
      <c r="EUO673" s="67"/>
      <c r="EUP673" s="67"/>
      <c r="EUQ673" s="67"/>
      <c r="EUR673" s="67"/>
      <c r="EUS673" s="67"/>
      <c r="EUT673" s="67"/>
      <c r="EUU673" s="67"/>
      <c r="EUV673" s="67"/>
      <c r="EUW673" s="67"/>
      <c r="EUX673" s="67"/>
      <c r="EUY673" s="67"/>
      <c r="EUZ673" s="67"/>
      <c r="EVA673" s="67"/>
      <c r="EVB673" s="67"/>
      <c r="EVC673" s="67"/>
      <c r="EVD673" s="67"/>
      <c r="EVE673" s="67"/>
      <c r="EVF673" s="67"/>
      <c r="EVG673" s="67"/>
      <c r="EVH673" s="67"/>
      <c r="EVI673" s="67"/>
      <c r="EVJ673" s="67"/>
      <c r="EVK673" s="67"/>
      <c r="EVL673" s="67"/>
      <c r="EVM673" s="67"/>
      <c r="EVN673" s="67"/>
      <c r="EVO673" s="67"/>
      <c r="EVP673" s="67"/>
      <c r="EVQ673" s="67"/>
      <c r="EVR673" s="67"/>
      <c r="EVS673" s="67"/>
      <c r="EVT673" s="67"/>
      <c r="EVU673" s="67"/>
      <c r="EVV673" s="67"/>
      <c r="EVW673" s="67"/>
      <c r="EVX673" s="67"/>
      <c r="EVY673" s="67"/>
      <c r="EVZ673" s="67"/>
      <c r="EWA673" s="67"/>
      <c r="EWB673" s="67"/>
      <c r="EWC673" s="67"/>
      <c r="EWD673" s="67"/>
      <c r="EWE673" s="67"/>
      <c r="EWF673" s="67"/>
      <c r="EWG673" s="67"/>
      <c r="EWH673" s="67"/>
      <c r="EWI673" s="67"/>
      <c r="EWJ673" s="67"/>
      <c r="EWK673" s="67"/>
      <c r="EWL673" s="67"/>
      <c r="EWM673" s="67"/>
      <c r="EWN673" s="67"/>
      <c r="EWO673" s="67"/>
      <c r="EWP673" s="67"/>
      <c r="EWQ673" s="67"/>
      <c r="EWR673" s="67"/>
      <c r="EWS673" s="67"/>
      <c r="EWT673" s="67"/>
      <c r="EWU673" s="67"/>
      <c r="EWV673" s="67"/>
      <c r="EWW673" s="67"/>
      <c r="EWX673" s="67"/>
      <c r="EWY673" s="67"/>
      <c r="EWZ673" s="67"/>
      <c r="EXA673" s="67"/>
      <c r="EXB673" s="67"/>
      <c r="EXC673" s="67"/>
      <c r="EXD673" s="67"/>
      <c r="EXE673" s="67"/>
      <c r="EXF673" s="67"/>
      <c r="EXG673" s="67"/>
      <c r="EXH673" s="67"/>
      <c r="EXI673" s="67"/>
      <c r="EXJ673" s="67"/>
      <c r="EXK673" s="67"/>
      <c r="EXL673" s="67"/>
      <c r="EXM673" s="67"/>
      <c r="EXN673" s="67"/>
      <c r="EXO673" s="67"/>
      <c r="EXP673" s="67"/>
      <c r="EXQ673" s="67"/>
      <c r="EXR673" s="67"/>
      <c r="EXS673" s="67"/>
      <c r="EXT673" s="67"/>
      <c r="EXU673" s="67"/>
      <c r="EXV673" s="67"/>
      <c r="EXW673" s="67"/>
      <c r="EXX673" s="67"/>
      <c r="EXY673" s="67"/>
      <c r="EXZ673" s="67"/>
      <c r="EYA673" s="67"/>
      <c r="EYB673" s="67"/>
      <c r="EYC673" s="67"/>
      <c r="EYD673" s="67"/>
      <c r="EYE673" s="67"/>
      <c r="EYF673" s="67"/>
      <c r="EYG673" s="67"/>
      <c r="EYH673" s="67"/>
      <c r="EYI673" s="67"/>
      <c r="EYJ673" s="67"/>
      <c r="EYK673" s="67"/>
      <c r="EYL673" s="67"/>
      <c r="EYM673" s="67"/>
      <c r="EYN673" s="67"/>
      <c r="EYO673" s="67"/>
      <c r="EYP673" s="67"/>
      <c r="EYQ673" s="67"/>
      <c r="EYR673" s="67"/>
      <c r="EYS673" s="67"/>
      <c r="EYT673" s="67"/>
      <c r="EYU673" s="67"/>
      <c r="EYV673" s="67"/>
      <c r="EYW673" s="67"/>
      <c r="EYX673" s="67"/>
      <c r="EYY673" s="67"/>
      <c r="EYZ673" s="67"/>
      <c r="EZA673" s="67"/>
      <c r="EZB673" s="67"/>
      <c r="EZC673" s="67"/>
      <c r="EZD673" s="67"/>
      <c r="EZE673" s="67"/>
      <c r="EZF673" s="67"/>
      <c r="EZG673" s="67"/>
      <c r="EZH673" s="67"/>
      <c r="EZI673" s="67"/>
      <c r="EZJ673" s="67"/>
      <c r="EZK673" s="67"/>
      <c r="EZL673" s="67"/>
      <c r="EZM673" s="67"/>
      <c r="EZN673" s="67"/>
      <c r="EZO673" s="67"/>
      <c r="EZP673" s="67"/>
      <c r="EZQ673" s="67"/>
      <c r="EZR673" s="67"/>
      <c r="EZS673" s="67"/>
      <c r="EZT673" s="67"/>
      <c r="EZU673" s="67"/>
      <c r="EZV673" s="67"/>
      <c r="EZW673" s="67"/>
      <c r="EZX673" s="67"/>
      <c r="EZY673" s="67"/>
      <c r="EZZ673" s="67"/>
      <c r="FAA673" s="67"/>
      <c r="FAB673" s="67"/>
      <c r="FAC673" s="67"/>
      <c r="FAD673" s="67"/>
      <c r="FAE673" s="67"/>
      <c r="FAF673" s="67"/>
      <c r="FAG673" s="67"/>
      <c r="FAH673" s="67"/>
      <c r="FAI673" s="67"/>
      <c r="FAJ673" s="67"/>
      <c r="FAK673" s="67"/>
      <c r="FAL673" s="67"/>
      <c r="FAM673" s="67"/>
      <c r="FAN673" s="67"/>
      <c r="FAO673" s="67"/>
      <c r="FAP673" s="67"/>
      <c r="FAQ673" s="67"/>
      <c r="FAR673" s="67"/>
      <c r="FAS673" s="67"/>
      <c r="FAT673" s="67"/>
      <c r="FAU673" s="67"/>
      <c r="FAV673" s="67"/>
      <c r="FAW673" s="67"/>
      <c r="FAX673" s="67"/>
      <c r="FAY673" s="67"/>
      <c r="FAZ673" s="67"/>
      <c r="FBA673" s="67"/>
      <c r="FBB673" s="67"/>
      <c r="FBC673" s="67"/>
      <c r="FBD673" s="67"/>
      <c r="FBE673" s="67"/>
      <c r="FBF673" s="67"/>
      <c r="FBG673" s="67"/>
      <c r="FBH673" s="67"/>
      <c r="FBI673" s="67"/>
      <c r="FBJ673" s="67"/>
      <c r="FBK673" s="67"/>
      <c r="FBL673" s="67"/>
      <c r="FBM673" s="67"/>
      <c r="FBN673" s="67"/>
      <c r="FBO673" s="67"/>
      <c r="FBP673" s="67"/>
      <c r="FBQ673" s="67"/>
      <c r="FBR673" s="67"/>
      <c r="FBS673" s="67"/>
      <c r="FBT673" s="67"/>
      <c r="FBU673" s="67"/>
      <c r="FBV673" s="67"/>
      <c r="FBW673" s="67"/>
      <c r="FBX673" s="67"/>
      <c r="FBY673" s="67"/>
      <c r="FBZ673" s="67"/>
      <c r="FCA673" s="67"/>
      <c r="FCB673" s="67"/>
      <c r="FCC673" s="67"/>
      <c r="FCD673" s="67"/>
      <c r="FCE673" s="67"/>
      <c r="FCF673" s="67"/>
      <c r="FCG673" s="67"/>
      <c r="FCH673" s="67"/>
      <c r="FCI673" s="67"/>
      <c r="FCJ673" s="67"/>
      <c r="FCK673" s="67"/>
      <c r="FCL673" s="67"/>
      <c r="FCM673" s="67"/>
      <c r="FCN673" s="67"/>
      <c r="FCO673" s="67"/>
      <c r="FCP673" s="67"/>
      <c r="FCQ673" s="67"/>
      <c r="FCR673" s="67"/>
      <c r="FCS673" s="67"/>
      <c r="FCT673" s="67"/>
      <c r="FCU673" s="67"/>
      <c r="FCV673" s="67"/>
      <c r="FCW673" s="67"/>
      <c r="FCX673" s="67"/>
      <c r="FCY673" s="67"/>
      <c r="FCZ673" s="67"/>
      <c r="FDA673" s="67"/>
      <c r="FDB673" s="67"/>
      <c r="FDC673" s="67"/>
      <c r="FDD673" s="67"/>
      <c r="FDE673" s="67"/>
      <c r="FDF673" s="67"/>
      <c r="FDG673" s="67"/>
      <c r="FDH673" s="67"/>
      <c r="FDI673" s="67"/>
      <c r="FDJ673" s="67"/>
      <c r="FDK673" s="67"/>
      <c r="FDL673" s="67"/>
      <c r="FDM673" s="67"/>
      <c r="FDN673" s="67"/>
      <c r="FDO673" s="67"/>
      <c r="FDP673" s="67"/>
      <c r="FDQ673" s="67"/>
      <c r="FDR673" s="67"/>
      <c r="FDS673" s="67"/>
      <c r="FDT673" s="67"/>
      <c r="FDU673" s="67"/>
      <c r="FDV673" s="67"/>
      <c r="FDW673" s="67"/>
      <c r="FDX673" s="67"/>
      <c r="FDY673" s="67"/>
      <c r="FDZ673" s="67"/>
      <c r="FEA673" s="67"/>
      <c r="FEB673" s="67"/>
      <c r="FEC673" s="67"/>
      <c r="FED673" s="67"/>
      <c r="FEE673" s="67"/>
      <c r="FEF673" s="67"/>
      <c r="FEG673" s="67"/>
      <c r="FEH673" s="67"/>
      <c r="FEI673" s="67"/>
      <c r="FEJ673" s="67"/>
      <c r="FEK673" s="67"/>
      <c r="FEL673" s="67"/>
      <c r="FEM673" s="67"/>
      <c r="FEN673" s="67"/>
      <c r="FEO673" s="67"/>
      <c r="FEP673" s="67"/>
      <c r="FEQ673" s="67"/>
      <c r="FER673" s="67"/>
      <c r="FES673" s="67"/>
      <c r="FET673" s="67"/>
      <c r="FEU673" s="67"/>
      <c r="FEV673" s="67"/>
      <c r="FEW673" s="67"/>
      <c r="FEX673" s="67"/>
      <c r="FEY673" s="67"/>
      <c r="FEZ673" s="67"/>
      <c r="FFA673" s="67"/>
      <c r="FFB673" s="67"/>
      <c r="FFC673" s="67"/>
      <c r="FFD673" s="67"/>
      <c r="FFE673" s="67"/>
      <c r="FFF673" s="67"/>
      <c r="FFG673" s="67"/>
      <c r="FFH673" s="67"/>
      <c r="FFI673" s="67"/>
      <c r="FFJ673" s="67"/>
      <c r="FFK673" s="67"/>
      <c r="FFL673" s="67"/>
      <c r="FFM673" s="67"/>
      <c r="FFN673" s="67"/>
      <c r="FFO673" s="67"/>
      <c r="FFP673" s="67"/>
      <c r="FFQ673" s="67"/>
      <c r="FFR673" s="67"/>
      <c r="FFS673" s="67"/>
      <c r="FFT673" s="67"/>
      <c r="FFU673" s="67"/>
      <c r="FFV673" s="67"/>
      <c r="FFW673" s="67"/>
      <c r="FFX673" s="67"/>
      <c r="FFY673" s="67"/>
      <c r="FFZ673" s="67"/>
      <c r="FGA673" s="67"/>
      <c r="FGB673" s="67"/>
      <c r="FGC673" s="67"/>
      <c r="FGD673" s="67"/>
      <c r="FGE673" s="67"/>
      <c r="FGF673" s="67"/>
      <c r="FGG673" s="67"/>
      <c r="FGH673" s="67"/>
      <c r="FGI673" s="67"/>
      <c r="FGJ673" s="67"/>
      <c r="FGK673" s="67"/>
      <c r="FGL673" s="67"/>
      <c r="FGM673" s="67"/>
      <c r="FGN673" s="67"/>
      <c r="FGO673" s="67"/>
      <c r="FGP673" s="67"/>
      <c r="FGQ673" s="67"/>
      <c r="FGR673" s="67"/>
      <c r="FGS673" s="67"/>
      <c r="FGT673" s="67"/>
      <c r="FGU673" s="67"/>
      <c r="FGV673" s="67"/>
      <c r="FGW673" s="67"/>
      <c r="FGX673" s="67"/>
      <c r="FGY673" s="67"/>
      <c r="FGZ673" s="67"/>
      <c r="FHA673" s="67"/>
      <c r="FHB673" s="67"/>
      <c r="FHC673" s="67"/>
      <c r="FHD673" s="67"/>
      <c r="FHE673" s="67"/>
      <c r="FHF673" s="67"/>
      <c r="FHG673" s="67"/>
      <c r="FHH673" s="67"/>
      <c r="FHI673" s="67"/>
      <c r="FHJ673" s="67"/>
      <c r="FHK673" s="67"/>
      <c r="FHL673" s="67"/>
      <c r="FHM673" s="67"/>
      <c r="FHN673" s="67"/>
      <c r="FHO673" s="67"/>
      <c r="FHP673" s="67"/>
      <c r="FHQ673" s="67"/>
      <c r="FHR673" s="67"/>
      <c r="FHS673" s="67"/>
      <c r="FHT673" s="67"/>
      <c r="FHU673" s="67"/>
      <c r="FHV673" s="67"/>
      <c r="FHW673" s="67"/>
      <c r="FHX673" s="67"/>
      <c r="FHY673" s="67"/>
      <c r="FHZ673" s="67"/>
      <c r="FIA673" s="67"/>
      <c r="FIB673" s="67"/>
      <c r="FIC673" s="67"/>
      <c r="FID673" s="67"/>
      <c r="FIE673" s="67"/>
      <c r="FIF673" s="67"/>
      <c r="FIG673" s="67"/>
      <c r="FIH673" s="67"/>
      <c r="FII673" s="67"/>
      <c r="FIJ673" s="67"/>
      <c r="FIK673" s="67"/>
      <c r="FIL673" s="67"/>
      <c r="FIM673" s="67"/>
      <c r="FIN673" s="67"/>
      <c r="FIO673" s="67"/>
      <c r="FIP673" s="67"/>
      <c r="FIQ673" s="67"/>
      <c r="FIR673" s="67"/>
      <c r="FIS673" s="67"/>
      <c r="FIT673" s="67"/>
      <c r="FIU673" s="67"/>
      <c r="FIV673" s="67"/>
      <c r="FIW673" s="67"/>
      <c r="FIX673" s="67"/>
      <c r="FIY673" s="67"/>
      <c r="FIZ673" s="67"/>
      <c r="FJA673" s="67"/>
      <c r="FJB673" s="67"/>
      <c r="FJC673" s="67"/>
      <c r="FJD673" s="67"/>
      <c r="FJE673" s="67"/>
      <c r="FJF673" s="67"/>
      <c r="FJG673" s="67"/>
      <c r="FJH673" s="67"/>
      <c r="FJI673" s="67"/>
      <c r="FJJ673" s="67"/>
      <c r="FJK673" s="67"/>
      <c r="FJL673" s="67"/>
      <c r="FJM673" s="67"/>
      <c r="FJN673" s="67"/>
      <c r="FJO673" s="67"/>
      <c r="FJP673" s="67"/>
      <c r="FJQ673" s="67"/>
      <c r="FJR673" s="67"/>
      <c r="FJS673" s="67"/>
      <c r="FJT673" s="67"/>
      <c r="FJU673" s="67"/>
      <c r="FJV673" s="67"/>
      <c r="FJW673" s="67"/>
      <c r="FJX673" s="67"/>
      <c r="FJY673" s="67"/>
      <c r="FJZ673" s="67"/>
      <c r="FKA673" s="67"/>
      <c r="FKB673" s="67"/>
      <c r="FKC673" s="67"/>
      <c r="FKD673" s="67"/>
      <c r="FKE673" s="67"/>
      <c r="FKF673" s="67"/>
      <c r="FKG673" s="67"/>
      <c r="FKH673" s="67"/>
      <c r="FKI673" s="67"/>
      <c r="FKJ673" s="67"/>
      <c r="FKK673" s="67"/>
      <c r="FKL673" s="67"/>
      <c r="FKM673" s="67"/>
      <c r="FKN673" s="67"/>
      <c r="FKO673" s="67"/>
      <c r="FKP673" s="67"/>
      <c r="FKQ673" s="67"/>
      <c r="FKR673" s="67"/>
      <c r="FKS673" s="67"/>
      <c r="FKT673" s="67"/>
      <c r="FKU673" s="67"/>
      <c r="FKV673" s="67"/>
      <c r="FKW673" s="67"/>
      <c r="FKX673" s="67"/>
      <c r="FKY673" s="67"/>
      <c r="FKZ673" s="67"/>
      <c r="FLA673" s="67"/>
      <c r="FLB673" s="67"/>
      <c r="FLC673" s="67"/>
      <c r="FLD673" s="67"/>
      <c r="FLE673" s="67"/>
      <c r="FLF673" s="67"/>
      <c r="FLG673" s="67"/>
      <c r="FLH673" s="67"/>
      <c r="FLI673" s="67"/>
      <c r="FLJ673" s="67"/>
      <c r="FLK673" s="67"/>
      <c r="FLL673" s="67"/>
      <c r="FLM673" s="67"/>
      <c r="FLN673" s="67"/>
      <c r="FLO673" s="67"/>
      <c r="FLP673" s="67"/>
      <c r="FLQ673" s="67"/>
      <c r="FLR673" s="67"/>
      <c r="FLS673" s="67"/>
      <c r="FLT673" s="67"/>
      <c r="FLU673" s="67"/>
      <c r="FLV673" s="67"/>
      <c r="FLW673" s="67"/>
      <c r="FLX673" s="67"/>
      <c r="FLY673" s="67"/>
      <c r="FLZ673" s="67"/>
      <c r="FMA673" s="67"/>
      <c r="FMB673" s="67"/>
      <c r="FMC673" s="67"/>
      <c r="FMD673" s="67"/>
      <c r="FME673" s="67"/>
      <c r="FMF673" s="67"/>
      <c r="FMG673" s="67"/>
      <c r="FMH673" s="67"/>
      <c r="FMI673" s="67"/>
      <c r="FMJ673" s="67"/>
      <c r="FMK673" s="67"/>
      <c r="FML673" s="67"/>
      <c r="FMM673" s="67"/>
      <c r="FMN673" s="67"/>
      <c r="FMO673" s="67"/>
      <c r="FMP673" s="67"/>
      <c r="FMQ673" s="67"/>
      <c r="FMR673" s="67"/>
      <c r="FMS673" s="67"/>
      <c r="FMT673" s="67"/>
      <c r="FMU673" s="67"/>
      <c r="FMV673" s="67"/>
      <c r="FMW673" s="67"/>
      <c r="FMX673" s="67"/>
      <c r="FMY673" s="67"/>
      <c r="FMZ673" s="67"/>
      <c r="FNA673" s="67"/>
      <c r="FNB673" s="67"/>
      <c r="FNC673" s="67"/>
      <c r="FND673" s="67"/>
      <c r="FNE673" s="67"/>
      <c r="FNF673" s="67"/>
      <c r="FNG673" s="67"/>
      <c r="FNH673" s="67"/>
      <c r="FNI673" s="67"/>
      <c r="FNJ673" s="67"/>
      <c r="FNK673" s="67"/>
      <c r="FNL673" s="67"/>
      <c r="FNM673" s="67"/>
      <c r="FNN673" s="67"/>
      <c r="FNO673" s="67"/>
      <c r="FNP673" s="67"/>
      <c r="FNQ673" s="67"/>
      <c r="FNR673" s="67"/>
      <c r="FNS673" s="67"/>
      <c r="FNT673" s="67"/>
      <c r="FNU673" s="67"/>
      <c r="FNV673" s="67"/>
      <c r="FNW673" s="67"/>
      <c r="FNX673" s="67"/>
      <c r="FNY673" s="67"/>
      <c r="FNZ673" s="67"/>
      <c r="FOA673" s="67"/>
      <c r="FOB673" s="67"/>
      <c r="FOC673" s="67"/>
      <c r="FOD673" s="67"/>
      <c r="FOE673" s="67"/>
      <c r="FOF673" s="67"/>
      <c r="FOG673" s="67"/>
      <c r="FOH673" s="67"/>
      <c r="FOI673" s="67"/>
      <c r="FOJ673" s="67"/>
      <c r="FOK673" s="67"/>
      <c r="FOL673" s="67"/>
      <c r="FOM673" s="67"/>
      <c r="FON673" s="67"/>
      <c r="FOO673" s="67"/>
      <c r="FOP673" s="67"/>
      <c r="FOQ673" s="67"/>
      <c r="FOR673" s="67"/>
      <c r="FOS673" s="67"/>
      <c r="FOT673" s="67"/>
      <c r="FOU673" s="67"/>
      <c r="FOV673" s="67"/>
      <c r="FOW673" s="67"/>
      <c r="FOX673" s="67"/>
      <c r="FOY673" s="67"/>
      <c r="FOZ673" s="67"/>
      <c r="FPA673" s="67"/>
      <c r="FPB673" s="67"/>
      <c r="FPC673" s="67"/>
      <c r="FPD673" s="67"/>
      <c r="FPE673" s="67"/>
      <c r="FPF673" s="67"/>
      <c r="FPG673" s="67"/>
      <c r="FPH673" s="67"/>
      <c r="FPI673" s="67"/>
      <c r="FPJ673" s="67"/>
      <c r="FPK673" s="67"/>
      <c r="FPL673" s="67"/>
      <c r="FPM673" s="67"/>
      <c r="FPN673" s="67"/>
      <c r="FPO673" s="67"/>
      <c r="FPP673" s="67"/>
      <c r="FPQ673" s="67"/>
      <c r="FPR673" s="67"/>
      <c r="FPS673" s="67"/>
      <c r="FPT673" s="67"/>
      <c r="FPU673" s="67"/>
      <c r="FPV673" s="67"/>
      <c r="FPW673" s="67"/>
      <c r="FPX673" s="67"/>
      <c r="FPY673" s="67"/>
      <c r="FPZ673" s="67"/>
      <c r="FQA673" s="67"/>
      <c r="FQB673" s="67"/>
      <c r="FQC673" s="67"/>
      <c r="FQD673" s="67"/>
      <c r="FQE673" s="67"/>
      <c r="FQF673" s="67"/>
      <c r="FQG673" s="67"/>
      <c r="FQH673" s="67"/>
      <c r="FQI673" s="67"/>
      <c r="FQJ673" s="67"/>
      <c r="FQK673" s="67"/>
      <c r="FQL673" s="67"/>
      <c r="FQM673" s="67"/>
      <c r="FQN673" s="67"/>
      <c r="FQO673" s="67"/>
      <c r="FQP673" s="67"/>
      <c r="FQQ673" s="67"/>
      <c r="FQR673" s="67"/>
      <c r="FQS673" s="67"/>
      <c r="FQT673" s="67"/>
      <c r="FQU673" s="67"/>
      <c r="FQV673" s="67"/>
      <c r="FQW673" s="67"/>
      <c r="FQX673" s="67"/>
      <c r="FQY673" s="67"/>
      <c r="FQZ673" s="67"/>
      <c r="FRA673" s="67"/>
      <c r="FRB673" s="67"/>
      <c r="FRC673" s="67"/>
      <c r="FRD673" s="67"/>
      <c r="FRE673" s="67"/>
      <c r="FRF673" s="67"/>
      <c r="FRG673" s="67"/>
      <c r="FRH673" s="67"/>
      <c r="FRI673" s="67"/>
      <c r="FRJ673" s="67"/>
      <c r="FRK673" s="67"/>
      <c r="FRL673" s="67"/>
      <c r="FRM673" s="67"/>
      <c r="FRN673" s="67"/>
      <c r="FRO673" s="67"/>
      <c r="FRP673" s="67"/>
      <c r="FRQ673" s="67"/>
      <c r="FRR673" s="67"/>
      <c r="FRS673" s="67"/>
      <c r="FRT673" s="67"/>
      <c r="FRU673" s="67"/>
      <c r="FRV673" s="67"/>
      <c r="FRW673" s="67"/>
      <c r="FRX673" s="67"/>
      <c r="FRY673" s="67"/>
      <c r="FRZ673" s="67"/>
      <c r="FSA673" s="67"/>
      <c r="FSB673" s="67"/>
      <c r="FSC673" s="67"/>
      <c r="FSD673" s="67"/>
      <c r="FSE673" s="67"/>
      <c r="FSF673" s="67"/>
      <c r="FSG673" s="67"/>
      <c r="FSH673" s="67"/>
      <c r="FSI673" s="67"/>
      <c r="FSJ673" s="67"/>
      <c r="FSK673" s="67"/>
      <c r="FSL673" s="67"/>
      <c r="FSM673" s="67"/>
      <c r="FSN673" s="67"/>
      <c r="FSO673" s="67"/>
      <c r="FSP673" s="67"/>
      <c r="FSQ673" s="67"/>
      <c r="FSR673" s="67"/>
      <c r="FSS673" s="67"/>
      <c r="FST673" s="67"/>
      <c r="FSU673" s="67"/>
      <c r="FSV673" s="67"/>
      <c r="FSW673" s="67"/>
      <c r="FSX673" s="67"/>
      <c r="FSY673" s="67"/>
      <c r="FSZ673" s="67"/>
      <c r="FTA673" s="67"/>
      <c r="FTB673" s="67"/>
      <c r="FTC673" s="67"/>
      <c r="FTD673" s="67"/>
      <c r="FTE673" s="67"/>
      <c r="FTF673" s="67"/>
      <c r="FTG673" s="67"/>
      <c r="FTH673" s="67"/>
      <c r="FTI673" s="67"/>
      <c r="FTJ673" s="67"/>
      <c r="FTK673" s="67"/>
      <c r="FTL673" s="67"/>
      <c r="FTM673" s="67"/>
      <c r="FTN673" s="67"/>
      <c r="FTO673" s="67"/>
      <c r="FTP673" s="67"/>
      <c r="FTQ673" s="67"/>
      <c r="FTR673" s="67"/>
      <c r="FTS673" s="67"/>
      <c r="FTT673" s="67"/>
      <c r="FTU673" s="67"/>
      <c r="FTV673" s="67"/>
      <c r="FTW673" s="67"/>
      <c r="FTX673" s="67"/>
      <c r="FTY673" s="67"/>
      <c r="FTZ673" s="67"/>
      <c r="FUA673" s="67"/>
      <c r="FUB673" s="67"/>
      <c r="FUC673" s="67"/>
      <c r="FUD673" s="67"/>
      <c r="FUE673" s="67"/>
      <c r="FUF673" s="67"/>
      <c r="FUG673" s="67"/>
      <c r="FUH673" s="67"/>
      <c r="FUI673" s="67"/>
      <c r="FUJ673" s="67"/>
      <c r="FUK673" s="67"/>
      <c r="FUL673" s="67"/>
      <c r="FUM673" s="67"/>
      <c r="FUN673" s="67"/>
      <c r="FUO673" s="67"/>
      <c r="FUP673" s="67"/>
      <c r="FUQ673" s="67"/>
      <c r="FUR673" s="67"/>
      <c r="FUS673" s="67"/>
      <c r="FUT673" s="67"/>
      <c r="FUU673" s="67"/>
      <c r="FUV673" s="67"/>
      <c r="FUW673" s="67"/>
      <c r="FUX673" s="67"/>
      <c r="FUY673" s="67"/>
      <c r="FUZ673" s="67"/>
      <c r="FVA673" s="67"/>
      <c r="FVB673" s="67"/>
      <c r="FVC673" s="67"/>
      <c r="FVD673" s="67"/>
      <c r="FVE673" s="67"/>
      <c r="FVF673" s="67"/>
      <c r="FVG673" s="67"/>
      <c r="FVH673" s="67"/>
      <c r="FVI673" s="67"/>
      <c r="FVJ673" s="67"/>
      <c r="FVK673" s="67"/>
      <c r="FVL673" s="67"/>
      <c r="FVM673" s="67"/>
      <c r="FVN673" s="67"/>
      <c r="FVO673" s="67"/>
      <c r="FVP673" s="67"/>
      <c r="FVQ673" s="67"/>
      <c r="FVR673" s="67"/>
      <c r="FVS673" s="67"/>
      <c r="FVT673" s="67"/>
      <c r="FVU673" s="67"/>
      <c r="FVV673" s="67"/>
      <c r="FVW673" s="67"/>
      <c r="FVX673" s="67"/>
      <c r="FVY673" s="67"/>
      <c r="FVZ673" s="67"/>
      <c r="FWA673" s="67"/>
      <c r="FWB673" s="67"/>
      <c r="FWC673" s="67"/>
      <c r="FWD673" s="67"/>
      <c r="FWE673" s="67"/>
      <c r="FWF673" s="67"/>
      <c r="FWG673" s="67"/>
      <c r="FWH673" s="67"/>
      <c r="FWI673" s="67"/>
      <c r="FWJ673" s="67"/>
      <c r="FWK673" s="67"/>
      <c r="FWL673" s="67"/>
      <c r="FWM673" s="67"/>
      <c r="FWN673" s="67"/>
      <c r="FWO673" s="67"/>
      <c r="FWP673" s="67"/>
      <c r="FWQ673" s="67"/>
      <c r="FWR673" s="67"/>
      <c r="FWS673" s="67"/>
      <c r="FWT673" s="67"/>
      <c r="FWU673" s="67"/>
      <c r="FWV673" s="67"/>
      <c r="FWW673" s="67"/>
      <c r="FWX673" s="67"/>
      <c r="FWY673" s="67"/>
      <c r="FWZ673" s="67"/>
      <c r="FXA673" s="67"/>
      <c r="FXB673" s="67"/>
      <c r="FXC673" s="67"/>
      <c r="FXD673" s="67"/>
      <c r="FXE673" s="67"/>
      <c r="FXF673" s="67"/>
      <c r="FXG673" s="67"/>
      <c r="FXH673" s="67"/>
      <c r="FXI673" s="67"/>
      <c r="FXJ673" s="67"/>
      <c r="FXK673" s="67"/>
      <c r="FXL673" s="67"/>
      <c r="FXM673" s="67"/>
      <c r="FXN673" s="67"/>
      <c r="FXO673" s="67"/>
      <c r="FXP673" s="67"/>
      <c r="FXQ673" s="67"/>
      <c r="FXR673" s="67"/>
      <c r="FXS673" s="67"/>
      <c r="FXT673" s="67"/>
      <c r="FXU673" s="67"/>
      <c r="FXV673" s="67"/>
      <c r="FXW673" s="67"/>
      <c r="FXX673" s="67"/>
      <c r="FXY673" s="67"/>
      <c r="FXZ673" s="67"/>
      <c r="FYA673" s="67"/>
      <c r="FYB673" s="67"/>
      <c r="FYC673" s="67"/>
      <c r="FYD673" s="67"/>
      <c r="FYE673" s="67"/>
      <c r="FYF673" s="67"/>
      <c r="FYG673" s="67"/>
      <c r="FYH673" s="67"/>
      <c r="FYI673" s="67"/>
      <c r="FYJ673" s="67"/>
      <c r="FYK673" s="67"/>
      <c r="FYL673" s="67"/>
      <c r="FYM673" s="67"/>
      <c r="FYN673" s="67"/>
      <c r="FYO673" s="67"/>
      <c r="FYP673" s="67"/>
      <c r="FYQ673" s="67"/>
      <c r="FYR673" s="67"/>
      <c r="FYS673" s="67"/>
      <c r="FYT673" s="67"/>
      <c r="FYU673" s="67"/>
      <c r="FYV673" s="67"/>
      <c r="FYW673" s="67"/>
      <c r="FYX673" s="67"/>
      <c r="FYY673" s="67"/>
      <c r="FYZ673" s="67"/>
      <c r="FZA673" s="67"/>
      <c r="FZB673" s="67"/>
      <c r="FZC673" s="67"/>
      <c r="FZD673" s="67"/>
      <c r="FZE673" s="67"/>
      <c r="FZF673" s="67"/>
      <c r="FZG673" s="67"/>
      <c r="FZH673" s="67"/>
      <c r="FZI673" s="67"/>
      <c r="FZJ673" s="67"/>
      <c r="FZK673" s="67"/>
      <c r="FZL673" s="67"/>
      <c r="FZM673" s="67"/>
      <c r="FZN673" s="67"/>
      <c r="FZO673" s="67"/>
      <c r="FZP673" s="67"/>
      <c r="FZQ673" s="67"/>
      <c r="FZR673" s="67"/>
      <c r="FZS673" s="67"/>
      <c r="FZT673" s="67"/>
      <c r="FZU673" s="67"/>
      <c r="FZV673" s="67"/>
      <c r="FZW673" s="67"/>
      <c r="FZX673" s="67"/>
      <c r="FZY673" s="67"/>
      <c r="FZZ673" s="67"/>
      <c r="GAA673" s="67"/>
      <c r="GAB673" s="67"/>
      <c r="GAC673" s="67"/>
      <c r="GAD673" s="67"/>
      <c r="GAE673" s="67"/>
      <c r="GAF673" s="67"/>
      <c r="GAG673" s="67"/>
      <c r="GAH673" s="67"/>
      <c r="GAI673" s="67"/>
      <c r="GAJ673" s="67"/>
      <c r="GAK673" s="67"/>
      <c r="GAL673" s="67"/>
      <c r="GAM673" s="67"/>
      <c r="GAN673" s="67"/>
      <c r="GAO673" s="67"/>
      <c r="GAP673" s="67"/>
      <c r="GAQ673" s="67"/>
      <c r="GAR673" s="67"/>
      <c r="GAS673" s="67"/>
      <c r="GAT673" s="67"/>
      <c r="GAU673" s="67"/>
      <c r="GAV673" s="67"/>
      <c r="GAW673" s="67"/>
      <c r="GAX673" s="67"/>
      <c r="GAY673" s="67"/>
      <c r="GAZ673" s="67"/>
      <c r="GBA673" s="67"/>
      <c r="GBB673" s="67"/>
      <c r="GBC673" s="67"/>
      <c r="GBD673" s="67"/>
      <c r="GBE673" s="67"/>
      <c r="GBF673" s="67"/>
      <c r="GBG673" s="67"/>
      <c r="GBH673" s="67"/>
      <c r="GBI673" s="67"/>
      <c r="GBJ673" s="67"/>
      <c r="GBK673" s="67"/>
      <c r="GBL673" s="67"/>
      <c r="GBM673" s="67"/>
      <c r="GBN673" s="67"/>
      <c r="GBO673" s="67"/>
      <c r="GBP673" s="67"/>
      <c r="GBQ673" s="67"/>
      <c r="GBR673" s="67"/>
      <c r="GBS673" s="67"/>
      <c r="GBT673" s="67"/>
      <c r="GBU673" s="67"/>
      <c r="GBV673" s="67"/>
      <c r="GBW673" s="67"/>
      <c r="GBX673" s="67"/>
      <c r="GBY673" s="67"/>
      <c r="GBZ673" s="67"/>
      <c r="GCA673" s="67"/>
      <c r="GCB673" s="67"/>
      <c r="GCC673" s="67"/>
      <c r="GCD673" s="67"/>
      <c r="GCE673" s="67"/>
      <c r="GCF673" s="67"/>
      <c r="GCG673" s="67"/>
      <c r="GCH673" s="67"/>
      <c r="GCI673" s="67"/>
      <c r="GCJ673" s="67"/>
      <c r="GCK673" s="67"/>
      <c r="GCL673" s="67"/>
      <c r="GCM673" s="67"/>
      <c r="GCN673" s="67"/>
      <c r="GCO673" s="67"/>
      <c r="GCP673" s="67"/>
      <c r="GCQ673" s="67"/>
      <c r="GCR673" s="67"/>
      <c r="GCS673" s="67"/>
      <c r="GCT673" s="67"/>
      <c r="GCU673" s="67"/>
      <c r="GCV673" s="67"/>
      <c r="GCW673" s="67"/>
      <c r="GCX673" s="67"/>
      <c r="GCY673" s="67"/>
      <c r="GCZ673" s="67"/>
      <c r="GDA673" s="67"/>
      <c r="GDB673" s="67"/>
      <c r="GDC673" s="67"/>
      <c r="GDD673" s="67"/>
      <c r="GDE673" s="67"/>
      <c r="GDF673" s="67"/>
      <c r="GDG673" s="67"/>
      <c r="GDH673" s="67"/>
      <c r="GDI673" s="67"/>
      <c r="GDJ673" s="67"/>
      <c r="GDK673" s="67"/>
      <c r="GDL673" s="67"/>
      <c r="GDM673" s="67"/>
      <c r="GDN673" s="67"/>
      <c r="GDO673" s="67"/>
      <c r="GDP673" s="67"/>
      <c r="GDQ673" s="67"/>
      <c r="GDR673" s="67"/>
      <c r="GDS673" s="67"/>
      <c r="GDT673" s="67"/>
      <c r="GDU673" s="67"/>
      <c r="GDV673" s="67"/>
      <c r="GDW673" s="67"/>
      <c r="GDX673" s="67"/>
      <c r="GDY673" s="67"/>
      <c r="GDZ673" s="67"/>
      <c r="GEA673" s="67"/>
      <c r="GEB673" s="67"/>
      <c r="GEC673" s="67"/>
      <c r="GED673" s="67"/>
      <c r="GEE673" s="67"/>
      <c r="GEF673" s="67"/>
      <c r="GEG673" s="67"/>
      <c r="GEH673" s="67"/>
      <c r="GEI673" s="67"/>
      <c r="GEJ673" s="67"/>
      <c r="GEK673" s="67"/>
      <c r="GEL673" s="67"/>
      <c r="GEM673" s="67"/>
      <c r="GEN673" s="67"/>
      <c r="GEO673" s="67"/>
      <c r="GEP673" s="67"/>
      <c r="GEQ673" s="67"/>
      <c r="GER673" s="67"/>
      <c r="GES673" s="67"/>
      <c r="GET673" s="67"/>
      <c r="GEU673" s="67"/>
      <c r="GEV673" s="67"/>
      <c r="GEW673" s="67"/>
      <c r="GEX673" s="67"/>
      <c r="GEY673" s="67"/>
      <c r="GEZ673" s="67"/>
      <c r="GFA673" s="67"/>
      <c r="GFB673" s="67"/>
      <c r="GFC673" s="67"/>
      <c r="GFD673" s="67"/>
      <c r="GFE673" s="67"/>
      <c r="GFF673" s="67"/>
      <c r="GFG673" s="67"/>
      <c r="GFH673" s="67"/>
      <c r="GFI673" s="67"/>
      <c r="GFJ673" s="67"/>
      <c r="GFK673" s="67"/>
      <c r="GFL673" s="67"/>
      <c r="GFM673" s="67"/>
      <c r="GFN673" s="67"/>
      <c r="GFO673" s="67"/>
      <c r="GFP673" s="67"/>
      <c r="GFQ673" s="67"/>
      <c r="GFR673" s="67"/>
      <c r="GFS673" s="67"/>
      <c r="GFT673" s="67"/>
      <c r="GFU673" s="67"/>
      <c r="GFV673" s="67"/>
      <c r="GFW673" s="67"/>
      <c r="GFX673" s="67"/>
      <c r="GFY673" s="67"/>
      <c r="GFZ673" s="67"/>
      <c r="GGA673" s="67"/>
      <c r="GGB673" s="67"/>
      <c r="GGC673" s="67"/>
      <c r="GGD673" s="67"/>
      <c r="GGE673" s="67"/>
      <c r="GGF673" s="67"/>
      <c r="GGG673" s="67"/>
      <c r="GGH673" s="67"/>
      <c r="GGI673" s="67"/>
      <c r="GGJ673" s="67"/>
      <c r="GGK673" s="67"/>
      <c r="GGL673" s="67"/>
      <c r="GGM673" s="67"/>
      <c r="GGN673" s="67"/>
      <c r="GGO673" s="67"/>
      <c r="GGP673" s="67"/>
      <c r="GGQ673" s="67"/>
      <c r="GGR673" s="67"/>
      <c r="GGS673" s="67"/>
      <c r="GGT673" s="67"/>
      <c r="GGU673" s="67"/>
      <c r="GGV673" s="67"/>
      <c r="GGW673" s="67"/>
      <c r="GGX673" s="67"/>
      <c r="GGY673" s="67"/>
      <c r="GGZ673" s="67"/>
      <c r="GHA673" s="67"/>
      <c r="GHB673" s="67"/>
      <c r="GHC673" s="67"/>
      <c r="GHD673" s="67"/>
      <c r="GHE673" s="67"/>
      <c r="GHF673" s="67"/>
      <c r="GHG673" s="67"/>
      <c r="GHH673" s="67"/>
      <c r="GHI673" s="67"/>
      <c r="GHJ673" s="67"/>
      <c r="GHK673" s="67"/>
      <c r="GHL673" s="67"/>
      <c r="GHM673" s="67"/>
      <c r="GHN673" s="67"/>
      <c r="GHO673" s="67"/>
      <c r="GHP673" s="67"/>
      <c r="GHQ673" s="67"/>
      <c r="GHR673" s="67"/>
      <c r="GHS673" s="67"/>
      <c r="GHT673" s="67"/>
      <c r="GHU673" s="67"/>
      <c r="GHV673" s="67"/>
      <c r="GHW673" s="67"/>
      <c r="GHX673" s="67"/>
      <c r="GHY673" s="67"/>
      <c r="GHZ673" s="67"/>
      <c r="GIA673" s="67"/>
      <c r="GIB673" s="67"/>
      <c r="GIC673" s="67"/>
      <c r="GID673" s="67"/>
      <c r="GIE673" s="67"/>
      <c r="GIF673" s="67"/>
      <c r="GIG673" s="67"/>
      <c r="GIH673" s="67"/>
      <c r="GII673" s="67"/>
      <c r="GIJ673" s="67"/>
      <c r="GIK673" s="67"/>
      <c r="GIL673" s="67"/>
      <c r="GIM673" s="67"/>
      <c r="GIN673" s="67"/>
      <c r="GIO673" s="67"/>
      <c r="GIP673" s="67"/>
      <c r="GIQ673" s="67"/>
      <c r="GIR673" s="67"/>
      <c r="GIS673" s="67"/>
      <c r="GIT673" s="67"/>
      <c r="GIU673" s="67"/>
      <c r="GIV673" s="67"/>
      <c r="GIW673" s="67"/>
      <c r="GIX673" s="67"/>
      <c r="GIY673" s="67"/>
      <c r="GIZ673" s="67"/>
      <c r="GJA673" s="67"/>
      <c r="GJB673" s="67"/>
      <c r="GJC673" s="67"/>
      <c r="GJD673" s="67"/>
      <c r="GJE673" s="67"/>
      <c r="GJF673" s="67"/>
      <c r="GJG673" s="67"/>
      <c r="GJH673" s="67"/>
      <c r="GJI673" s="67"/>
      <c r="GJJ673" s="67"/>
      <c r="GJK673" s="67"/>
      <c r="GJL673" s="67"/>
      <c r="GJM673" s="67"/>
      <c r="GJN673" s="67"/>
      <c r="GJO673" s="67"/>
      <c r="GJP673" s="67"/>
      <c r="GJQ673" s="67"/>
      <c r="GJR673" s="67"/>
      <c r="GJS673" s="67"/>
      <c r="GJT673" s="67"/>
      <c r="GJU673" s="67"/>
      <c r="GJV673" s="67"/>
      <c r="GJW673" s="67"/>
      <c r="GJX673" s="67"/>
      <c r="GJY673" s="67"/>
      <c r="GJZ673" s="67"/>
      <c r="GKA673" s="67"/>
      <c r="GKB673" s="67"/>
      <c r="GKC673" s="67"/>
      <c r="GKD673" s="67"/>
      <c r="GKE673" s="67"/>
      <c r="GKF673" s="67"/>
      <c r="GKG673" s="67"/>
      <c r="GKH673" s="67"/>
      <c r="GKI673" s="67"/>
      <c r="GKJ673" s="67"/>
      <c r="GKK673" s="67"/>
      <c r="GKL673" s="67"/>
      <c r="GKM673" s="67"/>
      <c r="GKN673" s="67"/>
      <c r="GKO673" s="67"/>
      <c r="GKP673" s="67"/>
      <c r="GKQ673" s="67"/>
      <c r="GKR673" s="67"/>
      <c r="GKS673" s="67"/>
      <c r="GKT673" s="67"/>
      <c r="GKU673" s="67"/>
      <c r="GKV673" s="67"/>
      <c r="GKW673" s="67"/>
      <c r="GKX673" s="67"/>
      <c r="GKY673" s="67"/>
      <c r="GKZ673" s="67"/>
      <c r="GLA673" s="67"/>
      <c r="GLB673" s="67"/>
      <c r="GLC673" s="67"/>
      <c r="GLD673" s="67"/>
      <c r="GLE673" s="67"/>
      <c r="GLF673" s="67"/>
      <c r="GLG673" s="67"/>
      <c r="GLH673" s="67"/>
      <c r="GLI673" s="67"/>
      <c r="GLJ673" s="67"/>
      <c r="GLK673" s="67"/>
      <c r="GLL673" s="67"/>
      <c r="GLM673" s="67"/>
      <c r="GLN673" s="67"/>
      <c r="GLO673" s="67"/>
      <c r="GLP673" s="67"/>
      <c r="GLQ673" s="67"/>
      <c r="GLR673" s="67"/>
      <c r="GLS673" s="67"/>
      <c r="GLT673" s="67"/>
      <c r="GLU673" s="67"/>
      <c r="GLV673" s="67"/>
      <c r="GLW673" s="67"/>
      <c r="GLX673" s="67"/>
      <c r="GLY673" s="67"/>
      <c r="GLZ673" s="67"/>
      <c r="GMA673" s="67"/>
      <c r="GMB673" s="67"/>
      <c r="GMC673" s="67"/>
      <c r="GMD673" s="67"/>
      <c r="GME673" s="67"/>
      <c r="GMF673" s="67"/>
      <c r="GMG673" s="67"/>
      <c r="GMH673" s="67"/>
      <c r="GMI673" s="67"/>
      <c r="GMJ673" s="67"/>
      <c r="GMK673" s="67"/>
      <c r="GML673" s="67"/>
      <c r="GMM673" s="67"/>
      <c r="GMN673" s="67"/>
      <c r="GMO673" s="67"/>
      <c r="GMP673" s="67"/>
      <c r="GMQ673" s="67"/>
      <c r="GMR673" s="67"/>
      <c r="GMS673" s="67"/>
      <c r="GMT673" s="67"/>
      <c r="GMU673" s="67"/>
      <c r="GMV673" s="67"/>
      <c r="GMW673" s="67"/>
      <c r="GMX673" s="67"/>
      <c r="GMY673" s="67"/>
      <c r="GMZ673" s="67"/>
      <c r="GNA673" s="67"/>
      <c r="GNB673" s="67"/>
      <c r="GNC673" s="67"/>
      <c r="GND673" s="67"/>
      <c r="GNE673" s="67"/>
      <c r="GNF673" s="67"/>
      <c r="GNG673" s="67"/>
      <c r="GNH673" s="67"/>
      <c r="GNI673" s="67"/>
      <c r="GNJ673" s="67"/>
      <c r="GNK673" s="67"/>
      <c r="GNL673" s="67"/>
      <c r="GNM673" s="67"/>
      <c r="GNN673" s="67"/>
      <c r="GNO673" s="67"/>
      <c r="GNP673" s="67"/>
      <c r="GNQ673" s="67"/>
      <c r="GNR673" s="67"/>
      <c r="GNS673" s="67"/>
      <c r="GNT673" s="67"/>
      <c r="GNU673" s="67"/>
      <c r="GNV673" s="67"/>
      <c r="GNW673" s="67"/>
      <c r="GNX673" s="67"/>
      <c r="GNY673" s="67"/>
      <c r="GNZ673" s="67"/>
      <c r="GOA673" s="67"/>
      <c r="GOB673" s="67"/>
      <c r="GOC673" s="67"/>
      <c r="GOD673" s="67"/>
      <c r="GOE673" s="67"/>
      <c r="GOF673" s="67"/>
      <c r="GOG673" s="67"/>
      <c r="GOH673" s="67"/>
      <c r="GOI673" s="67"/>
      <c r="GOJ673" s="67"/>
      <c r="GOK673" s="67"/>
      <c r="GOL673" s="67"/>
      <c r="GOM673" s="67"/>
      <c r="GON673" s="67"/>
      <c r="GOO673" s="67"/>
      <c r="GOP673" s="67"/>
      <c r="GOQ673" s="67"/>
      <c r="GOR673" s="67"/>
      <c r="GOS673" s="67"/>
      <c r="GOT673" s="67"/>
      <c r="GOU673" s="67"/>
      <c r="GOV673" s="67"/>
      <c r="GOW673" s="67"/>
      <c r="GOX673" s="67"/>
      <c r="GOY673" s="67"/>
      <c r="GOZ673" s="67"/>
      <c r="GPA673" s="67"/>
      <c r="GPB673" s="67"/>
      <c r="GPC673" s="67"/>
      <c r="GPD673" s="67"/>
      <c r="GPE673" s="67"/>
      <c r="GPF673" s="67"/>
      <c r="GPG673" s="67"/>
      <c r="GPH673" s="67"/>
      <c r="GPI673" s="67"/>
      <c r="GPJ673" s="67"/>
      <c r="GPK673" s="67"/>
      <c r="GPL673" s="67"/>
      <c r="GPM673" s="67"/>
      <c r="GPN673" s="67"/>
      <c r="GPO673" s="67"/>
      <c r="GPP673" s="67"/>
      <c r="GPQ673" s="67"/>
      <c r="GPR673" s="67"/>
      <c r="GPS673" s="67"/>
      <c r="GPT673" s="67"/>
      <c r="GPU673" s="67"/>
      <c r="GPV673" s="67"/>
      <c r="GPW673" s="67"/>
      <c r="GPX673" s="67"/>
      <c r="GPY673" s="67"/>
      <c r="GPZ673" s="67"/>
      <c r="GQA673" s="67"/>
      <c r="GQB673" s="67"/>
      <c r="GQC673" s="67"/>
      <c r="GQD673" s="67"/>
      <c r="GQE673" s="67"/>
      <c r="GQF673" s="67"/>
      <c r="GQG673" s="67"/>
      <c r="GQH673" s="67"/>
      <c r="GQI673" s="67"/>
      <c r="GQJ673" s="67"/>
      <c r="GQK673" s="67"/>
      <c r="GQL673" s="67"/>
      <c r="GQM673" s="67"/>
      <c r="GQN673" s="67"/>
      <c r="GQO673" s="67"/>
      <c r="GQP673" s="67"/>
      <c r="GQQ673" s="67"/>
      <c r="GQR673" s="67"/>
      <c r="GQS673" s="67"/>
      <c r="GQT673" s="67"/>
      <c r="GQU673" s="67"/>
      <c r="GQV673" s="67"/>
      <c r="GQW673" s="67"/>
      <c r="GQX673" s="67"/>
      <c r="GQY673" s="67"/>
      <c r="GQZ673" s="67"/>
      <c r="GRA673" s="67"/>
      <c r="GRB673" s="67"/>
      <c r="GRC673" s="67"/>
      <c r="GRD673" s="67"/>
      <c r="GRE673" s="67"/>
      <c r="GRF673" s="67"/>
      <c r="GRG673" s="67"/>
      <c r="GRH673" s="67"/>
      <c r="GRI673" s="67"/>
      <c r="GRJ673" s="67"/>
      <c r="GRK673" s="67"/>
      <c r="GRL673" s="67"/>
      <c r="GRM673" s="67"/>
      <c r="GRN673" s="67"/>
      <c r="GRO673" s="67"/>
      <c r="GRP673" s="67"/>
      <c r="GRQ673" s="67"/>
      <c r="GRR673" s="67"/>
      <c r="GRS673" s="67"/>
      <c r="GRT673" s="67"/>
      <c r="GRU673" s="67"/>
      <c r="GRV673" s="67"/>
      <c r="GRW673" s="67"/>
      <c r="GRX673" s="67"/>
      <c r="GRY673" s="67"/>
      <c r="GRZ673" s="67"/>
      <c r="GSA673" s="67"/>
      <c r="GSB673" s="67"/>
      <c r="GSC673" s="67"/>
      <c r="GSD673" s="67"/>
      <c r="GSE673" s="67"/>
      <c r="GSF673" s="67"/>
      <c r="GSG673" s="67"/>
      <c r="GSH673" s="67"/>
      <c r="GSI673" s="67"/>
      <c r="GSJ673" s="67"/>
      <c r="GSK673" s="67"/>
      <c r="GSL673" s="67"/>
      <c r="GSM673" s="67"/>
      <c r="GSN673" s="67"/>
      <c r="GSO673" s="67"/>
      <c r="GSP673" s="67"/>
      <c r="GSQ673" s="67"/>
      <c r="GSR673" s="67"/>
      <c r="GSS673" s="67"/>
      <c r="GST673" s="67"/>
      <c r="GSU673" s="67"/>
      <c r="GSV673" s="67"/>
      <c r="GSW673" s="67"/>
      <c r="GSX673" s="67"/>
      <c r="GSY673" s="67"/>
      <c r="GSZ673" s="67"/>
      <c r="GTA673" s="67"/>
      <c r="GTB673" s="67"/>
      <c r="GTC673" s="67"/>
      <c r="GTD673" s="67"/>
      <c r="GTE673" s="67"/>
      <c r="GTF673" s="67"/>
      <c r="GTG673" s="67"/>
      <c r="GTH673" s="67"/>
      <c r="GTI673" s="67"/>
      <c r="GTJ673" s="67"/>
      <c r="GTK673" s="67"/>
      <c r="GTL673" s="67"/>
      <c r="GTM673" s="67"/>
      <c r="GTN673" s="67"/>
      <c r="GTO673" s="67"/>
      <c r="GTP673" s="67"/>
      <c r="GTQ673" s="67"/>
      <c r="GTR673" s="67"/>
      <c r="GTS673" s="67"/>
      <c r="GTT673" s="67"/>
      <c r="GTU673" s="67"/>
      <c r="GTV673" s="67"/>
      <c r="GTW673" s="67"/>
      <c r="GTX673" s="67"/>
      <c r="GTY673" s="67"/>
      <c r="GTZ673" s="67"/>
      <c r="GUA673" s="67"/>
      <c r="GUB673" s="67"/>
      <c r="GUC673" s="67"/>
      <c r="GUD673" s="67"/>
      <c r="GUE673" s="67"/>
      <c r="GUF673" s="67"/>
      <c r="GUG673" s="67"/>
      <c r="GUH673" s="67"/>
      <c r="GUI673" s="67"/>
      <c r="GUJ673" s="67"/>
      <c r="GUK673" s="67"/>
      <c r="GUL673" s="67"/>
      <c r="GUM673" s="67"/>
      <c r="GUN673" s="67"/>
      <c r="GUO673" s="67"/>
      <c r="GUP673" s="67"/>
      <c r="GUQ673" s="67"/>
      <c r="GUR673" s="67"/>
      <c r="GUS673" s="67"/>
      <c r="GUT673" s="67"/>
      <c r="GUU673" s="67"/>
      <c r="GUV673" s="67"/>
      <c r="GUW673" s="67"/>
      <c r="GUX673" s="67"/>
      <c r="GUY673" s="67"/>
      <c r="GUZ673" s="67"/>
      <c r="GVA673" s="67"/>
      <c r="GVB673" s="67"/>
      <c r="GVC673" s="67"/>
      <c r="GVD673" s="67"/>
      <c r="GVE673" s="67"/>
      <c r="GVF673" s="67"/>
      <c r="GVG673" s="67"/>
      <c r="GVH673" s="67"/>
      <c r="GVI673" s="67"/>
      <c r="GVJ673" s="67"/>
      <c r="GVK673" s="67"/>
      <c r="GVL673" s="67"/>
      <c r="GVM673" s="67"/>
      <c r="GVN673" s="67"/>
      <c r="GVO673" s="67"/>
      <c r="GVP673" s="67"/>
      <c r="GVQ673" s="67"/>
      <c r="GVR673" s="67"/>
      <c r="GVS673" s="67"/>
      <c r="GVT673" s="67"/>
      <c r="GVU673" s="67"/>
      <c r="GVV673" s="67"/>
      <c r="GVW673" s="67"/>
      <c r="GVX673" s="67"/>
      <c r="GVY673" s="67"/>
      <c r="GVZ673" s="67"/>
      <c r="GWA673" s="67"/>
      <c r="GWB673" s="67"/>
      <c r="GWC673" s="67"/>
      <c r="GWD673" s="67"/>
      <c r="GWE673" s="67"/>
      <c r="GWF673" s="67"/>
      <c r="GWG673" s="67"/>
      <c r="GWH673" s="67"/>
      <c r="GWI673" s="67"/>
      <c r="GWJ673" s="67"/>
      <c r="GWK673" s="67"/>
      <c r="GWL673" s="67"/>
      <c r="GWM673" s="67"/>
      <c r="GWN673" s="67"/>
      <c r="GWO673" s="67"/>
      <c r="GWP673" s="67"/>
      <c r="GWQ673" s="67"/>
      <c r="GWR673" s="67"/>
      <c r="GWS673" s="67"/>
      <c r="GWT673" s="67"/>
      <c r="GWU673" s="67"/>
      <c r="GWV673" s="67"/>
      <c r="GWW673" s="67"/>
      <c r="GWX673" s="67"/>
      <c r="GWY673" s="67"/>
      <c r="GWZ673" s="67"/>
      <c r="GXA673" s="67"/>
      <c r="GXB673" s="67"/>
      <c r="GXC673" s="67"/>
      <c r="GXD673" s="67"/>
      <c r="GXE673" s="67"/>
      <c r="GXF673" s="67"/>
      <c r="GXG673" s="67"/>
      <c r="GXH673" s="67"/>
      <c r="GXI673" s="67"/>
      <c r="GXJ673" s="67"/>
      <c r="GXK673" s="67"/>
      <c r="GXL673" s="67"/>
      <c r="GXM673" s="67"/>
      <c r="GXN673" s="67"/>
      <c r="GXO673" s="67"/>
      <c r="GXP673" s="67"/>
      <c r="GXQ673" s="67"/>
      <c r="GXR673" s="67"/>
      <c r="GXS673" s="67"/>
      <c r="GXT673" s="67"/>
      <c r="GXU673" s="67"/>
      <c r="GXV673" s="67"/>
      <c r="GXW673" s="67"/>
      <c r="GXX673" s="67"/>
      <c r="GXY673" s="67"/>
      <c r="GXZ673" s="67"/>
      <c r="GYA673" s="67"/>
      <c r="GYB673" s="67"/>
      <c r="GYC673" s="67"/>
      <c r="GYD673" s="67"/>
      <c r="GYE673" s="67"/>
      <c r="GYF673" s="67"/>
      <c r="GYG673" s="67"/>
      <c r="GYH673" s="67"/>
      <c r="GYI673" s="67"/>
      <c r="GYJ673" s="67"/>
      <c r="GYK673" s="67"/>
      <c r="GYL673" s="67"/>
      <c r="GYM673" s="67"/>
      <c r="GYN673" s="67"/>
      <c r="GYO673" s="67"/>
      <c r="GYP673" s="67"/>
      <c r="GYQ673" s="67"/>
      <c r="GYR673" s="67"/>
      <c r="GYS673" s="67"/>
      <c r="GYT673" s="67"/>
      <c r="GYU673" s="67"/>
      <c r="GYV673" s="67"/>
      <c r="GYW673" s="67"/>
      <c r="GYX673" s="67"/>
      <c r="GYY673" s="67"/>
      <c r="GYZ673" s="67"/>
      <c r="GZA673" s="67"/>
      <c r="GZB673" s="67"/>
      <c r="GZC673" s="67"/>
      <c r="GZD673" s="67"/>
      <c r="GZE673" s="67"/>
      <c r="GZF673" s="67"/>
      <c r="GZG673" s="67"/>
      <c r="GZH673" s="67"/>
      <c r="GZI673" s="67"/>
      <c r="GZJ673" s="67"/>
      <c r="GZK673" s="67"/>
      <c r="GZL673" s="67"/>
      <c r="GZM673" s="67"/>
      <c r="GZN673" s="67"/>
      <c r="GZO673" s="67"/>
      <c r="GZP673" s="67"/>
      <c r="GZQ673" s="67"/>
      <c r="GZR673" s="67"/>
      <c r="GZS673" s="67"/>
      <c r="GZT673" s="67"/>
      <c r="GZU673" s="67"/>
      <c r="GZV673" s="67"/>
      <c r="GZW673" s="67"/>
      <c r="GZX673" s="67"/>
      <c r="GZY673" s="67"/>
      <c r="GZZ673" s="67"/>
      <c r="HAA673" s="67"/>
      <c r="HAB673" s="67"/>
      <c r="HAC673" s="67"/>
      <c r="HAD673" s="67"/>
      <c r="HAE673" s="67"/>
      <c r="HAF673" s="67"/>
      <c r="HAG673" s="67"/>
      <c r="HAH673" s="67"/>
      <c r="HAI673" s="67"/>
      <c r="HAJ673" s="67"/>
      <c r="HAK673" s="67"/>
      <c r="HAL673" s="67"/>
      <c r="HAM673" s="67"/>
      <c r="HAN673" s="67"/>
      <c r="HAO673" s="67"/>
      <c r="HAP673" s="67"/>
      <c r="HAQ673" s="67"/>
      <c r="HAR673" s="67"/>
      <c r="HAS673" s="67"/>
      <c r="HAT673" s="67"/>
      <c r="HAU673" s="67"/>
      <c r="HAV673" s="67"/>
      <c r="HAW673" s="67"/>
      <c r="HAX673" s="67"/>
      <c r="HAY673" s="67"/>
      <c r="HAZ673" s="67"/>
      <c r="HBA673" s="67"/>
      <c r="HBB673" s="67"/>
      <c r="HBC673" s="67"/>
      <c r="HBD673" s="67"/>
      <c r="HBE673" s="67"/>
      <c r="HBF673" s="67"/>
      <c r="HBG673" s="67"/>
      <c r="HBH673" s="67"/>
      <c r="HBI673" s="67"/>
      <c r="HBJ673" s="67"/>
      <c r="HBK673" s="67"/>
      <c r="HBL673" s="67"/>
      <c r="HBM673" s="67"/>
      <c r="HBN673" s="67"/>
      <c r="HBO673" s="67"/>
      <c r="HBP673" s="67"/>
      <c r="HBQ673" s="67"/>
      <c r="HBR673" s="67"/>
      <c r="HBS673" s="67"/>
      <c r="HBT673" s="67"/>
      <c r="HBU673" s="67"/>
      <c r="HBV673" s="67"/>
      <c r="HBW673" s="67"/>
      <c r="HBX673" s="67"/>
      <c r="HBY673" s="67"/>
      <c r="HBZ673" s="67"/>
      <c r="HCA673" s="67"/>
      <c r="HCB673" s="67"/>
      <c r="HCC673" s="67"/>
      <c r="HCD673" s="67"/>
      <c r="HCE673" s="67"/>
      <c r="HCF673" s="67"/>
      <c r="HCG673" s="67"/>
      <c r="HCH673" s="67"/>
      <c r="HCI673" s="67"/>
      <c r="HCJ673" s="67"/>
      <c r="HCK673" s="67"/>
      <c r="HCL673" s="67"/>
      <c r="HCM673" s="67"/>
      <c r="HCN673" s="67"/>
      <c r="HCO673" s="67"/>
      <c r="HCP673" s="67"/>
      <c r="HCQ673" s="67"/>
      <c r="HCR673" s="67"/>
      <c r="HCS673" s="67"/>
      <c r="HCT673" s="67"/>
      <c r="HCU673" s="67"/>
      <c r="HCV673" s="67"/>
      <c r="HCW673" s="67"/>
      <c r="HCX673" s="67"/>
      <c r="HCY673" s="67"/>
      <c r="HCZ673" s="67"/>
      <c r="HDA673" s="67"/>
      <c r="HDB673" s="67"/>
      <c r="HDC673" s="67"/>
      <c r="HDD673" s="67"/>
      <c r="HDE673" s="67"/>
      <c r="HDF673" s="67"/>
      <c r="HDG673" s="67"/>
      <c r="HDH673" s="67"/>
      <c r="HDI673" s="67"/>
      <c r="HDJ673" s="67"/>
      <c r="HDK673" s="67"/>
      <c r="HDL673" s="67"/>
      <c r="HDM673" s="67"/>
      <c r="HDN673" s="67"/>
      <c r="HDO673" s="67"/>
      <c r="HDP673" s="67"/>
      <c r="HDQ673" s="67"/>
      <c r="HDR673" s="67"/>
      <c r="HDS673" s="67"/>
      <c r="HDT673" s="67"/>
      <c r="HDU673" s="67"/>
      <c r="HDV673" s="67"/>
      <c r="HDW673" s="67"/>
      <c r="HDX673" s="67"/>
      <c r="HDY673" s="67"/>
      <c r="HDZ673" s="67"/>
      <c r="HEA673" s="67"/>
      <c r="HEB673" s="67"/>
      <c r="HEC673" s="67"/>
      <c r="HED673" s="67"/>
      <c r="HEE673" s="67"/>
      <c r="HEF673" s="67"/>
      <c r="HEG673" s="67"/>
      <c r="HEH673" s="67"/>
      <c r="HEI673" s="67"/>
      <c r="HEJ673" s="67"/>
      <c r="HEK673" s="67"/>
      <c r="HEL673" s="67"/>
      <c r="HEM673" s="67"/>
      <c r="HEN673" s="67"/>
      <c r="HEO673" s="67"/>
      <c r="HEP673" s="67"/>
      <c r="HEQ673" s="67"/>
      <c r="HER673" s="67"/>
      <c r="HES673" s="67"/>
      <c r="HET673" s="67"/>
      <c r="HEU673" s="67"/>
      <c r="HEV673" s="67"/>
      <c r="HEW673" s="67"/>
      <c r="HEX673" s="67"/>
      <c r="HEY673" s="67"/>
      <c r="HEZ673" s="67"/>
      <c r="HFA673" s="67"/>
      <c r="HFB673" s="67"/>
      <c r="HFC673" s="67"/>
      <c r="HFD673" s="67"/>
      <c r="HFE673" s="67"/>
      <c r="HFF673" s="67"/>
      <c r="HFG673" s="67"/>
      <c r="HFH673" s="67"/>
      <c r="HFI673" s="67"/>
      <c r="HFJ673" s="67"/>
      <c r="HFK673" s="67"/>
      <c r="HFL673" s="67"/>
      <c r="HFM673" s="67"/>
      <c r="HFN673" s="67"/>
      <c r="HFO673" s="67"/>
      <c r="HFP673" s="67"/>
      <c r="HFQ673" s="67"/>
      <c r="HFR673" s="67"/>
      <c r="HFS673" s="67"/>
      <c r="HFT673" s="67"/>
      <c r="HFU673" s="67"/>
      <c r="HFV673" s="67"/>
      <c r="HFW673" s="67"/>
      <c r="HFX673" s="67"/>
      <c r="HFY673" s="67"/>
      <c r="HFZ673" s="67"/>
      <c r="HGA673" s="67"/>
      <c r="HGB673" s="67"/>
      <c r="HGC673" s="67"/>
      <c r="HGD673" s="67"/>
      <c r="HGE673" s="67"/>
      <c r="HGF673" s="67"/>
      <c r="HGG673" s="67"/>
      <c r="HGH673" s="67"/>
      <c r="HGI673" s="67"/>
      <c r="HGJ673" s="67"/>
      <c r="HGK673" s="67"/>
      <c r="HGL673" s="67"/>
      <c r="HGM673" s="67"/>
      <c r="HGN673" s="67"/>
      <c r="HGO673" s="67"/>
      <c r="HGP673" s="67"/>
      <c r="HGQ673" s="67"/>
      <c r="HGR673" s="67"/>
      <c r="HGS673" s="67"/>
      <c r="HGT673" s="67"/>
      <c r="HGU673" s="67"/>
      <c r="HGV673" s="67"/>
      <c r="HGW673" s="67"/>
      <c r="HGX673" s="67"/>
      <c r="HGY673" s="67"/>
      <c r="HGZ673" s="67"/>
      <c r="HHA673" s="67"/>
      <c r="HHB673" s="67"/>
      <c r="HHC673" s="67"/>
      <c r="HHD673" s="67"/>
      <c r="HHE673" s="67"/>
      <c r="HHF673" s="67"/>
      <c r="HHG673" s="67"/>
      <c r="HHH673" s="67"/>
      <c r="HHI673" s="67"/>
      <c r="HHJ673" s="67"/>
      <c r="HHK673" s="67"/>
      <c r="HHL673" s="67"/>
      <c r="HHM673" s="67"/>
      <c r="HHN673" s="67"/>
      <c r="HHO673" s="67"/>
      <c r="HHP673" s="67"/>
      <c r="HHQ673" s="67"/>
      <c r="HHR673" s="67"/>
      <c r="HHS673" s="67"/>
      <c r="HHT673" s="67"/>
      <c r="HHU673" s="67"/>
      <c r="HHV673" s="67"/>
      <c r="HHW673" s="67"/>
      <c r="HHX673" s="67"/>
      <c r="HHY673" s="67"/>
      <c r="HHZ673" s="67"/>
      <c r="HIA673" s="67"/>
      <c r="HIB673" s="67"/>
      <c r="HIC673" s="67"/>
      <c r="HID673" s="67"/>
      <c r="HIE673" s="67"/>
      <c r="HIF673" s="67"/>
      <c r="HIG673" s="67"/>
      <c r="HIH673" s="67"/>
      <c r="HII673" s="67"/>
      <c r="HIJ673" s="67"/>
      <c r="HIK673" s="67"/>
      <c r="HIL673" s="67"/>
      <c r="HIM673" s="67"/>
      <c r="HIN673" s="67"/>
      <c r="HIO673" s="67"/>
      <c r="HIP673" s="67"/>
      <c r="HIQ673" s="67"/>
      <c r="HIR673" s="67"/>
      <c r="HIS673" s="67"/>
      <c r="HIT673" s="67"/>
      <c r="HIU673" s="67"/>
      <c r="HIV673" s="67"/>
      <c r="HIW673" s="67"/>
      <c r="HIX673" s="67"/>
      <c r="HIY673" s="67"/>
      <c r="HIZ673" s="67"/>
      <c r="HJA673" s="67"/>
      <c r="HJB673" s="67"/>
      <c r="HJC673" s="67"/>
      <c r="HJD673" s="67"/>
      <c r="HJE673" s="67"/>
      <c r="HJF673" s="67"/>
      <c r="HJG673" s="67"/>
      <c r="HJH673" s="67"/>
      <c r="HJI673" s="67"/>
      <c r="HJJ673" s="67"/>
      <c r="HJK673" s="67"/>
      <c r="HJL673" s="67"/>
      <c r="HJM673" s="67"/>
      <c r="HJN673" s="67"/>
      <c r="HJO673" s="67"/>
      <c r="HJP673" s="67"/>
      <c r="HJQ673" s="67"/>
      <c r="HJR673" s="67"/>
      <c r="HJS673" s="67"/>
      <c r="HJT673" s="67"/>
      <c r="HJU673" s="67"/>
      <c r="HJV673" s="67"/>
      <c r="HJW673" s="67"/>
      <c r="HJX673" s="67"/>
      <c r="HJY673" s="67"/>
      <c r="HJZ673" s="67"/>
      <c r="HKA673" s="67"/>
      <c r="HKB673" s="67"/>
      <c r="HKC673" s="67"/>
      <c r="HKD673" s="67"/>
      <c r="HKE673" s="67"/>
      <c r="HKF673" s="67"/>
      <c r="HKG673" s="67"/>
      <c r="HKH673" s="67"/>
      <c r="HKI673" s="67"/>
      <c r="HKJ673" s="67"/>
      <c r="HKK673" s="67"/>
      <c r="HKL673" s="67"/>
      <c r="HKM673" s="67"/>
      <c r="HKN673" s="67"/>
      <c r="HKO673" s="67"/>
      <c r="HKP673" s="67"/>
      <c r="HKQ673" s="67"/>
      <c r="HKR673" s="67"/>
      <c r="HKS673" s="67"/>
      <c r="HKT673" s="67"/>
      <c r="HKU673" s="67"/>
      <c r="HKV673" s="67"/>
      <c r="HKW673" s="67"/>
      <c r="HKX673" s="67"/>
      <c r="HKY673" s="67"/>
      <c r="HKZ673" s="67"/>
      <c r="HLA673" s="67"/>
      <c r="HLB673" s="67"/>
      <c r="HLC673" s="67"/>
      <c r="HLD673" s="67"/>
      <c r="HLE673" s="67"/>
      <c r="HLF673" s="67"/>
      <c r="HLG673" s="67"/>
      <c r="HLH673" s="67"/>
      <c r="HLI673" s="67"/>
      <c r="HLJ673" s="67"/>
      <c r="HLK673" s="67"/>
      <c r="HLL673" s="67"/>
      <c r="HLM673" s="67"/>
      <c r="HLN673" s="67"/>
      <c r="HLO673" s="67"/>
      <c r="HLP673" s="67"/>
      <c r="HLQ673" s="67"/>
      <c r="HLR673" s="67"/>
      <c r="HLS673" s="67"/>
      <c r="HLT673" s="67"/>
      <c r="HLU673" s="67"/>
      <c r="HLV673" s="67"/>
      <c r="HLW673" s="67"/>
      <c r="HLX673" s="67"/>
      <c r="HLY673" s="67"/>
      <c r="HLZ673" s="67"/>
      <c r="HMA673" s="67"/>
      <c r="HMB673" s="67"/>
      <c r="HMC673" s="67"/>
      <c r="HMD673" s="67"/>
      <c r="HME673" s="67"/>
      <c r="HMF673" s="67"/>
      <c r="HMG673" s="67"/>
      <c r="HMH673" s="67"/>
      <c r="HMI673" s="67"/>
      <c r="HMJ673" s="67"/>
      <c r="HMK673" s="67"/>
      <c r="HML673" s="67"/>
      <c r="HMM673" s="67"/>
      <c r="HMN673" s="67"/>
      <c r="HMO673" s="67"/>
      <c r="HMP673" s="67"/>
      <c r="HMQ673" s="67"/>
      <c r="HMR673" s="67"/>
      <c r="HMS673" s="67"/>
      <c r="HMT673" s="67"/>
      <c r="HMU673" s="67"/>
      <c r="HMV673" s="67"/>
      <c r="HMW673" s="67"/>
      <c r="HMX673" s="67"/>
      <c r="HMY673" s="67"/>
      <c r="HMZ673" s="67"/>
      <c r="HNA673" s="67"/>
      <c r="HNB673" s="67"/>
      <c r="HNC673" s="67"/>
      <c r="HND673" s="67"/>
      <c r="HNE673" s="67"/>
      <c r="HNF673" s="67"/>
      <c r="HNG673" s="67"/>
      <c r="HNH673" s="67"/>
      <c r="HNI673" s="67"/>
      <c r="HNJ673" s="67"/>
      <c r="HNK673" s="67"/>
      <c r="HNL673" s="67"/>
      <c r="HNM673" s="67"/>
      <c r="HNN673" s="67"/>
      <c r="HNO673" s="67"/>
      <c r="HNP673" s="67"/>
      <c r="HNQ673" s="67"/>
      <c r="HNR673" s="67"/>
      <c r="HNS673" s="67"/>
      <c r="HNT673" s="67"/>
      <c r="HNU673" s="67"/>
      <c r="HNV673" s="67"/>
      <c r="HNW673" s="67"/>
      <c r="HNX673" s="67"/>
      <c r="HNY673" s="67"/>
      <c r="HNZ673" s="67"/>
      <c r="HOA673" s="67"/>
      <c r="HOB673" s="67"/>
      <c r="HOC673" s="67"/>
      <c r="HOD673" s="67"/>
      <c r="HOE673" s="67"/>
      <c r="HOF673" s="67"/>
      <c r="HOG673" s="67"/>
      <c r="HOH673" s="67"/>
      <c r="HOI673" s="67"/>
      <c r="HOJ673" s="67"/>
      <c r="HOK673" s="67"/>
      <c r="HOL673" s="67"/>
      <c r="HOM673" s="67"/>
      <c r="HON673" s="67"/>
      <c r="HOO673" s="67"/>
      <c r="HOP673" s="67"/>
      <c r="HOQ673" s="67"/>
      <c r="HOR673" s="67"/>
      <c r="HOS673" s="67"/>
      <c r="HOT673" s="67"/>
      <c r="HOU673" s="67"/>
      <c r="HOV673" s="67"/>
      <c r="HOW673" s="67"/>
      <c r="HOX673" s="67"/>
      <c r="HOY673" s="67"/>
      <c r="HOZ673" s="67"/>
      <c r="HPA673" s="67"/>
      <c r="HPB673" s="67"/>
      <c r="HPC673" s="67"/>
      <c r="HPD673" s="67"/>
      <c r="HPE673" s="67"/>
      <c r="HPF673" s="67"/>
      <c r="HPG673" s="67"/>
      <c r="HPH673" s="67"/>
      <c r="HPI673" s="67"/>
      <c r="HPJ673" s="67"/>
      <c r="HPK673" s="67"/>
      <c r="HPL673" s="67"/>
      <c r="HPM673" s="67"/>
      <c r="HPN673" s="67"/>
      <c r="HPO673" s="67"/>
      <c r="HPP673" s="67"/>
      <c r="HPQ673" s="67"/>
      <c r="HPR673" s="67"/>
      <c r="HPS673" s="67"/>
      <c r="HPT673" s="67"/>
      <c r="HPU673" s="67"/>
      <c r="HPV673" s="67"/>
      <c r="HPW673" s="67"/>
      <c r="HPX673" s="67"/>
      <c r="HPY673" s="67"/>
      <c r="HPZ673" s="67"/>
      <c r="HQA673" s="67"/>
      <c r="HQB673" s="67"/>
      <c r="HQC673" s="67"/>
      <c r="HQD673" s="67"/>
      <c r="HQE673" s="67"/>
      <c r="HQF673" s="67"/>
      <c r="HQG673" s="67"/>
      <c r="HQH673" s="67"/>
      <c r="HQI673" s="67"/>
      <c r="HQJ673" s="67"/>
      <c r="HQK673" s="67"/>
      <c r="HQL673" s="67"/>
      <c r="HQM673" s="67"/>
      <c r="HQN673" s="67"/>
      <c r="HQO673" s="67"/>
      <c r="HQP673" s="67"/>
      <c r="HQQ673" s="67"/>
      <c r="HQR673" s="67"/>
      <c r="HQS673" s="67"/>
      <c r="HQT673" s="67"/>
      <c r="HQU673" s="67"/>
      <c r="HQV673" s="67"/>
      <c r="HQW673" s="67"/>
      <c r="HQX673" s="67"/>
      <c r="HQY673" s="67"/>
      <c r="HQZ673" s="67"/>
      <c r="HRA673" s="67"/>
      <c r="HRB673" s="67"/>
      <c r="HRC673" s="67"/>
      <c r="HRD673" s="67"/>
      <c r="HRE673" s="67"/>
      <c r="HRF673" s="67"/>
      <c r="HRG673" s="67"/>
      <c r="HRH673" s="67"/>
      <c r="HRI673" s="67"/>
      <c r="HRJ673" s="67"/>
      <c r="HRK673" s="67"/>
      <c r="HRL673" s="67"/>
      <c r="HRM673" s="67"/>
      <c r="HRN673" s="67"/>
      <c r="HRO673" s="67"/>
      <c r="HRP673" s="67"/>
      <c r="HRQ673" s="67"/>
      <c r="HRR673" s="67"/>
      <c r="HRS673" s="67"/>
      <c r="HRT673" s="67"/>
      <c r="HRU673" s="67"/>
      <c r="HRV673" s="67"/>
      <c r="HRW673" s="67"/>
      <c r="HRX673" s="67"/>
      <c r="HRY673" s="67"/>
      <c r="HRZ673" s="67"/>
      <c r="HSA673" s="67"/>
      <c r="HSB673" s="67"/>
      <c r="HSC673" s="67"/>
      <c r="HSD673" s="67"/>
      <c r="HSE673" s="67"/>
      <c r="HSF673" s="67"/>
      <c r="HSG673" s="67"/>
      <c r="HSH673" s="67"/>
      <c r="HSI673" s="67"/>
      <c r="HSJ673" s="67"/>
      <c r="HSK673" s="67"/>
      <c r="HSL673" s="67"/>
      <c r="HSM673" s="67"/>
      <c r="HSN673" s="67"/>
      <c r="HSO673" s="67"/>
      <c r="HSP673" s="67"/>
      <c r="HSQ673" s="67"/>
      <c r="HSR673" s="67"/>
      <c r="HSS673" s="67"/>
      <c r="HST673" s="67"/>
      <c r="HSU673" s="67"/>
      <c r="HSV673" s="67"/>
      <c r="HSW673" s="67"/>
      <c r="HSX673" s="67"/>
      <c r="HSY673" s="67"/>
      <c r="HSZ673" s="67"/>
      <c r="HTA673" s="67"/>
      <c r="HTB673" s="67"/>
      <c r="HTC673" s="67"/>
      <c r="HTD673" s="67"/>
      <c r="HTE673" s="67"/>
      <c r="HTF673" s="67"/>
      <c r="HTG673" s="67"/>
      <c r="HTH673" s="67"/>
      <c r="HTI673" s="67"/>
      <c r="HTJ673" s="67"/>
      <c r="HTK673" s="67"/>
      <c r="HTL673" s="67"/>
      <c r="HTM673" s="67"/>
      <c r="HTN673" s="67"/>
      <c r="HTO673" s="67"/>
      <c r="HTP673" s="67"/>
      <c r="HTQ673" s="67"/>
      <c r="HTR673" s="67"/>
      <c r="HTS673" s="67"/>
      <c r="HTT673" s="67"/>
      <c r="HTU673" s="67"/>
      <c r="HTV673" s="67"/>
      <c r="HTW673" s="67"/>
      <c r="HTX673" s="67"/>
      <c r="HTY673" s="67"/>
      <c r="HTZ673" s="67"/>
      <c r="HUA673" s="67"/>
      <c r="HUB673" s="67"/>
      <c r="HUC673" s="67"/>
      <c r="HUD673" s="67"/>
      <c r="HUE673" s="67"/>
      <c r="HUF673" s="67"/>
      <c r="HUG673" s="67"/>
      <c r="HUH673" s="67"/>
      <c r="HUI673" s="67"/>
      <c r="HUJ673" s="67"/>
      <c r="HUK673" s="67"/>
      <c r="HUL673" s="67"/>
      <c r="HUM673" s="67"/>
      <c r="HUN673" s="67"/>
      <c r="HUO673" s="67"/>
      <c r="HUP673" s="67"/>
      <c r="HUQ673" s="67"/>
      <c r="HUR673" s="67"/>
      <c r="HUS673" s="67"/>
      <c r="HUT673" s="67"/>
      <c r="HUU673" s="67"/>
      <c r="HUV673" s="67"/>
      <c r="HUW673" s="67"/>
      <c r="HUX673" s="67"/>
      <c r="HUY673" s="67"/>
      <c r="HUZ673" s="67"/>
      <c r="HVA673" s="67"/>
      <c r="HVB673" s="67"/>
      <c r="HVC673" s="67"/>
      <c r="HVD673" s="67"/>
      <c r="HVE673" s="67"/>
      <c r="HVF673" s="67"/>
      <c r="HVG673" s="67"/>
      <c r="HVH673" s="67"/>
      <c r="HVI673" s="67"/>
      <c r="HVJ673" s="67"/>
      <c r="HVK673" s="67"/>
      <c r="HVL673" s="67"/>
      <c r="HVM673" s="67"/>
      <c r="HVN673" s="67"/>
      <c r="HVO673" s="67"/>
      <c r="HVP673" s="67"/>
      <c r="HVQ673" s="67"/>
      <c r="HVR673" s="67"/>
      <c r="HVS673" s="67"/>
      <c r="HVT673" s="67"/>
      <c r="HVU673" s="67"/>
      <c r="HVV673" s="67"/>
      <c r="HVW673" s="67"/>
      <c r="HVX673" s="67"/>
      <c r="HVY673" s="67"/>
      <c r="HVZ673" s="67"/>
      <c r="HWA673" s="67"/>
      <c r="HWB673" s="67"/>
      <c r="HWC673" s="67"/>
      <c r="HWD673" s="67"/>
      <c r="HWE673" s="67"/>
      <c r="HWF673" s="67"/>
      <c r="HWG673" s="67"/>
      <c r="HWH673" s="67"/>
      <c r="HWI673" s="67"/>
      <c r="HWJ673" s="67"/>
      <c r="HWK673" s="67"/>
      <c r="HWL673" s="67"/>
      <c r="HWM673" s="67"/>
      <c r="HWN673" s="67"/>
      <c r="HWO673" s="67"/>
      <c r="HWP673" s="67"/>
      <c r="HWQ673" s="67"/>
      <c r="HWR673" s="67"/>
      <c r="HWS673" s="67"/>
      <c r="HWT673" s="67"/>
      <c r="HWU673" s="67"/>
      <c r="HWV673" s="67"/>
      <c r="HWW673" s="67"/>
      <c r="HWX673" s="67"/>
      <c r="HWY673" s="67"/>
      <c r="HWZ673" s="67"/>
      <c r="HXA673" s="67"/>
      <c r="HXB673" s="67"/>
      <c r="HXC673" s="67"/>
      <c r="HXD673" s="67"/>
      <c r="HXE673" s="67"/>
      <c r="HXF673" s="67"/>
      <c r="HXG673" s="67"/>
      <c r="HXH673" s="67"/>
      <c r="HXI673" s="67"/>
      <c r="HXJ673" s="67"/>
      <c r="HXK673" s="67"/>
      <c r="HXL673" s="67"/>
      <c r="HXM673" s="67"/>
      <c r="HXN673" s="67"/>
      <c r="HXO673" s="67"/>
      <c r="HXP673" s="67"/>
      <c r="HXQ673" s="67"/>
      <c r="HXR673" s="67"/>
      <c r="HXS673" s="67"/>
      <c r="HXT673" s="67"/>
      <c r="HXU673" s="67"/>
      <c r="HXV673" s="67"/>
      <c r="HXW673" s="67"/>
      <c r="HXX673" s="67"/>
      <c r="HXY673" s="67"/>
      <c r="HXZ673" s="67"/>
      <c r="HYA673" s="67"/>
      <c r="HYB673" s="67"/>
      <c r="HYC673" s="67"/>
      <c r="HYD673" s="67"/>
      <c r="HYE673" s="67"/>
      <c r="HYF673" s="67"/>
      <c r="HYG673" s="67"/>
      <c r="HYH673" s="67"/>
      <c r="HYI673" s="67"/>
      <c r="HYJ673" s="67"/>
      <c r="HYK673" s="67"/>
      <c r="HYL673" s="67"/>
      <c r="HYM673" s="67"/>
      <c r="HYN673" s="67"/>
      <c r="HYO673" s="67"/>
      <c r="HYP673" s="67"/>
      <c r="HYQ673" s="67"/>
      <c r="HYR673" s="67"/>
      <c r="HYS673" s="67"/>
      <c r="HYT673" s="67"/>
      <c r="HYU673" s="67"/>
      <c r="HYV673" s="67"/>
      <c r="HYW673" s="67"/>
      <c r="HYX673" s="67"/>
      <c r="HYY673" s="67"/>
      <c r="HYZ673" s="67"/>
      <c r="HZA673" s="67"/>
      <c r="HZB673" s="67"/>
      <c r="HZC673" s="67"/>
      <c r="HZD673" s="67"/>
      <c r="HZE673" s="67"/>
      <c r="HZF673" s="67"/>
      <c r="HZG673" s="67"/>
      <c r="HZH673" s="67"/>
      <c r="HZI673" s="67"/>
      <c r="HZJ673" s="67"/>
      <c r="HZK673" s="67"/>
      <c r="HZL673" s="67"/>
      <c r="HZM673" s="67"/>
      <c r="HZN673" s="67"/>
      <c r="HZO673" s="67"/>
      <c r="HZP673" s="67"/>
      <c r="HZQ673" s="67"/>
      <c r="HZR673" s="67"/>
      <c r="HZS673" s="67"/>
      <c r="HZT673" s="67"/>
      <c r="HZU673" s="67"/>
      <c r="HZV673" s="67"/>
      <c r="HZW673" s="67"/>
      <c r="HZX673" s="67"/>
      <c r="HZY673" s="67"/>
      <c r="HZZ673" s="67"/>
      <c r="IAA673" s="67"/>
      <c r="IAB673" s="67"/>
      <c r="IAC673" s="67"/>
      <c r="IAD673" s="67"/>
      <c r="IAE673" s="67"/>
      <c r="IAF673" s="67"/>
      <c r="IAG673" s="67"/>
      <c r="IAH673" s="67"/>
      <c r="IAI673" s="67"/>
      <c r="IAJ673" s="67"/>
      <c r="IAK673" s="67"/>
      <c r="IAL673" s="67"/>
      <c r="IAM673" s="67"/>
      <c r="IAN673" s="67"/>
      <c r="IAO673" s="67"/>
      <c r="IAP673" s="67"/>
      <c r="IAQ673" s="67"/>
      <c r="IAR673" s="67"/>
      <c r="IAS673" s="67"/>
      <c r="IAT673" s="67"/>
      <c r="IAU673" s="67"/>
      <c r="IAV673" s="67"/>
      <c r="IAW673" s="67"/>
      <c r="IAX673" s="67"/>
      <c r="IAY673" s="67"/>
      <c r="IAZ673" s="67"/>
      <c r="IBA673" s="67"/>
      <c r="IBB673" s="67"/>
      <c r="IBC673" s="67"/>
      <c r="IBD673" s="67"/>
      <c r="IBE673" s="67"/>
      <c r="IBF673" s="67"/>
      <c r="IBG673" s="67"/>
      <c r="IBH673" s="67"/>
      <c r="IBI673" s="67"/>
      <c r="IBJ673" s="67"/>
      <c r="IBK673" s="67"/>
      <c r="IBL673" s="67"/>
      <c r="IBM673" s="67"/>
      <c r="IBN673" s="67"/>
      <c r="IBO673" s="67"/>
      <c r="IBP673" s="67"/>
      <c r="IBQ673" s="67"/>
      <c r="IBR673" s="67"/>
      <c r="IBS673" s="67"/>
      <c r="IBT673" s="67"/>
      <c r="IBU673" s="67"/>
      <c r="IBV673" s="67"/>
      <c r="IBW673" s="67"/>
      <c r="IBX673" s="67"/>
      <c r="IBY673" s="67"/>
      <c r="IBZ673" s="67"/>
      <c r="ICA673" s="67"/>
      <c r="ICB673" s="67"/>
      <c r="ICC673" s="67"/>
      <c r="ICD673" s="67"/>
      <c r="ICE673" s="67"/>
      <c r="ICF673" s="67"/>
      <c r="ICG673" s="67"/>
      <c r="ICH673" s="67"/>
      <c r="ICI673" s="67"/>
      <c r="ICJ673" s="67"/>
      <c r="ICK673" s="67"/>
      <c r="ICL673" s="67"/>
      <c r="ICM673" s="67"/>
      <c r="ICN673" s="67"/>
      <c r="ICO673" s="67"/>
      <c r="ICP673" s="67"/>
      <c r="ICQ673" s="67"/>
      <c r="ICR673" s="67"/>
      <c r="ICS673" s="67"/>
      <c r="ICT673" s="67"/>
      <c r="ICU673" s="67"/>
      <c r="ICV673" s="67"/>
      <c r="ICW673" s="67"/>
      <c r="ICX673" s="67"/>
      <c r="ICY673" s="67"/>
      <c r="ICZ673" s="67"/>
      <c r="IDA673" s="67"/>
      <c r="IDB673" s="67"/>
      <c r="IDC673" s="67"/>
      <c r="IDD673" s="67"/>
      <c r="IDE673" s="67"/>
      <c r="IDF673" s="67"/>
      <c r="IDG673" s="67"/>
      <c r="IDH673" s="67"/>
      <c r="IDI673" s="67"/>
      <c r="IDJ673" s="67"/>
      <c r="IDK673" s="67"/>
      <c r="IDL673" s="67"/>
      <c r="IDM673" s="67"/>
      <c r="IDN673" s="67"/>
      <c r="IDO673" s="67"/>
      <c r="IDP673" s="67"/>
      <c r="IDQ673" s="67"/>
      <c r="IDR673" s="67"/>
      <c r="IDS673" s="67"/>
      <c r="IDT673" s="67"/>
      <c r="IDU673" s="67"/>
      <c r="IDV673" s="67"/>
      <c r="IDW673" s="67"/>
      <c r="IDX673" s="67"/>
      <c r="IDY673" s="67"/>
      <c r="IDZ673" s="67"/>
      <c r="IEA673" s="67"/>
      <c r="IEB673" s="67"/>
      <c r="IEC673" s="67"/>
      <c r="IED673" s="67"/>
      <c r="IEE673" s="67"/>
      <c r="IEF673" s="67"/>
      <c r="IEG673" s="67"/>
      <c r="IEH673" s="67"/>
      <c r="IEI673" s="67"/>
      <c r="IEJ673" s="67"/>
      <c r="IEK673" s="67"/>
      <c r="IEL673" s="67"/>
      <c r="IEM673" s="67"/>
      <c r="IEN673" s="67"/>
      <c r="IEO673" s="67"/>
      <c r="IEP673" s="67"/>
      <c r="IEQ673" s="67"/>
      <c r="IER673" s="67"/>
      <c r="IES673" s="67"/>
      <c r="IET673" s="67"/>
      <c r="IEU673" s="67"/>
      <c r="IEV673" s="67"/>
      <c r="IEW673" s="67"/>
      <c r="IEX673" s="67"/>
      <c r="IEY673" s="67"/>
      <c r="IEZ673" s="67"/>
      <c r="IFA673" s="67"/>
      <c r="IFB673" s="67"/>
      <c r="IFC673" s="67"/>
      <c r="IFD673" s="67"/>
      <c r="IFE673" s="67"/>
      <c r="IFF673" s="67"/>
      <c r="IFG673" s="67"/>
      <c r="IFH673" s="67"/>
      <c r="IFI673" s="67"/>
      <c r="IFJ673" s="67"/>
      <c r="IFK673" s="67"/>
      <c r="IFL673" s="67"/>
      <c r="IFM673" s="67"/>
      <c r="IFN673" s="67"/>
      <c r="IFO673" s="67"/>
      <c r="IFP673" s="67"/>
      <c r="IFQ673" s="67"/>
      <c r="IFR673" s="67"/>
      <c r="IFS673" s="67"/>
      <c r="IFT673" s="67"/>
      <c r="IFU673" s="67"/>
      <c r="IFV673" s="67"/>
      <c r="IFW673" s="67"/>
      <c r="IFX673" s="67"/>
      <c r="IFY673" s="67"/>
      <c r="IFZ673" s="67"/>
      <c r="IGA673" s="67"/>
      <c r="IGB673" s="67"/>
      <c r="IGC673" s="67"/>
      <c r="IGD673" s="67"/>
      <c r="IGE673" s="67"/>
      <c r="IGF673" s="67"/>
      <c r="IGG673" s="67"/>
      <c r="IGH673" s="67"/>
      <c r="IGI673" s="67"/>
      <c r="IGJ673" s="67"/>
      <c r="IGK673" s="67"/>
      <c r="IGL673" s="67"/>
      <c r="IGM673" s="67"/>
      <c r="IGN673" s="67"/>
      <c r="IGO673" s="67"/>
      <c r="IGP673" s="67"/>
      <c r="IGQ673" s="67"/>
      <c r="IGR673" s="67"/>
      <c r="IGS673" s="67"/>
      <c r="IGT673" s="67"/>
      <c r="IGU673" s="67"/>
      <c r="IGV673" s="67"/>
      <c r="IGW673" s="67"/>
      <c r="IGX673" s="67"/>
      <c r="IGY673" s="67"/>
      <c r="IGZ673" s="67"/>
      <c r="IHA673" s="67"/>
      <c r="IHB673" s="67"/>
      <c r="IHC673" s="67"/>
      <c r="IHD673" s="67"/>
      <c r="IHE673" s="67"/>
      <c r="IHF673" s="67"/>
      <c r="IHG673" s="67"/>
      <c r="IHH673" s="67"/>
      <c r="IHI673" s="67"/>
      <c r="IHJ673" s="67"/>
      <c r="IHK673" s="67"/>
      <c r="IHL673" s="67"/>
      <c r="IHM673" s="67"/>
      <c r="IHN673" s="67"/>
      <c r="IHO673" s="67"/>
      <c r="IHP673" s="67"/>
      <c r="IHQ673" s="67"/>
      <c r="IHR673" s="67"/>
      <c r="IHS673" s="67"/>
      <c r="IHT673" s="67"/>
      <c r="IHU673" s="67"/>
      <c r="IHV673" s="67"/>
      <c r="IHW673" s="67"/>
      <c r="IHX673" s="67"/>
      <c r="IHY673" s="67"/>
      <c r="IHZ673" s="67"/>
      <c r="IIA673" s="67"/>
      <c r="IIB673" s="67"/>
      <c r="IIC673" s="67"/>
      <c r="IID673" s="67"/>
      <c r="IIE673" s="67"/>
      <c r="IIF673" s="67"/>
      <c r="IIG673" s="67"/>
      <c r="IIH673" s="67"/>
      <c r="III673" s="67"/>
      <c r="IIJ673" s="67"/>
      <c r="IIK673" s="67"/>
      <c r="IIL673" s="67"/>
      <c r="IIM673" s="67"/>
      <c r="IIN673" s="67"/>
      <c r="IIO673" s="67"/>
      <c r="IIP673" s="67"/>
      <c r="IIQ673" s="67"/>
      <c r="IIR673" s="67"/>
      <c r="IIS673" s="67"/>
      <c r="IIT673" s="67"/>
      <c r="IIU673" s="67"/>
      <c r="IIV673" s="67"/>
      <c r="IIW673" s="67"/>
      <c r="IIX673" s="67"/>
      <c r="IIY673" s="67"/>
      <c r="IIZ673" s="67"/>
      <c r="IJA673" s="67"/>
      <c r="IJB673" s="67"/>
      <c r="IJC673" s="67"/>
      <c r="IJD673" s="67"/>
      <c r="IJE673" s="67"/>
      <c r="IJF673" s="67"/>
      <c r="IJG673" s="67"/>
      <c r="IJH673" s="67"/>
      <c r="IJI673" s="67"/>
      <c r="IJJ673" s="67"/>
      <c r="IJK673" s="67"/>
      <c r="IJL673" s="67"/>
      <c r="IJM673" s="67"/>
      <c r="IJN673" s="67"/>
      <c r="IJO673" s="67"/>
      <c r="IJP673" s="67"/>
      <c r="IJQ673" s="67"/>
      <c r="IJR673" s="67"/>
      <c r="IJS673" s="67"/>
      <c r="IJT673" s="67"/>
      <c r="IJU673" s="67"/>
      <c r="IJV673" s="67"/>
      <c r="IJW673" s="67"/>
      <c r="IJX673" s="67"/>
      <c r="IJY673" s="67"/>
      <c r="IJZ673" s="67"/>
      <c r="IKA673" s="67"/>
      <c r="IKB673" s="67"/>
      <c r="IKC673" s="67"/>
      <c r="IKD673" s="67"/>
      <c r="IKE673" s="67"/>
      <c r="IKF673" s="67"/>
      <c r="IKG673" s="67"/>
      <c r="IKH673" s="67"/>
      <c r="IKI673" s="67"/>
      <c r="IKJ673" s="67"/>
      <c r="IKK673" s="67"/>
      <c r="IKL673" s="67"/>
      <c r="IKM673" s="67"/>
      <c r="IKN673" s="67"/>
      <c r="IKO673" s="67"/>
      <c r="IKP673" s="67"/>
      <c r="IKQ673" s="67"/>
      <c r="IKR673" s="67"/>
      <c r="IKS673" s="67"/>
      <c r="IKT673" s="67"/>
      <c r="IKU673" s="67"/>
      <c r="IKV673" s="67"/>
      <c r="IKW673" s="67"/>
      <c r="IKX673" s="67"/>
      <c r="IKY673" s="67"/>
      <c r="IKZ673" s="67"/>
      <c r="ILA673" s="67"/>
      <c r="ILB673" s="67"/>
      <c r="ILC673" s="67"/>
      <c r="ILD673" s="67"/>
      <c r="ILE673" s="67"/>
      <c r="ILF673" s="67"/>
      <c r="ILG673" s="67"/>
      <c r="ILH673" s="67"/>
      <c r="ILI673" s="67"/>
      <c r="ILJ673" s="67"/>
      <c r="ILK673" s="67"/>
      <c r="ILL673" s="67"/>
      <c r="ILM673" s="67"/>
      <c r="ILN673" s="67"/>
      <c r="ILO673" s="67"/>
      <c r="ILP673" s="67"/>
      <c r="ILQ673" s="67"/>
      <c r="ILR673" s="67"/>
      <c r="ILS673" s="67"/>
      <c r="ILT673" s="67"/>
      <c r="ILU673" s="67"/>
      <c r="ILV673" s="67"/>
      <c r="ILW673" s="67"/>
      <c r="ILX673" s="67"/>
      <c r="ILY673" s="67"/>
      <c r="ILZ673" s="67"/>
      <c r="IMA673" s="67"/>
      <c r="IMB673" s="67"/>
      <c r="IMC673" s="67"/>
      <c r="IMD673" s="67"/>
      <c r="IME673" s="67"/>
      <c r="IMF673" s="67"/>
      <c r="IMG673" s="67"/>
      <c r="IMH673" s="67"/>
      <c r="IMI673" s="67"/>
      <c r="IMJ673" s="67"/>
      <c r="IMK673" s="67"/>
      <c r="IML673" s="67"/>
      <c r="IMM673" s="67"/>
      <c r="IMN673" s="67"/>
      <c r="IMO673" s="67"/>
      <c r="IMP673" s="67"/>
      <c r="IMQ673" s="67"/>
      <c r="IMR673" s="67"/>
      <c r="IMS673" s="67"/>
      <c r="IMT673" s="67"/>
      <c r="IMU673" s="67"/>
      <c r="IMV673" s="67"/>
      <c r="IMW673" s="67"/>
      <c r="IMX673" s="67"/>
      <c r="IMY673" s="67"/>
      <c r="IMZ673" s="67"/>
      <c r="INA673" s="67"/>
      <c r="INB673" s="67"/>
      <c r="INC673" s="67"/>
      <c r="IND673" s="67"/>
      <c r="INE673" s="67"/>
      <c r="INF673" s="67"/>
      <c r="ING673" s="67"/>
      <c r="INH673" s="67"/>
      <c r="INI673" s="67"/>
      <c r="INJ673" s="67"/>
      <c r="INK673" s="67"/>
      <c r="INL673" s="67"/>
      <c r="INM673" s="67"/>
      <c r="INN673" s="67"/>
      <c r="INO673" s="67"/>
      <c r="INP673" s="67"/>
      <c r="INQ673" s="67"/>
      <c r="INR673" s="67"/>
      <c r="INS673" s="67"/>
      <c r="INT673" s="67"/>
      <c r="INU673" s="67"/>
      <c r="INV673" s="67"/>
      <c r="INW673" s="67"/>
      <c r="INX673" s="67"/>
      <c r="INY673" s="67"/>
      <c r="INZ673" s="67"/>
      <c r="IOA673" s="67"/>
      <c r="IOB673" s="67"/>
      <c r="IOC673" s="67"/>
      <c r="IOD673" s="67"/>
      <c r="IOE673" s="67"/>
      <c r="IOF673" s="67"/>
      <c r="IOG673" s="67"/>
      <c r="IOH673" s="67"/>
      <c r="IOI673" s="67"/>
      <c r="IOJ673" s="67"/>
      <c r="IOK673" s="67"/>
      <c r="IOL673" s="67"/>
      <c r="IOM673" s="67"/>
      <c r="ION673" s="67"/>
      <c r="IOO673" s="67"/>
      <c r="IOP673" s="67"/>
      <c r="IOQ673" s="67"/>
      <c r="IOR673" s="67"/>
      <c r="IOS673" s="67"/>
      <c r="IOT673" s="67"/>
      <c r="IOU673" s="67"/>
      <c r="IOV673" s="67"/>
      <c r="IOW673" s="67"/>
      <c r="IOX673" s="67"/>
      <c r="IOY673" s="67"/>
      <c r="IOZ673" s="67"/>
      <c r="IPA673" s="67"/>
      <c r="IPB673" s="67"/>
      <c r="IPC673" s="67"/>
      <c r="IPD673" s="67"/>
      <c r="IPE673" s="67"/>
      <c r="IPF673" s="67"/>
      <c r="IPG673" s="67"/>
      <c r="IPH673" s="67"/>
      <c r="IPI673" s="67"/>
      <c r="IPJ673" s="67"/>
      <c r="IPK673" s="67"/>
      <c r="IPL673" s="67"/>
      <c r="IPM673" s="67"/>
      <c r="IPN673" s="67"/>
      <c r="IPO673" s="67"/>
      <c r="IPP673" s="67"/>
      <c r="IPQ673" s="67"/>
      <c r="IPR673" s="67"/>
      <c r="IPS673" s="67"/>
      <c r="IPT673" s="67"/>
      <c r="IPU673" s="67"/>
      <c r="IPV673" s="67"/>
      <c r="IPW673" s="67"/>
      <c r="IPX673" s="67"/>
      <c r="IPY673" s="67"/>
      <c r="IPZ673" s="67"/>
      <c r="IQA673" s="67"/>
      <c r="IQB673" s="67"/>
      <c r="IQC673" s="67"/>
      <c r="IQD673" s="67"/>
      <c r="IQE673" s="67"/>
      <c r="IQF673" s="67"/>
      <c r="IQG673" s="67"/>
      <c r="IQH673" s="67"/>
      <c r="IQI673" s="67"/>
      <c r="IQJ673" s="67"/>
      <c r="IQK673" s="67"/>
      <c r="IQL673" s="67"/>
      <c r="IQM673" s="67"/>
      <c r="IQN673" s="67"/>
      <c r="IQO673" s="67"/>
      <c r="IQP673" s="67"/>
      <c r="IQQ673" s="67"/>
      <c r="IQR673" s="67"/>
      <c r="IQS673" s="67"/>
      <c r="IQT673" s="67"/>
      <c r="IQU673" s="67"/>
      <c r="IQV673" s="67"/>
      <c r="IQW673" s="67"/>
      <c r="IQX673" s="67"/>
      <c r="IQY673" s="67"/>
      <c r="IQZ673" s="67"/>
      <c r="IRA673" s="67"/>
      <c r="IRB673" s="67"/>
      <c r="IRC673" s="67"/>
      <c r="IRD673" s="67"/>
      <c r="IRE673" s="67"/>
      <c r="IRF673" s="67"/>
      <c r="IRG673" s="67"/>
      <c r="IRH673" s="67"/>
      <c r="IRI673" s="67"/>
      <c r="IRJ673" s="67"/>
      <c r="IRK673" s="67"/>
      <c r="IRL673" s="67"/>
      <c r="IRM673" s="67"/>
      <c r="IRN673" s="67"/>
      <c r="IRO673" s="67"/>
      <c r="IRP673" s="67"/>
      <c r="IRQ673" s="67"/>
      <c r="IRR673" s="67"/>
      <c r="IRS673" s="67"/>
      <c r="IRT673" s="67"/>
      <c r="IRU673" s="67"/>
      <c r="IRV673" s="67"/>
      <c r="IRW673" s="67"/>
      <c r="IRX673" s="67"/>
      <c r="IRY673" s="67"/>
      <c r="IRZ673" s="67"/>
      <c r="ISA673" s="67"/>
      <c r="ISB673" s="67"/>
      <c r="ISC673" s="67"/>
      <c r="ISD673" s="67"/>
      <c r="ISE673" s="67"/>
      <c r="ISF673" s="67"/>
      <c r="ISG673" s="67"/>
      <c r="ISH673" s="67"/>
      <c r="ISI673" s="67"/>
      <c r="ISJ673" s="67"/>
      <c r="ISK673" s="67"/>
      <c r="ISL673" s="67"/>
      <c r="ISM673" s="67"/>
      <c r="ISN673" s="67"/>
      <c r="ISO673" s="67"/>
      <c r="ISP673" s="67"/>
      <c r="ISQ673" s="67"/>
      <c r="ISR673" s="67"/>
      <c r="ISS673" s="67"/>
      <c r="IST673" s="67"/>
      <c r="ISU673" s="67"/>
      <c r="ISV673" s="67"/>
      <c r="ISW673" s="67"/>
      <c r="ISX673" s="67"/>
      <c r="ISY673" s="67"/>
      <c r="ISZ673" s="67"/>
      <c r="ITA673" s="67"/>
      <c r="ITB673" s="67"/>
      <c r="ITC673" s="67"/>
      <c r="ITD673" s="67"/>
      <c r="ITE673" s="67"/>
      <c r="ITF673" s="67"/>
      <c r="ITG673" s="67"/>
      <c r="ITH673" s="67"/>
      <c r="ITI673" s="67"/>
      <c r="ITJ673" s="67"/>
      <c r="ITK673" s="67"/>
      <c r="ITL673" s="67"/>
      <c r="ITM673" s="67"/>
      <c r="ITN673" s="67"/>
      <c r="ITO673" s="67"/>
      <c r="ITP673" s="67"/>
      <c r="ITQ673" s="67"/>
      <c r="ITR673" s="67"/>
      <c r="ITS673" s="67"/>
      <c r="ITT673" s="67"/>
      <c r="ITU673" s="67"/>
      <c r="ITV673" s="67"/>
      <c r="ITW673" s="67"/>
      <c r="ITX673" s="67"/>
      <c r="ITY673" s="67"/>
      <c r="ITZ673" s="67"/>
      <c r="IUA673" s="67"/>
      <c r="IUB673" s="67"/>
      <c r="IUC673" s="67"/>
      <c r="IUD673" s="67"/>
      <c r="IUE673" s="67"/>
      <c r="IUF673" s="67"/>
      <c r="IUG673" s="67"/>
      <c r="IUH673" s="67"/>
      <c r="IUI673" s="67"/>
      <c r="IUJ673" s="67"/>
      <c r="IUK673" s="67"/>
      <c r="IUL673" s="67"/>
      <c r="IUM673" s="67"/>
      <c r="IUN673" s="67"/>
      <c r="IUO673" s="67"/>
      <c r="IUP673" s="67"/>
      <c r="IUQ673" s="67"/>
      <c r="IUR673" s="67"/>
      <c r="IUS673" s="67"/>
      <c r="IUT673" s="67"/>
      <c r="IUU673" s="67"/>
      <c r="IUV673" s="67"/>
      <c r="IUW673" s="67"/>
      <c r="IUX673" s="67"/>
      <c r="IUY673" s="67"/>
      <c r="IUZ673" s="67"/>
      <c r="IVA673" s="67"/>
      <c r="IVB673" s="67"/>
      <c r="IVC673" s="67"/>
      <c r="IVD673" s="67"/>
      <c r="IVE673" s="67"/>
      <c r="IVF673" s="67"/>
      <c r="IVG673" s="67"/>
      <c r="IVH673" s="67"/>
      <c r="IVI673" s="67"/>
      <c r="IVJ673" s="67"/>
      <c r="IVK673" s="67"/>
      <c r="IVL673" s="67"/>
      <c r="IVM673" s="67"/>
      <c r="IVN673" s="67"/>
      <c r="IVO673" s="67"/>
      <c r="IVP673" s="67"/>
      <c r="IVQ673" s="67"/>
      <c r="IVR673" s="67"/>
      <c r="IVS673" s="67"/>
      <c r="IVT673" s="67"/>
      <c r="IVU673" s="67"/>
      <c r="IVV673" s="67"/>
      <c r="IVW673" s="67"/>
      <c r="IVX673" s="67"/>
      <c r="IVY673" s="67"/>
      <c r="IVZ673" s="67"/>
      <c r="IWA673" s="67"/>
      <c r="IWB673" s="67"/>
      <c r="IWC673" s="67"/>
      <c r="IWD673" s="67"/>
      <c r="IWE673" s="67"/>
      <c r="IWF673" s="67"/>
      <c r="IWG673" s="67"/>
      <c r="IWH673" s="67"/>
      <c r="IWI673" s="67"/>
      <c r="IWJ673" s="67"/>
      <c r="IWK673" s="67"/>
      <c r="IWL673" s="67"/>
      <c r="IWM673" s="67"/>
      <c r="IWN673" s="67"/>
      <c r="IWO673" s="67"/>
      <c r="IWP673" s="67"/>
      <c r="IWQ673" s="67"/>
      <c r="IWR673" s="67"/>
      <c r="IWS673" s="67"/>
      <c r="IWT673" s="67"/>
      <c r="IWU673" s="67"/>
      <c r="IWV673" s="67"/>
      <c r="IWW673" s="67"/>
      <c r="IWX673" s="67"/>
      <c r="IWY673" s="67"/>
      <c r="IWZ673" s="67"/>
      <c r="IXA673" s="67"/>
      <c r="IXB673" s="67"/>
      <c r="IXC673" s="67"/>
      <c r="IXD673" s="67"/>
      <c r="IXE673" s="67"/>
      <c r="IXF673" s="67"/>
      <c r="IXG673" s="67"/>
      <c r="IXH673" s="67"/>
      <c r="IXI673" s="67"/>
      <c r="IXJ673" s="67"/>
      <c r="IXK673" s="67"/>
      <c r="IXL673" s="67"/>
      <c r="IXM673" s="67"/>
      <c r="IXN673" s="67"/>
      <c r="IXO673" s="67"/>
      <c r="IXP673" s="67"/>
      <c r="IXQ673" s="67"/>
      <c r="IXR673" s="67"/>
      <c r="IXS673" s="67"/>
      <c r="IXT673" s="67"/>
      <c r="IXU673" s="67"/>
      <c r="IXV673" s="67"/>
      <c r="IXW673" s="67"/>
      <c r="IXX673" s="67"/>
      <c r="IXY673" s="67"/>
      <c r="IXZ673" s="67"/>
      <c r="IYA673" s="67"/>
      <c r="IYB673" s="67"/>
      <c r="IYC673" s="67"/>
      <c r="IYD673" s="67"/>
      <c r="IYE673" s="67"/>
      <c r="IYF673" s="67"/>
      <c r="IYG673" s="67"/>
      <c r="IYH673" s="67"/>
      <c r="IYI673" s="67"/>
      <c r="IYJ673" s="67"/>
      <c r="IYK673" s="67"/>
      <c r="IYL673" s="67"/>
      <c r="IYM673" s="67"/>
      <c r="IYN673" s="67"/>
      <c r="IYO673" s="67"/>
      <c r="IYP673" s="67"/>
      <c r="IYQ673" s="67"/>
      <c r="IYR673" s="67"/>
      <c r="IYS673" s="67"/>
      <c r="IYT673" s="67"/>
      <c r="IYU673" s="67"/>
      <c r="IYV673" s="67"/>
      <c r="IYW673" s="67"/>
      <c r="IYX673" s="67"/>
      <c r="IYY673" s="67"/>
      <c r="IYZ673" s="67"/>
      <c r="IZA673" s="67"/>
      <c r="IZB673" s="67"/>
      <c r="IZC673" s="67"/>
      <c r="IZD673" s="67"/>
      <c r="IZE673" s="67"/>
      <c r="IZF673" s="67"/>
      <c r="IZG673" s="67"/>
      <c r="IZH673" s="67"/>
      <c r="IZI673" s="67"/>
      <c r="IZJ673" s="67"/>
      <c r="IZK673" s="67"/>
      <c r="IZL673" s="67"/>
      <c r="IZM673" s="67"/>
      <c r="IZN673" s="67"/>
      <c r="IZO673" s="67"/>
      <c r="IZP673" s="67"/>
      <c r="IZQ673" s="67"/>
      <c r="IZR673" s="67"/>
      <c r="IZS673" s="67"/>
      <c r="IZT673" s="67"/>
      <c r="IZU673" s="67"/>
      <c r="IZV673" s="67"/>
      <c r="IZW673" s="67"/>
      <c r="IZX673" s="67"/>
      <c r="IZY673" s="67"/>
      <c r="IZZ673" s="67"/>
      <c r="JAA673" s="67"/>
      <c r="JAB673" s="67"/>
      <c r="JAC673" s="67"/>
      <c r="JAD673" s="67"/>
      <c r="JAE673" s="67"/>
      <c r="JAF673" s="67"/>
      <c r="JAG673" s="67"/>
      <c r="JAH673" s="67"/>
      <c r="JAI673" s="67"/>
      <c r="JAJ673" s="67"/>
      <c r="JAK673" s="67"/>
      <c r="JAL673" s="67"/>
      <c r="JAM673" s="67"/>
      <c r="JAN673" s="67"/>
      <c r="JAO673" s="67"/>
      <c r="JAP673" s="67"/>
      <c r="JAQ673" s="67"/>
      <c r="JAR673" s="67"/>
      <c r="JAS673" s="67"/>
      <c r="JAT673" s="67"/>
      <c r="JAU673" s="67"/>
      <c r="JAV673" s="67"/>
      <c r="JAW673" s="67"/>
      <c r="JAX673" s="67"/>
      <c r="JAY673" s="67"/>
      <c r="JAZ673" s="67"/>
      <c r="JBA673" s="67"/>
      <c r="JBB673" s="67"/>
      <c r="JBC673" s="67"/>
      <c r="JBD673" s="67"/>
      <c r="JBE673" s="67"/>
      <c r="JBF673" s="67"/>
      <c r="JBG673" s="67"/>
      <c r="JBH673" s="67"/>
      <c r="JBI673" s="67"/>
      <c r="JBJ673" s="67"/>
      <c r="JBK673" s="67"/>
      <c r="JBL673" s="67"/>
      <c r="JBM673" s="67"/>
      <c r="JBN673" s="67"/>
      <c r="JBO673" s="67"/>
      <c r="JBP673" s="67"/>
      <c r="JBQ673" s="67"/>
      <c r="JBR673" s="67"/>
      <c r="JBS673" s="67"/>
      <c r="JBT673" s="67"/>
      <c r="JBU673" s="67"/>
      <c r="JBV673" s="67"/>
      <c r="JBW673" s="67"/>
      <c r="JBX673" s="67"/>
      <c r="JBY673" s="67"/>
      <c r="JBZ673" s="67"/>
      <c r="JCA673" s="67"/>
      <c r="JCB673" s="67"/>
      <c r="JCC673" s="67"/>
      <c r="JCD673" s="67"/>
      <c r="JCE673" s="67"/>
      <c r="JCF673" s="67"/>
      <c r="JCG673" s="67"/>
      <c r="JCH673" s="67"/>
      <c r="JCI673" s="67"/>
      <c r="JCJ673" s="67"/>
      <c r="JCK673" s="67"/>
      <c r="JCL673" s="67"/>
      <c r="JCM673" s="67"/>
      <c r="JCN673" s="67"/>
      <c r="JCO673" s="67"/>
      <c r="JCP673" s="67"/>
      <c r="JCQ673" s="67"/>
      <c r="JCR673" s="67"/>
      <c r="JCS673" s="67"/>
      <c r="JCT673" s="67"/>
      <c r="JCU673" s="67"/>
      <c r="JCV673" s="67"/>
      <c r="JCW673" s="67"/>
      <c r="JCX673" s="67"/>
      <c r="JCY673" s="67"/>
      <c r="JCZ673" s="67"/>
      <c r="JDA673" s="67"/>
      <c r="JDB673" s="67"/>
      <c r="JDC673" s="67"/>
      <c r="JDD673" s="67"/>
      <c r="JDE673" s="67"/>
      <c r="JDF673" s="67"/>
      <c r="JDG673" s="67"/>
      <c r="JDH673" s="67"/>
      <c r="JDI673" s="67"/>
      <c r="JDJ673" s="67"/>
      <c r="JDK673" s="67"/>
      <c r="JDL673" s="67"/>
      <c r="JDM673" s="67"/>
      <c r="JDN673" s="67"/>
      <c r="JDO673" s="67"/>
      <c r="JDP673" s="67"/>
      <c r="JDQ673" s="67"/>
      <c r="JDR673" s="67"/>
      <c r="JDS673" s="67"/>
      <c r="JDT673" s="67"/>
      <c r="JDU673" s="67"/>
      <c r="JDV673" s="67"/>
      <c r="JDW673" s="67"/>
      <c r="JDX673" s="67"/>
      <c r="JDY673" s="67"/>
      <c r="JDZ673" s="67"/>
      <c r="JEA673" s="67"/>
      <c r="JEB673" s="67"/>
      <c r="JEC673" s="67"/>
      <c r="JED673" s="67"/>
      <c r="JEE673" s="67"/>
      <c r="JEF673" s="67"/>
      <c r="JEG673" s="67"/>
      <c r="JEH673" s="67"/>
      <c r="JEI673" s="67"/>
      <c r="JEJ673" s="67"/>
      <c r="JEK673" s="67"/>
      <c r="JEL673" s="67"/>
      <c r="JEM673" s="67"/>
      <c r="JEN673" s="67"/>
      <c r="JEO673" s="67"/>
      <c r="JEP673" s="67"/>
      <c r="JEQ673" s="67"/>
      <c r="JER673" s="67"/>
      <c r="JES673" s="67"/>
      <c r="JET673" s="67"/>
      <c r="JEU673" s="67"/>
      <c r="JEV673" s="67"/>
      <c r="JEW673" s="67"/>
      <c r="JEX673" s="67"/>
      <c r="JEY673" s="67"/>
      <c r="JEZ673" s="67"/>
      <c r="JFA673" s="67"/>
      <c r="JFB673" s="67"/>
      <c r="JFC673" s="67"/>
      <c r="JFD673" s="67"/>
      <c r="JFE673" s="67"/>
      <c r="JFF673" s="67"/>
      <c r="JFG673" s="67"/>
      <c r="JFH673" s="67"/>
      <c r="JFI673" s="67"/>
      <c r="JFJ673" s="67"/>
      <c r="JFK673" s="67"/>
      <c r="JFL673" s="67"/>
      <c r="JFM673" s="67"/>
      <c r="JFN673" s="67"/>
      <c r="JFO673" s="67"/>
      <c r="JFP673" s="67"/>
      <c r="JFQ673" s="67"/>
      <c r="JFR673" s="67"/>
      <c r="JFS673" s="67"/>
      <c r="JFT673" s="67"/>
      <c r="JFU673" s="67"/>
      <c r="JFV673" s="67"/>
      <c r="JFW673" s="67"/>
      <c r="JFX673" s="67"/>
      <c r="JFY673" s="67"/>
      <c r="JFZ673" s="67"/>
      <c r="JGA673" s="67"/>
      <c r="JGB673" s="67"/>
      <c r="JGC673" s="67"/>
      <c r="JGD673" s="67"/>
      <c r="JGE673" s="67"/>
      <c r="JGF673" s="67"/>
      <c r="JGG673" s="67"/>
      <c r="JGH673" s="67"/>
      <c r="JGI673" s="67"/>
      <c r="JGJ673" s="67"/>
      <c r="JGK673" s="67"/>
      <c r="JGL673" s="67"/>
      <c r="JGM673" s="67"/>
      <c r="JGN673" s="67"/>
      <c r="JGO673" s="67"/>
      <c r="JGP673" s="67"/>
      <c r="JGQ673" s="67"/>
      <c r="JGR673" s="67"/>
      <c r="JGS673" s="67"/>
      <c r="JGT673" s="67"/>
      <c r="JGU673" s="67"/>
      <c r="JGV673" s="67"/>
      <c r="JGW673" s="67"/>
      <c r="JGX673" s="67"/>
      <c r="JGY673" s="67"/>
      <c r="JGZ673" s="67"/>
      <c r="JHA673" s="67"/>
      <c r="JHB673" s="67"/>
      <c r="JHC673" s="67"/>
      <c r="JHD673" s="67"/>
      <c r="JHE673" s="67"/>
      <c r="JHF673" s="67"/>
      <c r="JHG673" s="67"/>
      <c r="JHH673" s="67"/>
      <c r="JHI673" s="67"/>
      <c r="JHJ673" s="67"/>
      <c r="JHK673" s="67"/>
      <c r="JHL673" s="67"/>
      <c r="JHM673" s="67"/>
      <c r="JHN673" s="67"/>
      <c r="JHO673" s="67"/>
      <c r="JHP673" s="67"/>
      <c r="JHQ673" s="67"/>
      <c r="JHR673" s="67"/>
      <c r="JHS673" s="67"/>
      <c r="JHT673" s="67"/>
      <c r="JHU673" s="67"/>
      <c r="JHV673" s="67"/>
      <c r="JHW673" s="67"/>
      <c r="JHX673" s="67"/>
      <c r="JHY673" s="67"/>
      <c r="JHZ673" s="67"/>
      <c r="JIA673" s="67"/>
      <c r="JIB673" s="67"/>
      <c r="JIC673" s="67"/>
      <c r="JID673" s="67"/>
      <c r="JIE673" s="67"/>
      <c r="JIF673" s="67"/>
      <c r="JIG673" s="67"/>
      <c r="JIH673" s="67"/>
      <c r="JII673" s="67"/>
      <c r="JIJ673" s="67"/>
      <c r="JIK673" s="67"/>
      <c r="JIL673" s="67"/>
      <c r="JIM673" s="67"/>
      <c r="JIN673" s="67"/>
      <c r="JIO673" s="67"/>
      <c r="JIP673" s="67"/>
      <c r="JIQ673" s="67"/>
      <c r="JIR673" s="67"/>
      <c r="JIS673" s="67"/>
      <c r="JIT673" s="67"/>
      <c r="JIU673" s="67"/>
      <c r="JIV673" s="67"/>
      <c r="JIW673" s="67"/>
      <c r="JIX673" s="67"/>
      <c r="JIY673" s="67"/>
      <c r="JIZ673" s="67"/>
      <c r="JJA673" s="67"/>
      <c r="JJB673" s="67"/>
      <c r="JJC673" s="67"/>
      <c r="JJD673" s="67"/>
      <c r="JJE673" s="67"/>
      <c r="JJF673" s="67"/>
      <c r="JJG673" s="67"/>
      <c r="JJH673" s="67"/>
      <c r="JJI673" s="67"/>
      <c r="JJJ673" s="67"/>
      <c r="JJK673" s="67"/>
      <c r="JJL673" s="67"/>
      <c r="JJM673" s="67"/>
      <c r="JJN673" s="67"/>
      <c r="JJO673" s="67"/>
      <c r="JJP673" s="67"/>
      <c r="JJQ673" s="67"/>
      <c r="JJR673" s="67"/>
      <c r="JJS673" s="67"/>
      <c r="JJT673" s="67"/>
      <c r="JJU673" s="67"/>
      <c r="JJV673" s="67"/>
      <c r="JJW673" s="67"/>
      <c r="JJX673" s="67"/>
      <c r="JJY673" s="67"/>
      <c r="JJZ673" s="67"/>
      <c r="JKA673" s="67"/>
      <c r="JKB673" s="67"/>
      <c r="JKC673" s="67"/>
      <c r="JKD673" s="67"/>
      <c r="JKE673" s="67"/>
      <c r="JKF673" s="67"/>
      <c r="JKG673" s="67"/>
      <c r="JKH673" s="67"/>
      <c r="JKI673" s="67"/>
      <c r="JKJ673" s="67"/>
      <c r="JKK673" s="67"/>
      <c r="JKL673" s="67"/>
      <c r="JKM673" s="67"/>
      <c r="JKN673" s="67"/>
      <c r="JKO673" s="67"/>
      <c r="JKP673" s="67"/>
      <c r="JKQ673" s="67"/>
      <c r="JKR673" s="67"/>
      <c r="JKS673" s="67"/>
      <c r="JKT673" s="67"/>
      <c r="JKU673" s="67"/>
      <c r="JKV673" s="67"/>
      <c r="JKW673" s="67"/>
      <c r="JKX673" s="67"/>
      <c r="JKY673" s="67"/>
      <c r="JKZ673" s="67"/>
      <c r="JLA673" s="67"/>
      <c r="JLB673" s="67"/>
      <c r="JLC673" s="67"/>
      <c r="JLD673" s="67"/>
      <c r="JLE673" s="67"/>
      <c r="JLF673" s="67"/>
      <c r="JLG673" s="67"/>
      <c r="JLH673" s="67"/>
      <c r="JLI673" s="67"/>
      <c r="JLJ673" s="67"/>
      <c r="JLK673" s="67"/>
      <c r="JLL673" s="67"/>
      <c r="JLM673" s="67"/>
      <c r="JLN673" s="67"/>
      <c r="JLO673" s="67"/>
      <c r="JLP673" s="67"/>
      <c r="JLQ673" s="67"/>
      <c r="JLR673" s="67"/>
      <c r="JLS673" s="67"/>
      <c r="JLT673" s="67"/>
      <c r="JLU673" s="67"/>
      <c r="JLV673" s="67"/>
      <c r="JLW673" s="67"/>
      <c r="JLX673" s="67"/>
      <c r="JLY673" s="67"/>
      <c r="JLZ673" s="67"/>
      <c r="JMA673" s="67"/>
      <c r="JMB673" s="67"/>
      <c r="JMC673" s="67"/>
      <c r="JMD673" s="67"/>
      <c r="JME673" s="67"/>
      <c r="JMF673" s="67"/>
      <c r="JMG673" s="67"/>
      <c r="JMH673" s="67"/>
      <c r="JMI673" s="67"/>
      <c r="JMJ673" s="67"/>
      <c r="JMK673" s="67"/>
      <c r="JML673" s="67"/>
      <c r="JMM673" s="67"/>
      <c r="JMN673" s="67"/>
      <c r="JMO673" s="67"/>
      <c r="JMP673" s="67"/>
      <c r="JMQ673" s="67"/>
      <c r="JMR673" s="67"/>
      <c r="JMS673" s="67"/>
      <c r="JMT673" s="67"/>
      <c r="JMU673" s="67"/>
      <c r="JMV673" s="67"/>
      <c r="JMW673" s="67"/>
      <c r="JMX673" s="67"/>
      <c r="JMY673" s="67"/>
      <c r="JMZ673" s="67"/>
      <c r="JNA673" s="67"/>
      <c r="JNB673" s="67"/>
      <c r="JNC673" s="67"/>
      <c r="JND673" s="67"/>
      <c r="JNE673" s="67"/>
      <c r="JNF673" s="67"/>
      <c r="JNG673" s="67"/>
      <c r="JNH673" s="67"/>
      <c r="JNI673" s="67"/>
      <c r="JNJ673" s="67"/>
      <c r="JNK673" s="67"/>
      <c r="JNL673" s="67"/>
      <c r="JNM673" s="67"/>
      <c r="JNN673" s="67"/>
      <c r="JNO673" s="67"/>
      <c r="JNP673" s="67"/>
      <c r="JNQ673" s="67"/>
      <c r="JNR673" s="67"/>
      <c r="JNS673" s="67"/>
      <c r="JNT673" s="67"/>
      <c r="JNU673" s="67"/>
      <c r="JNV673" s="67"/>
      <c r="JNW673" s="67"/>
      <c r="JNX673" s="67"/>
      <c r="JNY673" s="67"/>
      <c r="JNZ673" s="67"/>
      <c r="JOA673" s="67"/>
      <c r="JOB673" s="67"/>
      <c r="JOC673" s="67"/>
      <c r="JOD673" s="67"/>
      <c r="JOE673" s="67"/>
      <c r="JOF673" s="67"/>
      <c r="JOG673" s="67"/>
      <c r="JOH673" s="67"/>
      <c r="JOI673" s="67"/>
      <c r="JOJ673" s="67"/>
      <c r="JOK673" s="67"/>
      <c r="JOL673" s="67"/>
      <c r="JOM673" s="67"/>
      <c r="JON673" s="67"/>
      <c r="JOO673" s="67"/>
      <c r="JOP673" s="67"/>
      <c r="JOQ673" s="67"/>
      <c r="JOR673" s="67"/>
      <c r="JOS673" s="67"/>
      <c r="JOT673" s="67"/>
      <c r="JOU673" s="67"/>
      <c r="JOV673" s="67"/>
      <c r="JOW673" s="67"/>
      <c r="JOX673" s="67"/>
      <c r="JOY673" s="67"/>
      <c r="JOZ673" s="67"/>
      <c r="JPA673" s="67"/>
      <c r="JPB673" s="67"/>
      <c r="JPC673" s="67"/>
      <c r="JPD673" s="67"/>
      <c r="JPE673" s="67"/>
      <c r="JPF673" s="67"/>
      <c r="JPG673" s="67"/>
      <c r="JPH673" s="67"/>
      <c r="JPI673" s="67"/>
      <c r="JPJ673" s="67"/>
      <c r="JPK673" s="67"/>
      <c r="JPL673" s="67"/>
      <c r="JPM673" s="67"/>
      <c r="JPN673" s="67"/>
      <c r="JPO673" s="67"/>
      <c r="JPP673" s="67"/>
      <c r="JPQ673" s="67"/>
      <c r="JPR673" s="67"/>
      <c r="JPS673" s="67"/>
      <c r="JPT673" s="67"/>
      <c r="JPU673" s="67"/>
      <c r="JPV673" s="67"/>
      <c r="JPW673" s="67"/>
      <c r="JPX673" s="67"/>
      <c r="JPY673" s="67"/>
      <c r="JPZ673" s="67"/>
      <c r="JQA673" s="67"/>
      <c r="JQB673" s="67"/>
      <c r="JQC673" s="67"/>
      <c r="JQD673" s="67"/>
      <c r="JQE673" s="67"/>
      <c r="JQF673" s="67"/>
      <c r="JQG673" s="67"/>
      <c r="JQH673" s="67"/>
      <c r="JQI673" s="67"/>
      <c r="JQJ673" s="67"/>
      <c r="JQK673" s="67"/>
      <c r="JQL673" s="67"/>
      <c r="JQM673" s="67"/>
      <c r="JQN673" s="67"/>
      <c r="JQO673" s="67"/>
      <c r="JQP673" s="67"/>
      <c r="JQQ673" s="67"/>
      <c r="JQR673" s="67"/>
      <c r="JQS673" s="67"/>
      <c r="JQT673" s="67"/>
      <c r="JQU673" s="67"/>
      <c r="JQV673" s="67"/>
      <c r="JQW673" s="67"/>
      <c r="JQX673" s="67"/>
      <c r="JQY673" s="67"/>
      <c r="JQZ673" s="67"/>
      <c r="JRA673" s="67"/>
      <c r="JRB673" s="67"/>
      <c r="JRC673" s="67"/>
      <c r="JRD673" s="67"/>
      <c r="JRE673" s="67"/>
      <c r="JRF673" s="67"/>
      <c r="JRG673" s="67"/>
      <c r="JRH673" s="67"/>
      <c r="JRI673" s="67"/>
      <c r="JRJ673" s="67"/>
      <c r="JRK673" s="67"/>
      <c r="JRL673" s="67"/>
      <c r="JRM673" s="67"/>
      <c r="JRN673" s="67"/>
      <c r="JRO673" s="67"/>
      <c r="JRP673" s="67"/>
      <c r="JRQ673" s="67"/>
      <c r="JRR673" s="67"/>
      <c r="JRS673" s="67"/>
      <c r="JRT673" s="67"/>
      <c r="JRU673" s="67"/>
      <c r="JRV673" s="67"/>
      <c r="JRW673" s="67"/>
      <c r="JRX673" s="67"/>
      <c r="JRY673" s="67"/>
      <c r="JRZ673" s="67"/>
      <c r="JSA673" s="67"/>
      <c r="JSB673" s="67"/>
      <c r="JSC673" s="67"/>
      <c r="JSD673" s="67"/>
      <c r="JSE673" s="67"/>
      <c r="JSF673" s="67"/>
      <c r="JSG673" s="67"/>
      <c r="JSH673" s="67"/>
      <c r="JSI673" s="67"/>
      <c r="JSJ673" s="67"/>
      <c r="JSK673" s="67"/>
      <c r="JSL673" s="67"/>
      <c r="JSM673" s="67"/>
      <c r="JSN673" s="67"/>
      <c r="JSO673" s="67"/>
      <c r="JSP673" s="67"/>
      <c r="JSQ673" s="67"/>
      <c r="JSR673" s="67"/>
      <c r="JSS673" s="67"/>
      <c r="JST673" s="67"/>
      <c r="JSU673" s="67"/>
      <c r="JSV673" s="67"/>
      <c r="JSW673" s="67"/>
      <c r="JSX673" s="67"/>
      <c r="JSY673" s="67"/>
      <c r="JSZ673" s="67"/>
      <c r="JTA673" s="67"/>
      <c r="JTB673" s="67"/>
      <c r="JTC673" s="67"/>
      <c r="JTD673" s="67"/>
      <c r="JTE673" s="67"/>
      <c r="JTF673" s="67"/>
      <c r="JTG673" s="67"/>
      <c r="JTH673" s="67"/>
      <c r="JTI673" s="67"/>
      <c r="JTJ673" s="67"/>
      <c r="JTK673" s="67"/>
      <c r="JTL673" s="67"/>
      <c r="JTM673" s="67"/>
      <c r="JTN673" s="67"/>
      <c r="JTO673" s="67"/>
      <c r="JTP673" s="67"/>
      <c r="JTQ673" s="67"/>
      <c r="JTR673" s="67"/>
      <c r="JTS673" s="67"/>
      <c r="JTT673" s="67"/>
      <c r="JTU673" s="67"/>
      <c r="JTV673" s="67"/>
      <c r="JTW673" s="67"/>
      <c r="JTX673" s="67"/>
      <c r="JTY673" s="67"/>
      <c r="JTZ673" s="67"/>
      <c r="JUA673" s="67"/>
      <c r="JUB673" s="67"/>
      <c r="JUC673" s="67"/>
      <c r="JUD673" s="67"/>
      <c r="JUE673" s="67"/>
      <c r="JUF673" s="67"/>
      <c r="JUG673" s="67"/>
      <c r="JUH673" s="67"/>
      <c r="JUI673" s="67"/>
      <c r="JUJ673" s="67"/>
      <c r="JUK673" s="67"/>
      <c r="JUL673" s="67"/>
      <c r="JUM673" s="67"/>
      <c r="JUN673" s="67"/>
      <c r="JUO673" s="67"/>
      <c r="JUP673" s="67"/>
      <c r="JUQ673" s="67"/>
      <c r="JUR673" s="67"/>
      <c r="JUS673" s="67"/>
      <c r="JUT673" s="67"/>
      <c r="JUU673" s="67"/>
      <c r="JUV673" s="67"/>
      <c r="JUW673" s="67"/>
      <c r="JUX673" s="67"/>
      <c r="JUY673" s="67"/>
      <c r="JUZ673" s="67"/>
      <c r="JVA673" s="67"/>
      <c r="JVB673" s="67"/>
      <c r="JVC673" s="67"/>
      <c r="JVD673" s="67"/>
      <c r="JVE673" s="67"/>
      <c r="JVF673" s="67"/>
      <c r="JVG673" s="67"/>
      <c r="JVH673" s="67"/>
      <c r="JVI673" s="67"/>
      <c r="JVJ673" s="67"/>
      <c r="JVK673" s="67"/>
      <c r="JVL673" s="67"/>
      <c r="JVM673" s="67"/>
      <c r="JVN673" s="67"/>
      <c r="JVO673" s="67"/>
      <c r="JVP673" s="67"/>
      <c r="JVQ673" s="67"/>
      <c r="JVR673" s="67"/>
      <c r="JVS673" s="67"/>
      <c r="JVT673" s="67"/>
      <c r="JVU673" s="67"/>
      <c r="JVV673" s="67"/>
      <c r="JVW673" s="67"/>
      <c r="JVX673" s="67"/>
      <c r="JVY673" s="67"/>
      <c r="JVZ673" s="67"/>
      <c r="JWA673" s="67"/>
      <c r="JWB673" s="67"/>
      <c r="JWC673" s="67"/>
      <c r="JWD673" s="67"/>
      <c r="JWE673" s="67"/>
      <c r="JWF673" s="67"/>
      <c r="JWG673" s="67"/>
      <c r="JWH673" s="67"/>
      <c r="JWI673" s="67"/>
      <c r="JWJ673" s="67"/>
      <c r="JWK673" s="67"/>
      <c r="JWL673" s="67"/>
      <c r="JWM673" s="67"/>
      <c r="JWN673" s="67"/>
      <c r="JWO673" s="67"/>
      <c r="JWP673" s="67"/>
      <c r="JWQ673" s="67"/>
      <c r="JWR673" s="67"/>
      <c r="JWS673" s="67"/>
      <c r="JWT673" s="67"/>
      <c r="JWU673" s="67"/>
      <c r="JWV673" s="67"/>
      <c r="JWW673" s="67"/>
      <c r="JWX673" s="67"/>
      <c r="JWY673" s="67"/>
      <c r="JWZ673" s="67"/>
      <c r="JXA673" s="67"/>
      <c r="JXB673" s="67"/>
      <c r="JXC673" s="67"/>
      <c r="JXD673" s="67"/>
      <c r="JXE673" s="67"/>
      <c r="JXF673" s="67"/>
      <c r="JXG673" s="67"/>
      <c r="JXH673" s="67"/>
      <c r="JXI673" s="67"/>
      <c r="JXJ673" s="67"/>
      <c r="JXK673" s="67"/>
      <c r="JXL673" s="67"/>
      <c r="JXM673" s="67"/>
      <c r="JXN673" s="67"/>
      <c r="JXO673" s="67"/>
      <c r="JXP673" s="67"/>
      <c r="JXQ673" s="67"/>
      <c r="JXR673" s="67"/>
      <c r="JXS673" s="67"/>
      <c r="JXT673" s="67"/>
      <c r="JXU673" s="67"/>
      <c r="JXV673" s="67"/>
      <c r="JXW673" s="67"/>
      <c r="JXX673" s="67"/>
      <c r="JXY673" s="67"/>
      <c r="JXZ673" s="67"/>
      <c r="JYA673" s="67"/>
      <c r="JYB673" s="67"/>
      <c r="JYC673" s="67"/>
      <c r="JYD673" s="67"/>
      <c r="JYE673" s="67"/>
      <c r="JYF673" s="67"/>
      <c r="JYG673" s="67"/>
      <c r="JYH673" s="67"/>
      <c r="JYI673" s="67"/>
      <c r="JYJ673" s="67"/>
      <c r="JYK673" s="67"/>
      <c r="JYL673" s="67"/>
      <c r="JYM673" s="67"/>
      <c r="JYN673" s="67"/>
      <c r="JYO673" s="67"/>
      <c r="JYP673" s="67"/>
      <c r="JYQ673" s="67"/>
      <c r="JYR673" s="67"/>
      <c r="JYS673" s="67"/>
      <c r="JYT673" s="67"/>
      <c r="JYU673" s="67"/>
      <c r="JYV673" s="67"/>
      <c r="JYW673" s="67"/>
      <c r="JYX673" s="67"/>
      <c r="JYY673" s="67"/>
      <c r="JYZ673" s="67"/>
      <c r="JZA673" s="67"/>
      <c r="JZB673" s="67"/>
      <c r="JZC673" s="67"/>
      <c r="JZD673" s="67"/>
      <c r="JZE673" s="67"/>
      <c r="JZF673" s="67"/>
      <c r="JZG673" s="67"/>
      <c r="JZH673" s="67"/>
      <c r="JZI673" s="67"/>
      <c r="JZJ673" s="67"/>
      <c r="JZK673" s="67"/>
      <c r="JZL673" s="67"/>
      <c r="JZM673" s="67"/>
      <c r="JZN673" s="67"/>
      <c r="JZO673" s="67"/>
      <c r="JZP673" s="67"/>
      <c r="JZQ673" s="67"/>
      <c r="JZR673" s="67"/>
      <c r="JZS673" s="67"/>
      <c r="JZT673" s="67"/>
      <c r="JZU673" s="67"/>
      <c r="JZV673" s="67"/>
      <c r="JZW673" s="67"/>
      <c r="JZX673" s="67"/>
      <c r="JZY673" s="67"/>
      <c r="JZZ673" s="67"/>
      <c r="KAA673" s="67"/>
      <c r="KAB673" s="67"/>
      <c r="KAC673" s="67"/>
      <c r="KAD673" s="67"/>
      <c r="KAE673" s="67"/>
      <c r="KAF673" s="67"/>
      <c r="KAG673" s="67"/>
      <c r="KAH673" s="67"/>
      <c r="KAI673" s="67"/>
      <c r="KAJ673" s="67"/>
      <c r="KAK673" s="67"/>
      <c r="KAL673" s="67"/>
      <c r="KAM673" s="67"/>
      <c r="KAN673" s="67"/>
      <c r="KAO673" s="67"/>
      <c r="KAP673" s="67"/>
      <c r="KAQ673" s="67"/>
      <c r="KAR673" s="67"/>
      <c r="KAS673" s="67"/>
      <c r="KAT673" s="67"/>
      <c r="KAU673" s="67"/>
      <c r="KAV673" s="67"/>
      <c r="KAW673" s="67"/>
      <c r="KAX673" s="67"/>
      <c r="KAY673" s="67"/>
      <c r="KAZ673" s="67"/>
      <c r="KBA673" s="67"/>
      <c r="KBB673" s="67"/>
      <c r="KBC673" s="67"/>
      <c r="KBD673" s="67"/>
      <c r="KBE673" s="67"/>
      <c r="KBF673" s="67"/>
      <c r="KBG673" s="67"/>
      <c r="KBH673" s="67"/>
      <c r="KBI673" s="67"/>
      <c r="KBJ673" s="67"/>
      <c r="KBK673" s="67"/>
      <c r="KBL673" s="67"/>
      <c r="KBM673" s="67"/>
      <c r="KBN673" s="67"/>
      <c r="KBO673" s="67"/>
      <c r="KBP673" s="67"/>
      <c r="KBQ673" s="67"/>
      <c r="KBR673" s="67"/>
      <c r="KBS673" s="67"/>
      <c r="KBT673" s="67"/>
      <c r="KBU673" s="67"/>
      <c r="KBV673" s="67"/>
      <c r="KBW673" s="67"/>
      <c r="KBX673" s="67"/>
      <c r="KBY673" s="67"/>
      <c r="KBZ673" s="67"/>
      <c r="KCA673" s="67"/>
      <c r="KCB673" s="67"/>
      <c r="KCC673" s="67"/>
      <c r="KCD673" s="67"/>
      <c r="KCE673" s="67"/>
      <c r="KCF673" s="67"/>
      <c r="KCG673" s="67"/>
      <c r="KCH673" s="67"/>
      <c r="KCI673" s="67"/>
      <c r="KCJ673" s="67"/>
      <c r="KCK673" s="67"/>
      <c r="KCL673" s="67"/>
      <c r="KCM673" s="67"/>
      <c r="KCN673" s="67"/>
      <c r="KCO673" s="67"/>
      <c r="KCP673" s="67"/>
      <c r="KCQ673" s="67"/>
      <c r="KCR673" s="67"/>
      <c r="KCS673" s="67"/>
      <c r="KCT673" s="67"/>
      <c r="KCU673" s="67"/>
      <c r="KCV673" s="67"/>
      <c r="KCW673" s="67"/>
      <c r="KCX673" s="67"/>
      <c r="KCY673" s="67"/>
      <c r="KCZ673" s="67"/>
      <c r="KDA673" s="67"/>
      <c r="KDB673" s="67"/>
      <c r="KDC673" s="67"/>
      <c r="KDD673" s="67"/>
      <c r="KDE673" s="67"/>
      <c r="KDF673" s="67"/>
      <c r="KDG673" s="67"/>
      <c r="KDH673" s="67"/>
      <c r="KDI673" s="67"/>
      <c r="KDJ673" s="67"/>
      <c r="KDK673" s="67"/>
      <c r="KDL673" s="67"/>
      <c r="KDM673" s="67"/>
      <c r="KDN673" s="67"/>
      <c r="KDO673" s="67"/>
      <c r="KDP673" s="67"/>
      <c r="KDQ673" s="67"/>
      <c r="KDR673" s="67"/>
      <c r="KDS673" s="67"/>
      <c r="KDT673" s="67"/>
      <c r="KDU673" s="67"/>
      <c r="KDV673" s="67"/>
      <c r="KDW673" s="67"/>
      <c r="KDX673" s="67"/>
      <c r="KDY673" s="67"/>
      <c r="KDZ673" s="67"/>
      <c r="KEA673" s="67"/>
      <c r="KEB673" s="67"/>
      <c r="KEC673" s="67"/>
      <c r="KED673" s="67"/>
      <c r="KEE673" s="67"/>
      <c r="KEF673" s="67"/>
      <c r="KEG673" s="67"/>
      <c r="KEH673" s="67"/>
      <c r="KEI673" s="67"/>
      <c r="KEJ673" s="67"/>
      <c r="KEK673" s="67"/>
      <c r="KEL673" s="67"/>
      <c r="KEM673" s="67"/>
      <c r="KEN673" s="67"/>
      <c r="KEO673" s="67"/>
      <c r="KEP673" s="67"/>
      <c r="KEQ673" s="67"/>
      <c r="KER673" s="67"/>
      <c r="KES673" s="67"/>
      <c r="KET673" s="67"/>
      <c r="KEU673" s="67"/>
      <c r="KEV673" s="67"/>
      <c r="KEW673" s="67"/>
      <c r="KEX673" s="67"/>
      <c r="KEY673" s="67"/>
      <c r="KEZ673" s="67"/>
      <c r="KFA673" s="67"/>
      <c r="KFB673" s="67"/>
      <c r="KFC673" s="67"/>
      <c r="KFD673" s="67"/>
      <c r="KFE673" s="67"/>
      <c r="KFF673" s="67"/>
      <c r="KFG673" s="67"/>
      <c r="KFH673" s="67"/>
      <c r="KFI673" s="67"/>
      <c r="KFJ673" s="67"/>
      <c r="KFK673" s="67"/>
      <c r="KFL673" s="67"/>
      <c r="KFM673" s="67"/>
      <c r="KFN673" s="67"/>
      <c r="KFO673" s="67"/>
      <c r="KFP673" s="67"/>
      <c r="KFQ673" s="67"/>
      <c r="KFR673" s="67"/>
      <c r="KFS673" s="67"/>
      <c r="KFT673" s="67"/>
      <c r="KFU673" s="67"/>
      <c r="KFV673" s="67"/>
      <c r="KFW673" s="67"/>
      <c r="KFX673" s="67"/>
      <c r="KFY673" s="67"/>
      <c r="KFZ673" s="67"/>
      <c r="KGA673" s="67"/>
      <c r="KGB673" s="67"/>
      <c r="KGC673" s="67"/>
      <c r="KGD673" s="67"/>
      <c r="KGE673" s="67"/>
      <c r="KGF673" s="67"/>
      <c r="KGG673" s="67"/>
      <c r="KGH673" s="67"/>
      <c r="KGI673" s="67"/>
      <c r="KGJ673" s="67"/>
      <c r="KGK673" s="67"/>
      <c r="KGL673" s="67"/>
      <c r="KGM673" s="67"/>
      <c r="KGN673" s="67"/>
      <c r="KGO673" s="67"/>
      <c r="KGP673" s="67"/>
      <c r="KGQ673" s="67"/>
      <c r="KGR673" s="67"/>
      <c r="KGS673" s="67"/>
      <c r="KGT673" s="67"/>
      <c r="KGU673" s="67"/>
      <c r="KGV673" s="67"/>
      <c r="KGW673" s="67"/>
      <c r="KGX673" s="67"/>
      <c r="KGY673" s="67"/>
      <c r="KGZ673" s="67"/>
      <c r="KHA673" s="67"/>
      <c r="KHB673" s="67"/>
      <c r="KHC673" s="67"/>
      <c r="KHD673" s="67"/>
      <c r="KHE673" s="67"/>
      <c r="KHF673" s="67"/>
      <c r="KHG673" s="67"/>
      <c r="KHH673" s="67"/>
      <c r="KHI673" s="67"/>
      <c r="KHJ673" s="67"/>
      <c r="KHK673" s="67"/>
      <c r="KHL673" s="67"/>
      <c r="KHM673" s="67"/>
      <c r="KHN673" s="67"/>
      <c r="KHO673" s="67"/>
      <c r="KHP673" s="67"/>
      <c r="KHQ673" s="67"/>
      <c r="KHR673" s="67"/>
      <c r="KHS673" s="67"/>
      <c r="KHT673" s="67"/>
      <c r="KHU673" s="67"/>
      <c r="KHV673" s="67"/>
      <c r="KHW673" s="67"/>
      <c r="KHX673" s="67"/>
      <c r="KHY673" s="67"/>
      <c r="KHZ673" s="67"/>
      <c r="KIA673" s="67"/>
      <c r="KIB673" s="67"/>
      <c r="KIC673" s="67"/>
      <c r="KID673" s="67"/>
      <c r="KIE673" s="67"/>
      <c r="KIF673" s="67"/>
      <c r="KIG673" s="67"/>
      <c r="KIH673" s="67"/>
      <c r="KII673" s="67"/>
      <c r="KIJ673" s="67"/>
      <c r="KIK673" s="67"/>
      <c r="KIL673" s="67"/>
      <c r="KIM673" s="67"/>
      <c r="KIN673" s="67"/>
      <c r="KIO673" s="67"/>
      <c r="KIP673" s="67"/>
      <c r="KIQ673" s="67"/>
      <c r="KIR673" s="67"/>
      <c r="KIS673" s="67"/>
      <c r="KIT673" s="67"/>
      <c r="KIU673" s="67"/>
      <c r="KIV673" s="67"/>
      <c r="KIW673" s="67"/>
      <c r="KIX673" s="67"/>
      <c r="KIY673" s="67"/>
      <c r="KIZ673" s="67"/>
      <c r="KJA673" s="67"/>
      <c r="KJB673" s="67"/>
      <c r="KJC673" s="67"/>
      <c r="KJD673" s="67"/>
      <c r="KJE673" s="67"/>
      <c r="KJF673" s="67"/>
      <c r="KJG673" s="67"/>
      <c r="KJH673" s="67"/>
      <c r="KJI673" s="67"/>
      <c r="KJJ673" s="67"/>
      <c r="KJK673" s="67"/>
      <c r="KJL673" s="67"/>
      <c r="KJM673" s="67"/>
      <c r="KJN673" s="67"/>
      <c r="KJO673" s="67"/>
      <c r="KJP673" s="67"/>
      <c r="KJQ673" s="67"/>
      <c r="KJR673" s="67"/>
      <c r="KJS673" s="67"/>
      <c r="KJT673" s="67"/>
      <c r="KJU673" s="67"/>
      <c r="KJV673" s="67"/>
      <c r="KJW673" s="67"/>
      <c r="KJX673" s="67"/>
      <c r="KJY673" s="67"/>
      <c r="KJZ673" s="67"/>
      <c r="KKA673" s="67"/>
      <c r="KKB673" s="67"/>
      <c r="KKC673" s="67"/>
      <c r="KKD673" s="67"/>
      <c r="KKE673" s="67"/>
      <c r="KKF673" s="67"/>
      <c r="KKG673" s="67"/>
      <c r="KKH673" s="67"/>
      <c r="KKI673" s="67"/>
      <c r="KKJ673" s="67"/>
      <c r="KKK673" s="67"/>
      <c r="KKL673" s="67"/>
      <c r="KKM673" s="67"/>
      <c r="KKN673" s="67"/>
      <c r="KKO673" s="67"/>
      <c r="KKP673" s="67"/>
      <c r="KKQ673" s="67"/>
      <c r="KKR673" s="67"/>
      <c r="KKS673" s="67"/>
      <c r="KKT673" s="67"/>
      <c r="KKU673" s="67"/>
      <c r="KKV673" s="67"/>
      <c r="KKW673" s="67"/>
      <c r="KKX673" s="67"/>
      <c r="KKY673" s="67"/>
      <c r="KKZ673" s="67"/>
      <c r="KLA673" s="67"/>
      <c r="KLB673" s="67"/>
      <c r="KLC673" s="67"/>
      <c r="KLD673" s="67"/>
      <c r="KLE673" s="67"/>
      <c r="KLF673" s="67"/>
      <c r="KLG673" s="67"/>
      <c r="KLH673" s="67"/>
      <c r="KLI673" s="67"/>
      <c r="KLJ673" s="67"/>
      <c r="KLK673" s="67"/>
      <c r="KLL673" s="67"/>
      <c r="KLM673" s="67"/>
      <c r="KLN673" s="67"/>
      <c r="KLO673" s="67"/>
      <c r="KLP673" s="67"/>
      <c r="KLQ673" s="67"/>
      <c r="KLR673" s="67"/>
      <c r="KLS673" s="67"/>
      <c r="KLT673" s="67"/>
      <c r="KLU673" s="67"/>
      <c r="KLV673" s="67"/>
      <c r="KLW673" s="67"/>
      <c r="KLX673" s="67"/>
      <c r="KLY673" s="67"/>
      <c r="KLZ673" s="67"/>
      <c r="KMA673" s="67"/>
      <c r="KMB673" s="67"/>
      <c r="KMC673" s="67"/>
      <c r="KMD673" s="67"/>
      <c r="KME673" s="67"/>
      <c r="KMF673" s="67"/>
      <c r="KMG673" s="67"/>
      <c r="KMH673" s="67"/>
      <c r="KMI673" s="67"/>
      <c r="KMJ673" s="67"/>
      <c r="KMK673" s="67"/>
      <c r="KML673" s="67"/>
      <c r="KMM673" s="67"/>
      <c r="KMN673" s="67"/>
      <c r="KMO673" s="67"/>
      <c r="KMP673" s="67"/>
      <c r="KMQ673" s="67"/>
      <c r="KMR673" s="67"/>
      <c r="KMS673" s="67"/>
      <c r="KMT673" s="67"/>
      <c r="KMU673" s="67"/>
      <c r="KMV673" s="67"/>
      <c r="KMW673" s="67"/>
      <c r="KMX673" s="67"/>
      <c r="KMY673" s="67"/>
      <c r="KMZ673" s="67"/>
      <c r="KNA673" s="67"/>
      <c r="KNB673" s="67"/>
      <c r="KNC673" s="67"/>
      <c r="KND673" s="67"/>
      <c r="KNE673" s="67"/>
      <c r="KNF673" s="67"/>
      <c r="KNG673" s="67"/>
      <c r="KNH673" s="67"/>
      <c r="KNI673" s="67"/>
      <c r="KNJ673" s="67"/>
      <c r="KNK673" s="67"/>
      <c r="KNL673" s="67"/>
      <c r="KNM673" s="67"/>
      <c r="KNN673" s="67"/>
      <c r="KNO673" s="67"/>
      <c r="KNP673" s="67"/>
      <c r="KNQ673" s="67"/>
      <c r="KNR673" s="67"/>
      <c r="KNS673" s="67"/>
      <c r="KNT673" s="67"/>
      <c r="KNU673" s="67"/>
      <c r="KNV673" s="67"/>
      <c r="KNW673" s="67"/>
      <c r="KNX673" s="67"/>
      <c r="KNY673" s="67"/>
      <c r="KNZ673" s="67"/>
      <c r="KOA673" s="67"/>
      <c r="KOB673" s="67"/>
      <c r="KOC673" s="67"/>
      <c r="KOD673" s="67"/>
      <c r="KOE673" s="67"/>
      <c r="KOF673" s="67"/>
      <c r="KOG673" s="67"/>
      <c r="KOH673" s="67"/>
      <c r="KOI673" s="67"/>
      <c r="KOJ673" s="67"/>
      <c r="KOK673" s="67"/>
      <c r="KOL673" s="67"/>
      <c r="KOM673" s="67"/>
      <c r="KON673" s="67"/>
      <c r="KOO673" s="67"/>
      <c r="KOP673" s="67"/>
      <c r="KOQ673" s="67"/>
      <c r="KOR673" s="67"/>
      <c r="KOS673" s="67"/>
      <c r="KOT673" s="67"/>
      <c r="KOU673" s="67"/>
      <c r="KOV673" s="67"/>
      <c r="KOW673" s="67"/>
      <c r="KOX673" s="67"/>
      <c r="KOY673" s="67"/>
      <c r="KOZ673" s="67"/>
      <c r="KPA673" s="67"/>
      <c r="KPB673" s="67"/>
      <c r="KPC673" s="67"/>
      <c r="KPD673" s="67"/>
      <c r="KPE673" s="67"/>
      <c r="KPF673" s="67"/>
      <c r="KPG673" s="67"/>
      <c r="KPH673" s="67"/>
      <c r="KPI673" s="67"/>
      <c r="KPJ673" s="67"/>
      <c r="KPK673" s="67"/>
      <c r="KPL673" s="67"/>
      <c r="KPM673" s="67"/>
      <c r="KPN673" s="67"/>
      <c r="KPO673" s="67"/>
      <c r="KPP673" s="67"/>
      <c r="KPQ673" s="67"/>
      <c r="KPR673" s="67"/>
      <c r="KPS673" s="67"/>
      <c r="KPT673" s="67"/>
      <c r="KPU673" s="67"/>
      <c r="KPV673" s="67"/>
      <c r="KPW673" s="67"/>
      <c r="KPX673" s="67"/>
      <c r="KPY673" s="67"/>
      <c r="KPZ673" s="67"/>
      <c r="KQA673" s="67"/>
      <c r="KQB673" s="67"/>
      <c r="KQC673" s="67"/>
      <c r="KQD673" s="67"/>
      <c r="KQE673" s="67"/>
      <c r="KQF673" s="67"/>
      <c r="KQG673" s="67"/>
      <c r="KQH673" s="67"/>
      <c r="KQI673" s="67"/>
      <c r="KQJ673" s="67"/>
      <c r="KQK673" s="67"/>
      <c r="KQL673" s="67"/>
      <c r="KQM673" s="67"/>
      <c r="KQN673" s="67"/>
      <c r="KQO673" s="67"/>
      <c r="KQP673" s="67"/>
      <c r="KQQ673" s="67"/>
      <c r="KQR673" s="67"/>
      <c r="KQS673" s="67"/>
      <c r="KQT673" s="67"/>
      <c r="KQU673" s="67"/>
      <c r="KQV673" s="67"/>
      <c r="KQW673" s="67"/>
      <c r="KQX673" s="67"/>
      <c r="KQY673" s="67"/>
      <c r="KQZ673" s="67"/>
      <c r="KRA673" s="67"/>
      <c r="KRB673" s="67"/>
      <c r="KRC673" s="67"/>
      <c r="KRD673" s="67"/>
      <c r="KRE673" s="67"/>
      <c r="KRF673" s="67"/>
      <c r="KRG673" s="67"/>
      <c r="KRH673" s="67"/>
      <c r="KRI673" s="67"/>
      <c r="KRJ673" s="67"/>
      <c r="KRK673" s="67"/>
      <c r="KRL673" s="67"/>
      <c r="KRM673" s="67"/>
      <c r="KRN673" s="67"/>
      <c r="KRO673" s="67"/>
      <c r="KRP673" s="67"/>
      <c r="KRQ673" s="67"/>
      <c r="KRR673" s="67"/>
      <c r="KRS673" s="67"/>
      <c r="KRT673" s="67"/>
      <c r="KRU673" s="67"/>
      <c r="KRV673" s="67"/>
      <c r="KRW673" s="67"/>
      <c r="KRX673" s="67"/>
      <c r="KRY673" s="67"/>
      <c r="KRZ673" s="67"/>
      <c r="KSA673" s="67"/>
      <c r="KSB673" s="67"/>
      <c r="KSC673" s="67"/>
      <c r="KSD673" s="67"/>
      <c r="KSE673" s="67"/>
      <c r="KSF673" s="67"/>
      <c r="KSG673" s="67"/>
      <c r="KSH673" s="67"/>
      <c r="KSI673" s="67"/>
      <c r="KSJ673" s="67"/>
      <c r="KSK673" s="67"/>
      <c r="KSL673" s="67"/>
      <c r="KSM673" s="67"/>
      <c r="KSN673" s="67"/>
      <c r="KSO673" s="67"/>
      <c r="KSP673" s="67"/>
      <c r="KSQ673" s="67"/>
      <c r="KSR673" s="67"/>
      <c r="KSS673" s="67"/>
      <c r="KST673" s="67"/>
      <c r="KSU673" s="67"/>
      <c r="KSV673" s="67"/>
      <c r="KSW673" s="67"/>
      <c r="KSX673" s="67"/>
      <c r="KSY673" s="67"/>
      <c r="KSZ673" s="67"/>
      <c r="KTA673" s="67"/>
      <c r="KTB673" s="67"/>
      <c r="KTC673" s="67"/>
      <c r="KTD673" s="67"/>
      <c r="KTE673" s="67"/>
      <c r="KTF673" s="67"/>
      <c r="KTG673" s="67"/>
      <c r="KTH673" s="67"/>
      <c r="KTI673" s="67"/>
      <c r="KTJ673" s="67"/>
      <c r="KTK673" s="67"/>
      <c r="KTL673" s="67"/>
      <c r="KTM673" s="67"/>
      <c r="KTN673" s="67"/>
      <c r="KTO673" s="67"/>
      <c r="KTP673" s="67"/>
      <c r="KTQ673" s="67"/>
      <c r="KTR673" s="67"/>
      <c r="KTS673" s="67"/>
      <c r="KTT673" s="67"/>
      <c r="KTU673" s="67"/>
      <c r="KTV673" s="67"/>
      <c r="KTW673" s="67"/>
      <c r="KTX673" s="67"/>
      <c r="KTY673" s="67"/>
      <c r="KTZ673" s="67"/>
      <c r="KUA673" s="67"/>
      <c r="KUB673" s="67"/>
      <c r="KUC673" s="67"/>
      <c r="KUD673" s="67"/>
      <c r="KUE673" s="67"/>
      <c r="KUF673" s="67"/>
      <c r="KUG673" s="67"/>
      <c r="KUH673" s="67"/>
      <c r="KUI673" s="67"/>
      <c r="KUJ673" s="67"/>
      <c r="KUK673" s="67"/>
      <c r="KUL673" s="67"/>
      <c r="KUM673" s="67"/>
      <c r="KUN673" s="67"/>
      <c r="KUO673" s="67"/>
      <c r="KUP673" s="67"/>
      <c r="KUQ673" s="67"/>
      <c r="KUR673" s="67"/>
      <c r="KUS673" s="67"/>
      <c r="KUT673" s="67"/>
      <c r="KUU673" s="67"/>
      <c r="KUV673" s="67"/>
      <c r="KUW673" s="67"/>
      <c r="KUX673" s="67"/>
      <c r="KUY673" s="67"/>
      <c r="KUZ673" s="67"/>
      <c r="KVA673" s="67"/>
      <c r="KVB673" s="67"/>
      <c r="KVC673" s="67"/>
      <c r="KVD673" s="67"/>
      <c r="KVE673" s="67"/>
      <c r="KVF673" s="67"/>
      <c r="KVG673" s="67"/>
      <c r="KVH673" s="67"/>
      <c r="KVI673" s="67"/>
      <c r="KVJ673" s="67"/>
      <c r="KVK673" s="67"/>
      <c r="KVL673" s="67"/>
      <c r="KVM673" s="67"/>
      <c r="KVN673" s="67"/>
      <c r="KVO673" s="67"/>
      <c r="KVP673" s="67"/>
      <c r="KVQ673" s="67"/>
      <c r="KVR673" s="67"/>
      <c r="KVS673" s="67"/>
      <c r="KVT673" s="67"/>
      <c r="KVU673" s="67"/>
      <c r="KVV673" s="67"/>
      <c r="KVW673" s="67"/>
      <c r="KVX673" s="67"/>
      <c r="KVY673" s="67"/>
      <c r="KVZ673" s="67"/>
      <c r="KWA673" s="67"/>
      <c r="KWB673" s="67"/>
      <c r="KWC673" s="67"/>
      <c r="KWD673" s="67"/>
      <c r="KWE673" s="67"/>
      <c r="KWF673" s="67"/>
      <c r="KWG673" s="67"/>
      <c r="KWH673" s="67"/>
      <c r="KWI673" s="67"/>
      <c r="KWJ673" s="67"/>
      <c r="KWK673" s="67"/>
      <c r="KWL673" s="67"/>
      <c r="KWM673" s="67"/>
      <c r="KWN673" s="67"/>
      <c r="KWO673" s="67"/>
      <c r="KWP673" s="67"/>
      <c r="KWQ673" s="67"/>
      <c r="KWR673" s="67"/>
      <c r="KWS673" s="67"/>
      <c r="KWT673" s="67"/>
      <c r="KWU673" s="67"/>
      <c r="KWV673" s="67"/>
      <c r="KWW673" s="67"/>
      <c r="KWX673" s="67"/>
      <c r="KWY673" s="67"/>
      <c r="KWZ673" s="67"/>
      <c r="KXA673" s="67"/>
      <c r="KXB673" s="67"/>
      <c r="KXC673" s="67"/>
      <c r="KXD673" s="67"/>
      <c r="KXE673" s="67"/>
      <c r="KXF673" s="67"/>
      <c r="KXG673" s="67"/>
      <c r="KXH673" s="67"/>
      <c r="KXI673" s="67"/>
      <c r="KXJ673" s="67"/>
      <c r="KXK673" s="67"/>
      <c r="KXL673" s="67"/>
      <c r="KXM673" s="67"/>
      <c r="KXN673" s="67"/>
      <c r="KXO673" s="67"/>
      <c r="KXP673" s="67"/>
      <c r="KXQ673" s="67"/>
      <c r="KXR673" s="67"/>
      <c r="KXS673" s="67"/>
      <c r="KXT673" s="67"/>
      <c r="KXU673" s="67"/>
      <c r="KXV673" s="67"/>
      <c r="KXW673" s="67"/>
      <c r="KXX673" s="67"/>
      <c r="KXY673" s="67"/>
      <c r="KXZ673" s="67"/>
      <c r="KYA673" s="67"/>
      <c r="KYB673" s="67"/>
      <c r="KYC673" s="67"/>
      <c r="KYD673" s="67"/>
      <c r="KYE673" s="67"/>
      <c r="KYF673" s="67"/>
      <c r="KYG673" s="67"/>
      <c r="KYH673" s="67"/>
      <c r="KYI673" s="67"/>
      <c r="KYJ673" s="67"/>
      <c r="KYK673" s="67"/>
      <c r="KYL673" s="67"/>
      <c r="KYM673" s="67"/>
      <c r="KYN673" s="67"/>
      <c r="KYO673" s="67"/>
      <c r="KYP673" s="67"/>
      <c r="KYQ673" s="67"/>
      <c r="KYR673" s="67"/>
      <c r="KYS673" s="67"/>
      <c r="KYT673" s="67"/>
      <c r="KYU673" s="67"/>
      <c r="KYV673" s="67"/>
      <c r="KYW673" s="67"/>
      <c r="KYX673" s="67"/>
      <c r="KYY673" s="67"/>
      <c r="KYZ673" s="67"/>
      <c r="KZA673" s="67"/>
      <c r="KZB673" s="67"/>
      <c r="KZC673" s="67"/>
      <c r="KZD673" s="67"/>
      <c r="KZE673" s="67"/>
      <c r="KZF673" s="67"/>
      <c r="KZG673" s="67"/>
      <c r="KZH673" s="67"/>
      <c r="KZI673" s="67"/>
      <c r="KZJ673" s="67"/>
      <c r="KZK673" s="67"/>
      <c r="KZL673" s="67"/>
      <c r="KZM673" s="67"/>
      <c r="KZN673" s="67"/>
      <c r="KZO673" s="67"/>
      <c r="KZP673" s="67"/>
      <c r="KZQ673" s="67"/>
      <c r="KZR673" s="67"/>
      <c r="KZS673" s="67"/>
      <c r="KZT673" s="67"/>
      <c r="KZU673" s="67"/>
      <c r="KZV673" s="67"/>
      <c r="KZW673" s="67"/>
      <c r="KZX673" s="67"/>
      <c r="KZY673" s="67"/>
      <c r="KZZ673" s="67"/>
      <c r="LAA673" s="67"/>
      <c r="LAB673" s="67"/>
      <c r="LAC673" s="67"/>
      <c r="LAD673" s="67"/>
      <c r="LAE673" s="67"/>
      <c r="LAF673" s="67"/>
      <c r="LAG673" s="67"/>
      <c r="LAH673" s="67"/>
      <c r="LAI673" s="67"/>
      <c r="LAJ673" s="67"/>
      <c r="LAK673" s="67"/>
      <c r="LAL673" s="67"/>
      <c r="LAM673" s="67"/>
      <c r="LAN673" s="67"/>
      <c r="LAO673" s="67"/>
      <c r="LAP673" s="67"/>
      <c r="LAQ673" s="67"/>
      <c r="LAR673" s="67"/>
      <c r="LAS673" s="67"/>
      <c r="LAT673" s="67"/>
      <c r="LAU673" s="67"/>
      <c r="LAV673" s="67"/>
      <c r="LAW673" s="67"/>
      <c r="LAX673" s="67"/>
      <c r="LAY673" s="67"/>
      <c r="LAZ673" s="67"/>
      <c r="LBA673" s="67"/>
      <c r="LBB673" s="67"/>
      <c r="LBC673" s="67"/>
      <c r="LBD673" s="67"/>
      <c r="LBE673" s="67"/>
      <c r="LBF673" s="67"/>
      <c r="LBG673" s="67"/>
      <c r="LBH673" s="67"/>
      <c r="LBI673" s="67"/>
      <c r="LBJ673" s="67"/>
      <c r="LBK673" s="67"/>
      <c r="LBL673" s="67"/>
      <c r="LBM673" s="67"/>
      <c r="LBN673" s="67"/>
      <c r="LBO673" s="67"/>
      <c r="LBP673" s="67"/>
      <c r="LBQ673" s="67"/>
      <c r="LBR673" s="67"/>
      <c r="LBS673" s="67"/>
      <c r="LBT673" s="67"/>
      <c r="LBU673" s="67"/>
      <c r="LBV673" s="67"/>
      <c r="LBW673" s="67"/>
      <c r="LBX673" s="67"/>
      <c r="LBY673" s="67"/>
      <c r="LBZ673" s="67"/>
      <c r="LCA673" s="67"/>
      <c r="LCB673" s="67"/>
      <c r="LCC673" s="67"/>
      <c r="LCD673" s="67"/>
      <c r="LCE673" s="67"/>
      <c r="LCF673" s="67"/>
      <c r="LCG673" s="67"/>
      <c r="LCH673" s="67"/>
      <c r="LCI673" s="67"/>
      <c r="LCJ673" s="67"/>
      <c r="LCK673" s="67"/>
      <c r="LCL673" s="67"/>
      <c r="LCM673" s="67"/>
      <c r="LCN673" s="67"/>
      <c r="LCO673" s="67"/>
      <c r="LCP673" s="67"/>
      <c r="LCQ673" s="67"/>
      <c r="LCR673" s="67"/>
      <c r="LCS673" s="67"/>
      <c r="LCT673" s="67"/>
      <c r="LCU673" s="67"/>
      <c r="LCV673" s="67"/>
      <c r="LCW673" s="67"/>
      <c r="LCX673" s="67"/>
      <c r="LCY673" s="67"/>
      <c r="LCZ673" s="67"/>
      <c r="LDA673" s="67"/>
      <c r="LDB673" s="67"/>
      <c r="LDC673" s="67"/>
      <c r="LDD673" s="67"/>
      <c r="LDE673" s="67"/>
      <c r="LDF673" s="67"/>
      <c r="LDG673" s="67"/>
      <c r="LDH673" s="67"/>
      <c r="LDI673" s="67"/>
      <c r="LDJ673" s="67"/>
      <c r="LDK673" s="67"/>
      <c r="LDL673" s="67"/>
      <c r="LDM673" s="67"/>
      <c r="LDN673" s="67"/>
      <c r="LDO673" s="67"/>
      <c r="LDP673" s="67"/>
      <c r="LDQ673" s="67"/>
      <c r="LDR673" s="67"/>
      <c r="LDS673" s="67"/>
      <c r="LDT673" s="67"/>
      <c r="LDU673" s="67"/>
      <c r="LDV673" s="67"/>
      <c r="LDW673" s="67"/>
      <c r="LDX673" s="67"/>
      <c r="LDY673" s="67"/>
      <c r="LDZ673" s="67"/>
      <c r="LEA673" s="67"/>
      <c r="LEB673" s="67"/>
      <c r="LEC673" s="67"/>
      <c r="LED673" s="67"/>
      <c r="LEE673" s="67"/>
      <c r="LEF673" s="67"/>
      <c r="LEG673" s="67"/>
      <c r="LEH673" s="67"/>
      <c r="LEI673" s="67"/>
      <c r="LEJ673" s="67"/>
      <c r="LEK673" s="67"/>
      <c r="LEL673" s="67"/>
      <c r="LEM673" s="67"/>
      <c r="LEN673" s="67"/>
      <c r="LEO673" s="67"/>
      <c r="LEP673" s="67"/>
      <c r="LEQ673" s="67"/>
      <c r="LER673" s="67"/>
      <c r="LES673" s="67"/>
      <c r="LET673" s="67"/>
      <c r="LEU673" s="67"/>
      <c r="LEV673" s="67"/>
      <c r="LEW673" s="67"/>
      <c r="LEX673" s="67"/>
      <c r="LEY673" s="67"/>
      <c r="LEZ673" s="67"/>
      <c r="LFA673" s="67"/>
      <c r="LFB673" s="67"/>
      <c r="LFC673" s="67"/>
      <c r="LFD673" s="67"/>
      <c r="LFE673" s="67"/>
      <c r="LFF673" s="67"/>
      <c r="LFG673" s="67"/>
      <c r="LFH673" s="67"/>
      <c r="LFI673" s="67"/>
      <c r="LFJ673" s="67"/>
      <c r="LFK673" s="67"/>
      <c r="LFL673" s="67"/>
      <c r="LFM673" s="67"/>
      <c r="LFN673" s="67"/>
      <c r="LFO673" s="67"/>
      <c r="LFP673" s="67"/>
      <c r="LFQ673" s="67"/>
      <c r="LFR673" s="67"/>
      <c r="LFS673" s="67"/>
      <c r="LFT673" s="67"/>
      <c r="LFU673" s="67"/>
      <c r="LFV673" s="67"/>
      <c r="LFW673" s="67"/>
      <c r="LFX673" s="67"/>
      <c r="LFY673" s="67"/>
      <c r="LFZ673" s="67"/>
      <c r="LGA673" s="67"/>
      <c r="LGB673" s="67"/>
      <c r="LGC673" s="67"/>
      <c r="LGD673" s="67"/>
      <c r="LGE673" s="67"/>
      <c r="LGF673" s="67"/>
      <c r="LGG673" s="67"/>
      <c r="LGH673" s="67"/>
      <c r="LGI673" s="67"/>
      <c r="LGJ673" s="67"/>
      <c r="LGK673" s="67"/>
      <c r="LGL673" s="67"/>
      <c r="LGM673" s="67"/>
      <c r="LGN673" s="67"/>
      <c r="LGO673" s="67"/>
      <c r="LGP673" s="67"/>
      <c r="LGQ673" s="67"/>
      <c r="LGR673" s="67"/>
      <c r="LGS673" s="67"/>
      <c r="LGT673" s="67"/>
      <c r="LGU673" s="67"/>
      <c r="LGV673" s="67"/>
      <c r="LGW673" s="67"/>
      <c r="LGX673" s="67"/>
      <c r="LGY673" s="67"/>
      <c r="LGZ673" s="67"/>
      <c r="LHA673" s="67"/>
      <c r="LHB673" s="67"/>
      <c r="LHC673" s="67"/>
      <c r="LHD673" s="67"/>
      <c r="LHE673" s="67"/>
      <c r="LHF673" s="67"/>
      <c r="LHG673" s="67"/>
      <c r="LHH673" s="67"/>
      <c r="LHI673" s="67"/>
      <c r="LHJ673" s="67"/>
      <c r="LHK673" s="67"/>
      <c r="LHL673" s="67"/>
      <c r="LHM673" s="67"/>
      <c r="LHN673" s="67"/>
      <c r="LHO673" s="67"/>
      <c r="LHP673" s="67"/>
      <c r="LHQ673" s="67"/>
      <c r="LHR673" s="67"/>
      <c r="LHS673" s="67"/>
      <c r="LHT673" s="67"/>
      <c r="LHU673" s="67"/>
      <c r="LHV673" s="67"/>
      <c r="LHW673" s="67"/>
      <c r="LHX673" s="67"/>
      <c r="LHY673" s="67"/>
      <c r="LHZ673" s="67"/>
      <c r="LIA673" s="67"/>
      <c r="LIB673" s="67"/>
      <c r="LIC673" s="67"/>
      <c r="LID673" s="67"/>
      <c r="LIE673" s="67"/>
      <c r="LIF673" s="67"/>
      <c r="LIG673" s="67"/>
      <c r="LIH673" s="67"/>
      <c r="LII673" s="67"/>
      <c r="LIJ673" s="67"/>
      <c r="LIK673" s="67"/>
      <c r="LIL673" s="67"/>
      <c r="LIM673" s="67"/>
      <c r="LIN673" s="67"/>
      <c r="LIO673" s="67"/>
      <c r="LIP673" s="67"/>
      <c r="LIQ673" s="67"/>
      <c r="LIR673" s="67"/>
      <c r="LIS673" s="67"/>
      <c r="LIT673" s="67"/>
      <c r="LIU673" s="67"/>
      <c r="LIV673" s="67"/>
      <c r="LIW673" s="67"/>
      <c r="LIX673" s="67"/>
      <c r="LIY673" s="67"/>
      <c r="LIZ673" s="67"/>
      <c r="LJA673" s="67"/>
      <c r="LJB673" s="67"/>
      <c r="LJC673" s="67"/>
      <c r="LJD673" s="67"/>
      <c r="LJE673" s="67"/>
      <c r="LJF673" s="67"/>
      <c r="LJG673" s="67"/>
      <c r="LJH673" s="67"/>
      <c r="LJI673" s="67"/>
      <c r="LJJ673" s="67"/>
      <c r="LJK673" s="67"/>
      <c r="LJL673" s="67"/>
      <c r="LJM673" s="67"/>
      <c r="LJN673" s="67"/>
      <c r="LJO673" s="67"/>
      <c r="LJP673" s="67"/>
      <c r="LJQ673" s="67"/>
      <c r="LJR673" s="67"/>
      <c r="LJS673" s="67"/>
      <c r="LJT673" s="67"/>
      <c r="LJU673" s="67"/>
      <c r="LJV673" s="67"/>
      <c r="LJW673" s="67"/>
      <c r="LJX673" s="67"/>
      <c r="LJY673" s="67"/>
      <c r="LJZ673" s="67"/>
      <c r="LKA673" s="67"/>
      <c r="LKB673" s="67"/>
      <c r="LKC673" s="67"/>
      <c r="LKD673" s="67"/>
      <c r="LKE673" s="67"/>
      <c r="LKF673" s="67"/>
      <c r="LKG673" s="67"/>
      <c r="LKH673" s="67"/>
      <c r="LKI673" s="67"/>
      <c r="LKJ673" s="67"/>
      <c r="LKK673" s="67"/>
      <c r="LKL673" s="67"/>
      <c r="LKM673" s="67"/>
      <c r="LKN673" s="67"/>
      <c r="LKO673" s="67"/>
      <c r="LKP673" s="67"/>
      <c r="LKQ673" s="67"/>
      <c r="LKR673" s="67"/>
      <c r="LKS673" s="67"/>
      <c r="LKT673" s="67"/>
      <c r="LKU673" s="67"/>
      <c r="LKV673" s="67"/>
      <c r="LKW673" s="67"/>
      <c r="LKX673" s="67"/>
      <c r="LKY673" s="67"/>
      <c r="LKZ673" s="67"/>
      <c r="LLA673" s="67"/>
      <c r="LLB673" s="67"/>
      <c r="LLC673" s="67"/>
      <c r="LLD673" s="67"/>
      <c r="LLE673" s="67"/>
      <c r="LLF673" s="67"/>
      <c r="LLG673" s="67"/>
      <c r="LLH673" s="67"/>
      <c r="LLI673" s="67"/>
      <c r="LLJ673" s="67"/>
      <c r="LLK673" s="67"/>
      <c r="LLL673" s="67"/>
      <c r="LLM673" s="67"/>
      <c r="LLN673" s="67"/>
      <c r="LLO673" s="67"/>
      <c r="LLP673" s="67"/>
      <c r="LLQ673" s="67"/>
      <c r="LLR673" s="67"/>
      <c r="LLS673" s="67"/>
      <c r="LLT673" s="67"/>
      <c r="LLU673" s="67"/>
      <c r="LLV673" s="67"/>
      <c r="LLW673" s="67"/>
      <c r="LLX673" s="67"/>
      <c r="LLY673" s="67"/>
      <c r="LLZ673" s="67"/>
      <c r="LMA673" s="67"/>
      <c r="LMB673" s="67"/>
      <c r="LMC673" s="67"/>
      <c r="LMD673" s="67"/>
      <c r="LME673" s="67"/>
      <c r="LMF673" s="67"/>
      <c r="LMG673" s="67"/>
      <c r="LMH673" s="67"/>
      <c r="LMI673" s="67"/>
      <c r="LMJ673" s="67"/>
      <c r="LMK673" s="67"/>
      <c r="LML673" s="67"/>
      <c r="LMM673" s="67"/>
      <c r="LMN673" s="67"/>
      <c r="LMO673" s="67"/>
      <c r="LMP673" s="67"/>
      <c r="LMQ673" s="67"/>
      <c r="LMR673" s="67"/>
      <c r="LMS673" s="67"/>
      <c r="LMT673" s="67"/>
      <c r="LMU673" s="67"/>
      <c r="LMV673" s="67"/>
      <c r="LMW673" s="67"/>
      <c r="LMX673" s="67"/>
      <c r="LMY673" s="67"/>
      <c r="LMZ673" s="67"/>
      <c r="LNA673" s="67"/>
      <c r="LNB673" s="67"/>
      <c r="LNC673" s="67"/>
      <c r="LND673" s="67"/>
      <c r="LNE673" s="67"/>
      <c r="LNF673" s="67"/>
      <c r="LNG673" s="67"/>
      <c r="LNH673" s="67"/>
      <c r="LNI673" s="67"/>
      <c r="LNJ673" s="67"/>
      <c r="LNK673" s="67"/>
      <c r="LNL673" s="67"/>
      <c r="LNM673" s="67"/>
      <c r="LNN673" s="67"/>
      <c r="LNO673" s="67"/>
      <c r="LNP673" s="67"/>
      <c r="LNQ673" s="67"/>
      <c r="LNR673" s="67"/>
      <c r="LNS673" s="67"/>
      <c r="LNT673" s="67"/>
      <c r="LNU673" s="67"/>
      <c r="LNV673" s="67"/>
      <c r="LNW673" s="67"/>
      <c r="LNX673" s="67"/>
      <c r="LNY673" s="67"/>
      <c r="LNZ673" s="67"/>
      <c r="LOA673" s="67"/>
      <c r="LOB673" s="67"/>
      <c r="LOC673" s="67"/>
      <c r="LOD673" s="67"/>
      <c r="LOE673" s="67"/>
      <c r="LOF673" s="67"/>
      <c r="LOG673" s="67"/>
      <c r="LOH673" s="67"/>
      <c r="LOI673" s="67"/>
      <c r="LOJ673" s="67"/>
      <c r="LOK673" s="67"/>
      <c r="LOL673" s="67"/>
      <c r="LOM673" s="67"/>
      <c r="LON673" s="67"/>
      <c r="LOO673" s="67"/>
      <c r="LOP673" s="67"/>
      <c r="LOQ673" s="67"/>
      <c r="LOR673" s="67"/>
      <c r="LOS673" s="67"/>
      <c r="LOT673" s="67"/>
      <c r="LOU673" s="67"/>
      <c r="LOV673" s="67"/>
      <c r="LOW673" s="67"/>
      <c r="LOX673" s="67"/>
      <c r="LOY673" s="67"/>
      <c r="LOZ673" s="67"/>
      <c r="LPA673" s="67"/>
      <c r="LPB673" s="67"/>
      <c r="LPC673" s="67"/>
      <c r="LPD673" s="67"/>
      <c r="LPE673" s="67"/>
      <c r="LPF673" s="67"/>
      <c r="LPG673" s="67"/>
      <c r="LPH673" s="67"/>
      <c r="LPI673" s="67"/>
      <c r="LPJ673" s="67"/>
      <c r="LPK673" s="67"/>
      <c r="LPL673" s="67"/>
      <c r="LPM673" s="67"/>
      <c r="LPN673" s="67"/>
      <c r="LPO673" s="67"/>
      <c r="LPP673" s="67"/>
      <c r="LPQ673" s="67"/>
      <c r="LPR673" s="67"/>
      <c r="LPS673" s="67"/>
      <c r="LPT673" s="67"/>
      <c r="LPU673" s="67"/>
      <c r="LPV673" s="67"/>
      <c r="LPW673" s="67"/>
      <c r="LPX673" s="67"/>
      <c r="LPY673" s="67"/>
      <c r="LPZ673" s="67"/>
      <c r="LQA673" s="67"/>
      <c r="LQB673" s="67"/>
      <c r="LQC673" s="67"/>
      <c r="LQD673" s="67"/>
      <c r="LQE673" s="67"/>
      <c r="LQF673" s="67"/>
      <c r="LQG673" s="67"/>
      <c r="LQH673" s="67"/>
      <c r="LQI673" s="67"/>
      <c r="LQJ673" s="67"/>
      <c r="LQK673" s="67"/>
      <c r="LQL673" s="67"/>
      <c r="LQM673" s="67"/>
      <c r="LQN673" s="67"/>
      <c r="LQO673" s="67"/>
      <c r="LQP673" s="67"/>
      <c r="LQQ673" s="67"/>
      <c r="LQR673" s="67"/>
      <c r="LQS673" s="67"/>
      <c r="LQT673" s="67"/>
      <c r="LQU673" s="67"/>
      <c r="LQV673" s="67"/>
      <c r="LQW673" s="67"/>
      <c r="LQX673" s="67"/>
      <c r="LQY673" s="67"/>
      <c r="LQZ673" s="67"/>
      <c r="LRA673" s="67"/>
      <c r="LRB673" s="67"/>
      <c r="LRC673" s="67"/>
      <c r="LRD673" s="67"/>
      <c r="LRE673" s="67"/>
      <c r="LRF673" s="67"/>
      <c r="LRG673" s="67"/>
      <c r="LRH673" s="67"/>
      <c r="LRI673" s="67"/>
      <c r="LRJ673" s="67"/>
      <c r="LRK673" s="67"/>
      <c r="LRL673" s="67"/>
      <c r="LRM673" s="67"/>
      <c r="LRN673" s="67"/>
      <c r="LRO673" s="67"/>
      <c r="LRP673" s="67"/>
      <c r="LRQ673" s="67"/>
      <c r="LRR673" s="67"/>
      <c r="LRS673" s="67"/>
      <c r="LRT673" s="67"/>
      <c r="LRU673" s="67"/>
      <c r="LRV673" s="67"/>
      <c r="LRW673" s="67"/>
      <c r="LRX673" s="67"/>
      <c r="LRY673" s="67"/>
      <c r="LRZ673" s="67"/>
      <c r="LSA673" s="67"/>
      <c r="LSB673" s="67"/>
      <c r="LSC673" s="67"/>
      <c r="LSD673" s="67"/>
      <c r="LSE673" s="67"/>
      <c r="LSF673" s="67"/>
      <c r="LSG673" s="67"/>
      <c r="LSH673" s="67"/>
      <c r="LSI673" s="67"/>
      <c r="LSJ673" s="67"/>
      <c r="LSK673" s="67"/>
      <c r="LSL673" s="67"/>
      <c r="LSM673" s="67"/>
      <c r="LSN673" s="67"/>
      <c r="LSO673" s="67"/>
      <c r="LSP673" s="67"/>
      <c r="LSQ673" s="67"/>
      <c r="LSR673" s="67"/>
      <c r="LSS673" s="67"/>
      <c r="LST673" s="67"/>
      <c r="LSU673" s="67"/>
      <c r="LSV673" s="67"/>
      <c r="LSW673" s="67"/>
      <c r="LSX673" s="67"/>
      <c r="LSY673" s="67"/>
      <c r="LSZ673" s="67"/>
      <c r="LTA673" s="67"/>
      <c r="LTB673" s="67"/>
      <c r="LTC673" s="67"/>
      <c r="LTD673" s="67"/>
      <c r="LTE673" s="67"/>
      <c r="LTF673" s="67"/>
      <c r="LTG673" s="67"/>
      <c r="LTH673" s="67"/>
      <c r="LTI673" s="67"/>
      <c r="LTJ673" s="67"/>
      <c r="LTK673" s="67"/>
      <c r="LTL673" s="67"/>
      <c r="LTM673" s="67"/>
      <c r="LTN673" s="67"/>
      <c r="LTO673" s="67"/>
      <c r="LTP673" s="67"/>
      <c r="LTQ673" s="67"/>
      <c r="LTR673" s="67"/>
      <c r="LTS673" s="67"/>
      <c r="LTT673" s="67"/>
      <c r="LTU673" s="67"/>
      <c r="LTV673" s="67"/>
      <c r="LTW673" s="67"/>
      <c r="LTX673" s="67"/>
      <c r="LTY673" s="67"/>
      <c r="LTZ673" s="67"/>
      <c r="LUA673" s="67"/>
      <c r="LUB673" s="67"/>
      <c r="LUC673" s="67"/>
      <c r="LUD673" s="67"/>
      <c r="LUE673" s="67"/>
      <c r="LUF673" s="67"/>
      <c r="LUG673" s="67"/>
      <c r="LUH673" s="67"/>
      <c r="LUI673" s="67"/>
      <c r="LUJ673" s="67"/>
      <c r="LUK673" s="67"/>
      <c r="LUL673" s="67"/>
      <c r="LUM673" s="67"/>
      <c r="LUN673" s="67"/>
      <c r="LUO673" s="67"/>
      <c r="LUP673" s="67"/>
      <c r="LUQ673" s="67"/>
      <c r="LUR673" s="67"/>
      <c r="LUS673" s="67"/>
      <c r="LUT673" s="67"/>
      <c r="LUU673" s="67"/>
      <c r="LUV673" s="67"/>
      <c r="LUW673" s="67"/>
      <c r="LUX673" s="67"/>
      <c r="LUY673" s="67"/>
      <c r="LUZ673" s="67"/>
      <c r="LVA673" s="67"/>
      <c r="LVB673" s="67"/>
      <c r="LVC673" s="67"/>
      <c r="LVD673" s="67"/>
      <c r="LVE673" s="67"/>
      <c r="LVF673" s="67"/>
      <c r="LVG673" s="67"/>
      <c r="LVH673" s="67"/>
      <c r="LVI673" s="67"/>
      <c r="LVJ673" s="67"/>
      <c r="LVK673" s="67"/>
      <c r="LVL673" s="67"/>
      <c r="LVM673" s="67"/>
      <c r="LVN673" s="67"/>
      <c r="LVO673" s="67"/>
      <c r="LVP673" s="67"/>
      <c r="LVQ673" s="67"/>
      <c r="LVR673" s="67"/>
      <c r="LVS673" s="67"/>
      <c r="LVT673" s="67"/>
      <c r="LVU673" s="67"/>
      <c r="LVV673" s="67"/>
      <c r="LVW673" s="67"/>
      <c r="LVX673" s="67"/>
      <c r="LVY673" s="67"/>
      <c r="LVZ673" s="67"/>
      <c r="LWA673" s="67"/>
      <c r="LWB673" s="67"/>
      <c r="LWC673" s="67"/>
      <c r="LWD673" s="67"/>
      <c r="LWE673" s="67"/>
      <c r="LWF673" s="67"/>
      <c r="LWG673" s="67"/>
      <c r="LWH673" s="67"/>
      <c r="LWI673" s="67"/>
      <c r="LWJ673" s="67"/>
      <c r="LWK673" s="67"/>
      <c r="LWL673" s="67"/>
      <c r="LWM673" s="67"/>
      <c r="LWN673" s="67"/>
      <c r="LWO673" s="67"/>
      <c r="LWP673" s="67"/>
      <c r="LWQ673" s="67"/>
      <c r="LWR673" s="67"/>
      <c r="LWS673" s="67"/>
      <c r="LWT673" s="67"/>
      <c r="LWU673" s="67"/>
      <c r="LWV673" s="67"/>
      <c r="LWW673" s="67"/>
      <c r="LWX673" s="67"/>
      <c r="LWY673" s="67"/>
      <c r="LWZ673" s="67"/>
      <c r="LXA673" s="67"/>
      <c r="LXB673" s="67"/>
      <c r="LXC673" s="67"/>
      <c r="LXD673" s="67"/>
      <c r="LXE673" s="67"/>
      <c r="LXF673" s="67"/>
      <c r="LXG673" s="67"/>
      <c r="LXH673" s="67"/>
      <c r="LXI673" s="67"/>
      <c r="LXJ673" s="67"/>
      <c r="LXK673" s="67"/>
      <c r="LXL673" s="67"/>
      <c r="LXM673" s="67"/>
      <c r="LXN673" s="67"/>
      <c r="LXO673" s="67"/>
      <c r="LXP673" s="67"/>
      <c r="LXQ673" s="67"/>
      <c r="LXR673" s="67"/>
      <c r="LXS673" s="67"/>
      <c r="LXT673" s="67"/>
      <c r="LXU673" s="67"/>
      <c r="LXV673" s="67"/>
      <c r="LXW673" s="67"/>
      <c r="LXX673" s="67"/>
      <c r="LXY673" s="67"/>
      <c r="LXZ673" s="67"/>
      <c r="LYA673" s="67"/>
      <c r="LYB673" s="67"/>
      <c r="LYC673" s="67"/>
      <c r="LYD673" s="67"/>
      <c r="LYE673" s="67"/>
      <c r="LYF673" s="67"/>
      <c r="LYG673" s="67"/>
      <c r="LYH673" s="67"/>
      <c r="LYI673" s="67"/>
      <c r="LYJ673" s="67"/>
      <c r="LYK673" s="67"/>
      <c r="LYL673" s="67"/>
      <c r="LYM673" s="67"/>
      <c r="LYN673" s="67"/>
      <c r="LYO673" s="67"/>
      <c r="LYP673" s="67"/>
      <c r="LYQ673" s="67"/>
      <c r="LYR673" s="67"/>
      <c r="LYS673" s="67"/>
      <c r="LYT673" s="67"/>
      <c r="LYU673" s="67"/>
      <c r="LYV673" s="67"/>
      <c r="LYW673" s="67"/>
      <c r="LYX673" s="67"/>
      <c r="LYY673" s="67"/>
      <c r="LYZ673" s="67"/>
      <c r="LZA673" s="67"/>
      <c r="LZB673" s="67"/>
      <c r="LZC673" s="67"/>
      <c r="LZD673" s="67"/>
      <c r="LZE673" s="67"/>
      <c r="LZF673" s="67"/>
      <c r="LZG673" s="67"/>
      <c r="LZH673" s="67"/>
      <c r="LZI673" s="67"/>
      <c r="LZJ673" s="67"/>
      <c r="LZK673" s="67"/>
      <c r="LZL673" s="67"/>
      <c r="LZM673" s="67"/>
      <c r="LZN673" s="67"/>
      <c r="LZO673" s="67"/>
      <c r="LZP673" s="67"/>
      <c r="LZQ673" s="67"/>
      <c r="LZR673" s="67"/>
      <c r="LZS673" s="67"/>
      <c r="LZT673" s="67"/>
      <c r="LZU673" s="67"/>
      <c r="LZV673" s="67"/>
      <c r="LZW673" s="67"/>
      <c r="LZX673" s="67"/>
      <c r="LZY673" s="67"/>
      <c r="LZZ673" s="67"/>
      <c r="MAA673" s="67"/>
      <c r="MAB673" s="67"/>
      <c r="MAC673" s="67"/>
      <c r="MAD673" s="67"/>
      <c r="MAE673" s="67"/>
      <c r="MAF673" s="67"/>
      <c r="MAG673" s="67"/>
      <c r="MAH673" s="67"/>
      <c r="MAI673" s="67"/>
      <c r="MAJ673" s="67"/>
      <c r="MAK673" s="67"/>
      <c r="MAL673" s="67"/>
      <c r="MAM673" s="67"/>
      <c r="MAN673" s="67"/>
      <c r="MAO673" s="67"/>
      <c r="MAP673" s="67"/>
      <c r="MAQ673" s="67"/>
      <c r="MAR673" s="67"/>
      <c r="MAS673" s="67"/>
      <c r="MAT673" s="67"/>
      <c r="MAU673" s="67"/>
      <c r="MAV673" s="67"/>
      <c r="MAW673" s="67"/>
      <c r="MAX673" s="67"/>
      <c r="MAY673" s="67"/>
      <c r="MAZ673" s="67"/>
      <c r="MBA673" s="67"/>
      <c r="MBB673" s="67"/>
      <c r="MBC673" s="67"/>
      <c r="MBD673" s="67"/>
      <c r="MBE673" s="67"/>
      <c r="MBF673" s="67"/>
      <c r="MBG673" s="67"/>
      <c r="MBH673" s="67"/>
      <c r="MBI673" s="67"/>
      <c r="MBJ673" s="67"/>
      <c r="MBK673" s="67"/>
      <c r="MBL673" s="67"/>
      <c r="MBM673" s="67"/>
      <c r="MBN673" s="67"/>
      <c r="MBO673" s="67"/>
      <c r="MBP673" s="67"/>
      <c r="MBQ673" s="67"/>
      <c r="MBR673" s="67"/>
      <c r="MBS673" s="67"/>
      <c r="MBT673" s="67"/>
      <c r="MBU673" s="67"/>
      <c r="MBV673" s="67"/>
      <c r="MBW673" s="67"/>
      <c r="MBX673" s="67"/>
      <c r="MBY673" s="67"/>
      <c r="MBZ673" s="67"/>
      <c r="MCA673" s="67"/>
      <c r="MCB673" s="67"/>
      <c r="MCC673" s="67"/>
      <c r="MCD673" s="67"/>
      <c r="MCE673" s="67"/>
      <c r="MCF673" s="67"/>
      <c r="MCG673" s="67"/>
      <c r="MCH673" s="67"/>
      <c r="MCI673" s="67"/>
      <c r="MCJ673" s="67"/>
      <c r="MCK673" s="67"/>
      <c r="MCL673" s="67"/>
      <c r="MCM673" s="67"/>
      <c r="MCN673" s="67"/>
      <c r="MCO673" s="67"/>
      <c r="MCP673" s="67"/>
      <c r="MCQ673" s="67"/>
      <c r="MCR673" s="67"/>
      <c r="MCS673" s="67"/>
      <c r="MCT673" s="67"/>
      <c r="MCU673" s="67"/>
      <c r="MCV673" s="67"/>
      <c r="MCW673" s="67"/>
      <c r="MCX673" s="67"/>
      <c r="MCY673" s="67"/>
      <c r="MCZ673" s="67"/>
      <c r="MDA673" s="67"/>
      <c r="MDB673" s="67"/>
      <c r="MDC673" s="67"/>
      <c r="MDD673" s="67"/>
      <c r="MDE673" s="67"/>
      <c r="MDF673" s="67"/>
      <c r="MDG673" s="67"/>
      <c r="MDH673" s="67"/>
      <c r="MDI673" s="67"/>
      <c r="MDJ673" s="67"/>
      <c r="MDK673" s="67"/>
      <c r="MDL673" s="67"/>
      <c r="MDM673" s="67"/>
      <c r="MDN673" s="67"/>
      <c r="MDO673" s="67"/>
      <c r="MDP673" s="67"/>
      <c r="MDQ673" s="67"/>
      <c r="MDR673" s="67"/>
      <c r="MDS673" s="67"/>
      <c r="MDT673" s="67"/>
      <c r="MDU673" s="67"/>
      <c r="MDV673" s="67"/>
      <c r="MDW673" s="67"/>
      <c r="MDX673" s="67"/>
      <c r="MDY673" s="67"/>
      <c r="MDZ673" s="67"/>
      <c r="MEA673" s="67"/>
      <c r="MEB673" s="67"/>
      <c r="MEC673" s="67"/>
      <c r="MED673" s="67"/>
      <c r="MEE673" s="67"/>
      <c r="MEF673" s="67"/>
      <c r="MEG673" s="67"/>
      <c r="MEH673" s="67"/>
      <c r="MEI673" s="67"/>
      <c r="MEJ673" s="67"/>
      <c r="MEK673" s="67"/>
      <c r="MEL673" s="67"/>
      <c r="MEM673" s="67"/>
      <c r="MEN673" s="67"/>
      <c r="MEO673" s="67"/>
      <c r="MEP673" s="67"/>
      <c r="MEQ673" s="67"/>
      <c r="MER673" s="67"/>
      <c r="MES673" s="67"/>
      <c r="MET673" s="67"/>
      <c r="MEU673" s="67"/>
      <c r="MEV673" s="67"/>
      <c r="MEW673" s="67"/>
      <c r="MEX673" s="67"/>
      <c r="MEY673" s="67"/>
      <c r="MEZ673" s="67"/>
      <c r="MFA673" s="67"/>
      <c r="MFB673" s="67"/>
      <c r="MFC673" s="67"/>
      <c r="MFD673" s="67"/>
      <c r="MFE673" s="67"/>
      <c r="MFF673" s="67"/>
      <c r="MFG673" s="67"/>
      <c r="MFH673" s="67"/>
      <c r="MFI673" s="67"/>
      <c r="MFJ673" s="67"/>
      <c r="MFK673" s="67"/>
      <c r="MFL673" s="67"/>
      <c r="MFM673" s="67"/>
      <c r="MFN673" s="67"/>
      <c r="MFO673" s="67"/>
      <c r="MFP673" s="67"/>
      <c r="MFQ673" s="67"/>
      <c r="MFR673" s="67"/>
      <c r="MFS673" s="67"/>
      <c r="MFT673" s="67"/>
      <c r="MFU673" s="67"/>
      <c r="MFV673" s="67"/>
      <c r="MFW673" s="67"/>
      <c r="MFX673" s="67"/>
      <c r="MFY673" s="67"/>
      <c r="MFZ673" s="67"/>
      <c r="MGA673" s="67"/>
      <c r="MGB673" s="67"/>
      <c r="MGC673" s="67"/>
      <c r="MGD673" s="67"/>
      <c r="MGE673" s="67"/>
      <c r="MGF673" s="67"/>
      <c r="MGG673" s="67"/>
      <c r="MGH673" s="67"/>
      <c r="MGI673" s="67"/>
      <c r="MGJ673" s="67"/>
      <c r="MGK673" s="67"/>
      <c r="MGL673" s="67"/>
      <c r="MGM673" s="67"/>
      <c r="MGN673" s="67"/>
      <c r="MGO673" s="67"/>
      <c r="MGP673" s="67"/>
      <c r="MGQ673" s="67"/>
      <c r="MGR673" s="67"/>
      <c r="MGS673" s="67"/>
      <c r="MGT673" s="67"/>
      <c r="MGU673" s="67"/>
      <c r="MGV673" s="67"/>
      <c r="MGW673" s="67"/>
      <c r="MGX673" s="67"/>
      <c r="MGY673" s="67"/>
      <c r="MGZ673" s="67"/>
      <c r="MHA673" s="67"/>
      <c r="MHB673" s="67"/>
      <c r="MHC673" s="67"/>
      <c r="MHD673" s="67"/>
      <c r="MHE673" s="67"/>
      <c r="MHF673" s="67"/>
      <c r="MHG673" s="67"/>
      <c r="MHH673" s="67"/>
      <c r="MHI673" s="67"/>
      <c r="MHJ673" s="67"/>
      <c r="MHK673" s="67"/>
      <c r="MHL673" s="67"/>
      <c r="MHM673" s="67"/>
      <c r="MHN673" s="67"/>
      <c r="MHO673" s="67"/>
      <c r="MHP673" s="67"/>
      <c r="MHQ673" s="67"/>
      <c r="MHR673" s="67"/>
      <c r="MHS673" s="67"/>
      <c r="MHT673" s="67"/>
      <c r="MHU673" s="67"/>
      <c r="MHV673" s="67"/>
      <c r="MHW673" s="67"/>
      <c r="MHX673" s="67"/>
      <c r="MHY673" s="67"/>
      <c r="MHZ673" s="67"/>
      <c r="MIA673" s="67"/>
      <c r="MIB673" s="67"/>
      <c r="MIC673" s="67"/>
      <c r="MID673" s="67"/>
      <c r="MIE673" s="67"/>
      <c r="MIF673" s="67"/>
      <c r="MIG673" s="67"/>
      <c r="MIH673" s="67"/>
      <c r="MII673" s="67"/>
      <c r="MIJ673" s="67"/>
      <c r="MIK673" s="67"/>
      <c r="MIL673" s="67"/>
      <c r="MIM673" s="67"/>
      <c r="MIN673" s="67"/>
      <c r="MIO673" s="67"/>
      <c r="MIP673" s="67"/>
      <c r="MIQ673" s="67"/>
      <c r="MIR673" s="67"/>
      <c r="MIS673" s="67"/>
      <c r="MIT673" s="67"/>
      <c r="MIU673" s="67"/>
      <c r="MIV673" s="67"/>
      <c r="MIW673" s="67"/>
      <c r="MIX673" s="67"/>
      <c r="MIY673" s="67"/>
      <c r="MIZ673" s="67"/>
      <c r="MJA673" s="67"/>
      <c r="MJB673" s="67"/>
      <c r="MJC673" s="67"/>
      <c r="MJD673" s="67"/>
      <c r="MJE673" s="67"/>
      <c r="MJF673" s="67"/>
      <c r="MJG673" s="67"/>
      <c r="MJH673" s="67"/>
      <c r="MJI673" s="67"/>
      <c r="MJJ673" s="67"/>
      <c r="MJK673" s="67"/>
      <c r="MJL673" s="67"/>
      <c r="MJM673" s="67"/>
      <c r="MJN673" s="67"/>
      <c r="MJO673" s="67"/>
      <c r="MJP673" s="67"/>
      <c r="MJQ673" s="67"/>
      <c r="MJR673" s="67"/>
      <c r="MJS673" s="67"/>
      <c r="MJT673" s="67"/>
      <c r="MJU673" s="67"/>
      <c r="MJV673" s="67"/>
      <c r="MJW673" s="67"/>
      <c r="MJX673" s="67"/>
      <c r="MJY673" s="67"/>
      <c r="MJZ673" s="67"/>
      <c r="MKA673" s="67"/>
      <c r="MKB673" s="67"/>
      <c r="MKC673" s="67"/>
      <c r="MKD673" s="67"/>
      <c r="MKE673" s="67"/>
      <c r="MKF673" s="67"/>
      <c r="MKG673" s="67"/>
      <c r="MKH673" s="67"/>
      <c r="MKI673" s="67"/>
      <c r="MKJ673" s="67"/>
      <c r="MKK673" s="67"/>
      <c r="MKL673" s="67"/>
      <c r="MKM673" s="67"/>
      <c r="MKN673" s="67"/>
      <c r="MKO673" s="67"/>
      <c r="MKP673" s="67"/>
      <c r="MKQ673" s="67"/>
      <c r="MKR673" s="67"/>
      <c r="MKS673" s="67"/>
      <c r="MKT673" s="67"/>
      <c r="MKU673" s="67"/>
      <c r="MKV673" s="67"/>
      <c r="MKW673" s="67"/>
      <c r="MKX673" s="67"/>
      <c r="MKY673" s="67"/>
      <c r="MKZ673" s="67"/>
      <c r="MLA673" s="67"/>
      <c r="MLB673" s="67"/>
      <c r="MLC673" s="67"/>
      <c r="MLD673" s="67"/>
      <c r="MLE673" s="67"/>
      <c r="MLF673" s="67"/>
      <c r="MLG673" s="67"/>
      <c r="MLH673" s="67"/>
      <c r="MLI673" s="67"/>
      <c r="MLJ673" s="67"/>
      <c r="MLK673" s="67"/>
      <c r="MLL673" s="67"/>
      <c r="MLM673" s="67"/>
      <c r="MLN673" s="67"/>
      <c r="MLO673" s="67"/>
      <c r="MLP673" s="67"/>
      <c r="MLQ673" s="67"/>
      <c r="MLR673" s="67"/>
      <c r="MLS673" s="67"/>
      <c r="MLT673" s="67"/>
      <c r="MLU673" s="67"/>
      <c r="MLV673" s="67"/>
      <c r="MLW673" s="67"/>
      <c r="MLX673" s="67"/>
      <c r="MLY673" s="67"/>
      <c r="MLZ673" s="67"/>
      <c r="MMA673" s="67"/>
      <c r="MMB673" s="67"/>
      <c r="MMC673" s="67"/>
      <c r="MMD673" s="67"/>
      <c r="MME673" s="67"/>
      <c r="MMF673" s="67"/>
      <c r="MMG673" s="67"/>
      <c r="MMH673" s="67"/>
      <c r="MMI673" s="67"/>
      <c r="MMJ673" s="67"/>
      <c r="MMK673" s="67"/>
      <c r="MML673" s="67"/>
      <c r="MMM673" s="67"/>
      <c r="MMN673" s="67"/>
      <c r="MMO673" s="67"/>
      <c r="MMP673" s="67"/>
      <c r="MMQ673" s="67"/>
      <c r="MMR673" s="67"/>
      <c r="MMS673" s="67"/>
      <c r="MMT673" s="67"/>
      <c r="MMU673" s="67"/>
      <c r="MMV673" s="67"/>
      <c r="MMW673" s="67"/>
      <c r="MMX673" s="67"/>
      <c r="MMY673" s="67"/>
      <c r="MMZ673" s="67"/>
      <c r="MNA673" s="67"/>
      <c r="MNB673" s="67"/>
      <c r="MNC673" s="67"/>
      <c r="MND673" s="67"/>
      <c r="MNE673" s="67"/>
      <c r="MNF673" s="67"/>
      <c r="MNG673" s="67"/>
      <c r="MNH673" s="67"/>
      <c r="MNI673" s="67"/>
      <c r="MNJ673" s="67"/>
      <c r="MNK673" s="67"/>
      <c r="MNL673" s="67"/>
      <c r="MNM673" s="67"/>
      <c r="MNN673" s="67"/>
      <c r="MNO673" s="67"/>
      <c r="MNP673" s="67"/>
      <c r="MNQ673" s="67"/>
      <c r="MNR673" s="67"/>
      <c r="MNS673" s="67"/>
      <c r="MNT673" s="67"/>
      <c r="MNU673" s="67"/>
      <c r="MNV673" s="67"/>
      <c r="MNW673" s="67"/>
      <c r="MNX673" s="67"/>
      <c r="MNY673" s="67"/>
      <c r="MNZ673" s="67"/>
      <c r="MOA673" s="67"/>
      <c r="MOB673" s="67"/>
      <c r="MOC673" s="67"/>
      <c r="MOD673" s="67"/>
      <c r="MOE673" s="67"/>
      <c r="MOF673" s="67"/>
      <c r="MOG673" s="67"/>
      <c r="MOH673" s="67"/>
      <c r="MOI673" s="67"/>
      <c r="MOJ673" s="67"/>
      <c r="MOK673" s="67"/>
      <c r="MOL673" s="67"/>
      <c r="MOM673" s="67"/>
      <c r="MON673" s="67"/>
      <c r="MOO673" s="67"/>
      <c r="MOP673" s="67"/>
      <c r="MOQ673" s="67"/>
      <c r="MOR673" s="67"/>
      <c r="MOS673" s="67"/>
      <c r="MOT673" s="67"/>
      <c r="MOU673" s="67"/>
      <c r="MOV673" s="67"/>
      <c r="MOW673" s="67"/>
      <c r="MOX673" s="67"/>
      <c r="MOY673" s="67"/>
      <c r="MOZ673" s="67"/>
      <c r="MPA673" s="67"/>
      <c r="MPB673" s="67"/>
      <c r="MPC673" s="67"/>
      <c r="MPD673" s="67"/>
      <c r="MPE673" s="67"/>
      <c r="MPF673" s="67"/>
      <c r="MPG673" s="67"/>
      <c r="MPH673" s="67"/>
      <c r="MPI673" s="67"/>
      <c r="MPJ673" s="67"/>
      <c r="MPK673" s="67"/>
      <c r="MPL673" s="67"/>
      <c r="MPM673" s="67"/>
      <c r="MPN673" s="67"/>
      <c r="MPO673" s="67"/>
      <c r="MPP673" s="67"/>
      <c r="MPQ673" s="67"/>
      <c r="MPR673" s="67"/>
      <c r="MPS673" s="67"/>
      <c r="MPT673" s="67"/>
      <c r="MPU673" s="67"/>
      <c r="MPV673" s="67"/>
      <c r="MPW673" s="67"/>
      <c r="MPX673" s="67"/>
      <c r="MPY673" s="67"/>
      <c r="MPZ673" s="67"/>
      <c r="MQA673" s="67"/>
      <c r="MQB673" s="67"/>
      <c r="MQC673" s="67"/>
      <c r="MQD673" s="67"/>
      <c r="MQE673" s="67"/>
      <c r="MQF673" s="67"/>
      <c r="MQG673" s="67"/>
      <c r="MQH673" s="67"/>
      <c r="MQI673" s="67"/>
      <c r="MQJ673" s="67"/>
      <c r="MQK673" s="67"/>
      <c r="MQL673" s="67"/>
      <c r="MQM673" s="67"/>
      <c r="MQN673" s="67"/>
      <c r="MQO673" s="67"/>
      <c r="MQP673" s="67"/>
      <c r="MQQ673" s="67"/>
      <c r="MQR673" s="67"/>
      <c r="MQS673" s="67"/>
      <c r="MQT673" s="67"/>
      <c r="MQU673" s="67"/>
      <c r="MQV673" s="67"/>
      <c r="MQW673" s="67"/>
      <c r="MQX673" s="67"/>
      <c r="MQY673" s="67"/>
      <c r="MQZ673" s="67"/>
      <c r="MRA673" s="67"/>
      <c r="MRB673" s="67"/>
      <c r="MRC673" s="67"/>
      <c r="MRD673" s="67"/>
      <c r="MRE673" s="67"/>
      <c r="MRF673" s="67"/>
      <c r="MRG673" s="67"/>
      <c r="MRH673" s="67"/>
      <c r="MRI673" s="67"/>
      <c r="MRJ673" s="67"/>
      <c r="MRK673" s="67"/>
      <c r="MRL673" s="67"/>
      <c r="MRM673" s="67"/>
      <c r="MRN673" s="67"/>
      <c r="MRO673" s="67"/>
      <c r="MRP673" s="67"/>
      <c r="MRQ673" s="67"/>
      <c r="MRR673" s="67"/>
      <c r="MRS673" s="67"/>
      <c r="MRT673" s="67"/>
      <c r="MRU673" s="67"/>
      <c r="MRV673" s="67"/>
      <c r="MRW673" s="67"/>
      <c r="MRX673" s="67"/>
      <c r="MRY673" s="67"/>
      <c r="MRZ673" s="67"/>
      <c r="MSA673" s="67"/>
      <c r="MSB673" s="67"/>
      <c r="MSC673" s="67"/>
      <c r="MSD673" s="67"/>
      <c r="MSE673" s="67"/>
      <c r="MSF673" s="67"/>
      <c r="MSG673" s="67"/>
      <c r="MSH673" s="67"/>
      <c r="MSI673" s="67"/>
      <c r="MSJ673" s="67"/>
      <c r="MSK673" s="67"/>
      <c r="MSL673" s="67"/>
      <c r="MSM673" s="67"/>
      <c r="MSN673" s="67"/>
      <c r="MSO673" s="67"/>
      <c r="MSP673" s="67"/>
      <c r="MSQ673" s="67"/>
      <c r="MSR673" s="67"/>
      <c r="MSS673" s="67"/>
      <c r="MST673" s="67"/>
      <c r="MSU673" s="67"/>
      <c r="MSV673" s="67"/>
      <c r="MSW673" s="67"/>
      <c r="MSX673" s="67"/>
      <c r="MSY673" s="67"/>
      <c r="MSZ673" s="67"/>
      <c r="MTA673" s="67"/>
      <c r="MTB673" s="67"/>
      <c r="MTC673" s="67"/>
      <c r="MTD673" s="67"/>
      <c r="MTE673" s="67"/>
      <c r="MTF673" s="67"/>
      <c r="MTG673" s="67"/>
      <c r="MTH673" s="67"/>
      <c r="MTI673" s="67"/>
      <c r="MTJ673" s="67"/>
      <c r="MTK673" s="67"/>
      <c r="MTL673" s="67"/>
      <c r="MTM673" s="67"/>
      <c r="MTN673" s="67"/>
      <c r="MTO673" s="67"/>
      <c r="MTP673" s="67"/>
      <c r="MTQ673" s="67"/>
      <c r="MTR673" s="67"/>
      <c r="MTS673" s="67"/>
      <c r="MTT673" s="67"/>
      <c r="MTU673" s="67"/>
      <c r="MTV673" s="67"/>
      <c r="MTW673" s="67"/>
      <c r="MTX673" s="67"/>
      <c r="MTY673" s="67"/>
      <c r="MTZ673" s="67"/>
      <c r="MUA673" s="67"/>
      <c r="MUB673" s="67"/>
      <c r="MUC673" s="67"/>
      <c r="MUD673" s="67"/>
      <c r="MUE673" s="67"/>
      <c r="MUF673" s="67"/>
      <c r="MUG673" s="67"/>
      <c r="MUH673" s="67"/>
      <c r="MUI673" s="67"/>
      <c r="MUJ673" s="67"/>
      <c r="MUK673" s="67"/>
      <c r="MUL673" s="67"/>
      <c r="MUM673" s="67"/>
      <c r="MUN673" s="67"/>
      <c r="MUO673" s="67"/>
      <c r="MUP673" s="67"/>
      <c r="MUQ673" s="67"/>
      <c r="MUR673" s="67"/>
      <c r="MUS673" s="67"/>
      <c r="MUT673" s="67"/>
      <c r="MUU673" s="67"/>
      <c r="MUV673" s="67"/>
      <c r="MUW673" s="67"/>
      <c r="MUX673" s="67"/>
      <c r="MUY673" s="67"/>
      <c r="MUZ673" s="67"/>
      <c r="MVA673" s="67"/>
      <c r="MVB673" s="67"/>
      <c r="MVC673" s="67"/>
      <c r="MVD673" s="67"/>
      <c r="MVE673" s="67"/>
      <c r="MVF673" s="67"/>
      <c r="MVG673" s="67"/>
      <c r="MVH673" s="67"/>
      <c r="MVI673" s="67"/>
      <c r="MVJ673" s="67"/>
      <c r="MVK673" s="67"/>
      <c r="MVL673" s="67"/>
      <c r="MVM673" s="67"/>
      <c r="MVN673" s="67"/>
      <c r="MVO673" s="67"/>
      <c r="MVP673" s="67"/>
      <c r="MVQ673" s="67"/>
      <c r="MVR673" s="67"/>
      <c r="MVS673" s="67"/>
      <c r="MVT673" s="67"/>
      <c r="MVU673" s="67"/>
      <c r="MVV673" s="67"/>
      <c r="MVW673" s="67"/>
      <c r="MVX673" s="67"/>
      <c r="MVY673" s="67"/>
      <c r="MVZ673" s="67"/>
      <c r="MWA673" s="67"/>
      <c r="MWB673" s="67"/>
      <c r="MWC673" s="67"/>
      <c r="MWD673" s="67"/>
      <c r="MWE673" s="67"/>
      <c r="MWF673" s="67"/>
      <c r="MWG673" s="67"/>
      <c r="MWH673" s="67"/>
      <c r="MWI673" s="67"/>
      <c r="MWJ673" s="67"/>
      <c r="MWK673" s="67"/>
      <c r="MWL673" s="67"/>
      <c r="MWM673" s="67"/>
      <c r="MWN673" s="67"/>
      <c r="MWO673" s="67"/>
      <c r="MWP673" s="67"/>
      <c r="MWQ673" s="67"/>
      <c r="MWR673" s="67"/>
      <c r="MWS673" s="67"/>
      <c r="MWT673" s="67"/>
      <c r="MWU673" s="67"/>
      <c r="MWV673" s="67"/>
      <c r="MWW673" s="67"/>
      <c r="MWX673" s="67"/>
      <c r="MWY673" s="67"/>
      <c r="MWZ673" s="67"/>
      <c r="MXA673" s="67"/>
      <c r="MXB673" s="67"/>
      <c r="MXC673" s="67"/>
      <c r="MXD673" s="67"/>
      <c r="MXE673" s="67"/>
      <c r="MXF673" s="67"/>
      <c r="MXG673" s="67"/>
      <c r="MXH673" s="67"/>
      <c r="MXI673" s="67"/>
      <c r="MXJ673" s="67"/>
      <c r="MXK673" s="67"/>
      <c r="MXL673" s="67"/>
      <c r="MXM673" s="67"/>
      <c r="MXN673" s="67"/>
      <c r="MXO673" s="67"/>
      <c r="MXP673" s="67"/>
      <c r="MXQ673" s="67"/>
      <c r="MXR673" s="67"/>
      <c r="MXS673" s="67"/>
      <c r="MXT673" s="67"/>
      <c r="MXU673" s="67"/>
      <c r="MXV673" s="67"/>
      <c r="MXW673" s="67"/>
      <c r="MXX673" s="67"/>
      <c r="MXY673" s="67"/>
      <c r="MXZ673" s="67"/>
      <c r="MYA673" s="67"/>
      <c r="MYB673" s="67"/>
      <c r="MYC673" s="67"/>
      <c r="MYD673" s="67"/>
      <c r="MYE673" s="67"/>
      <c r="MYF673" s="67"/>
      <c r="MYG673" s="67"/>
      <c r="MYH673" s="67"/>
      <c r="MYI673" s="67"/>
      <c r="MYJ673" s="67"/>
      <c r="MYK673" s="67"/>
      <c r="MYL673" s="67"/>
      <c r="MYM673" s="67"/>
      <c r="MYN673" s="67"/>
      <c r="MYO673" s="67"/>
      <c r="MYP673" s="67"/>
      <c r="MYQ673" s="67"/>
      <c r="MYR673" s="67"/>
      <c r="MYS673" s="67"/>
      <c r="MYT673" s="67"/>
      <c r="MYU673" s="67"/>
      <c r="MYV673" s="67"/>
      <c r="MYW673" s="67"/>
      <c r="MYX673" s="67"/>
      <c r="MYY673" s="67"/>
      <c r="MYZ673" s="67"/>
      <c r="MZA673" s="67"/>
      <c r="MZB673" s="67"/>
      <c r="MZC673" s="67"/>
      <c r="MZD673" s="67"/>
      <c r="MZE673" s="67"/>
      <c r="MZF673" s="67"/>
      <c r="MZG673" s="67"/>
      <c r="MZH673" s="67"/>
      <c r="MZI673" s="67"/>
      <c r="MZJ673" s="67"/>
      <c r="MZK673" s="67"/>
      <c r="MZL673" s="67"/>
      <c r="MZM673" s="67"/>
      <c r="MZN673" s="67"/>
      <c r="MZO673" s="67"/>
      <c r="MZP673" s="67"/>
      <c r="MZQ673" s="67"/>
      <c r="MZR673" s="67"/>
      <c r="MZS673" s="67"/>
      <c r="MZT673" s="67"/>
      <c r="MZU673" s="67"/>
      <c r="MZV673" s="67"/>
      <c r="MZW673" s="67"/>
      <c r="MZX673" s="67"/>
      <c r="MZY673" s="67"/>
      <c r="MZZ673" s="67"/>
      <c r="NAA673" s="67"/>
      <c r="NAB673" s="67"/>
      <c r="NAC673" s="67"/>
      <c r="NAD673" s="67"/>
      <c r="NAE673" s="67"/>
      <c r="NAF673" s="67"/>
      <c r="NAG673" s="67"/>
      <c r="NAH673" s="67"/>
      <c r="NAI673" s="67"/>
      <c r="NAJ673" s="67"/>
      <c r="NAK673" s="67"/>
      <c r="NAL673" s="67"/>
      <c r="NAM673" s="67"/>
      <c r="NAN673" s="67"/>
      <c r="NAO673" s="67"/>
      <c r="NAP673" s="67"/>
      <c r="NAQ673" s="67"/>
      <c r="NAR673" s="67"/>
      <c r="NAS673" s="67"/>
      <c r="NAT673" s="67"/>
      <c r="NAU673" s="67"/>
      <c r="NAV673" s="67"/>
      <c r="NAW673" s="67"/>
      <c r="NAX673" s="67"/>
      <c r="NAY673" s="67"/>
      <c r="NAZ673" s="67"/>
      <c r="NBA673" s="67"/>
      <c r="NBB673" s="67"/>
      <c r="NBC673" s="67"/>
      <c r="NBD673" s="67"/>
      <c r="NBE673" s="67"/>
      <c r="NBF673" s="67"/>
      <c r="NBG673" s="67"/>
      <c r="NBH673" s="67"/>
      <c r="NBI673" s="67"/>
      <c r="NBJ673" s="67"/>
      <c r="NBK673" s="67"/>
      <c r="NBL673" s="67"/>
      <c r="NBM673" s="67"/>
      <c r="NBN673" s="67"/>
      <c r="NBO673" s="67"/>
      <c r="NBP673" s="67"/>
      <c r="NBQ673" s="67"/>
      <c r="NBR673" s="67"/>
      <c r="NBS673" s="67"/>
      <c r="NBT673" s="67"/>
      <c r="NBU673" s="67"/>
      <c r="NBV673" s="67"/>
      <c r="NBW673" s="67"/>
      <c r="NBX673" s="67"/>
      <c r="NBY673" s="67"/>
      <c r="NBZ673" s="67"/>
      <c r="NCA673" s="67"/>
      <c r="NCB673" s="67"/>
      <c r="NCC673" s="67"/>
      <c r="NCD673" s="67"/>
      <c r="NCE673" s="67"/>
      <c r="NCF673" s="67"/>
      <c r="NCG673" s="67"/>
      <c r="NCH673" s="67"/>
      <c r="NCI673" s="67"/>
      <c r="NCJ673" s="67"/>
      <c r="NCK673" s="67"/>
      <c r="NCL673" s="67"/>
      <c r="NCM673" s="67"/>
      <c r="NCN673" s="67"/>
      <c r="NCO673" s="67"/>
      <c r="NCP673" s="67"/>
      <c r="NCQ673" s="67"/>
      <c r="NCR673" s="67"/>
      <c r="NCS673" s="67"/>
      <c r="NCT673" s="67"/>
      <c r="NCU673" s="67"/>
      <c r="NCV673" s="67"/>
      <c r="NCW673" s="67"/>
      <c r="NCX673" s="67"/>
      <c r="NCY673" s="67"/>
      <c r="NCZ673" s="67"/>
      <c r="NDA673" s="67"/>
      <c r="NDB673" s="67"/>
      <c r="NDC673" s="67"/>
      <c r="NDD673" s="67"/>
      <c r="NDE673" s="67"/>
      <c r="NDF673" s="67"/>
      <c r="NDG673" s="67"/>
      <c r="NDH673" s="67"/>
      <c r="NDI673" s="67"/>
      <c r="NDJ673" s="67"/>
      <c r="NDK673" s="67"/>
      <c r="NDL673" s="67"/>
      <c r="NDM673" s="67"/>
      <c r="NDN673" s="67"/>
      <c r="NDO673" s="67"/>
      <c r="NDP673" s="67"/>
      <c r="NDQ673" s="67"/>
      <c r="NDR673" s="67"/>
      <c r="NDS673" s="67"/>
      <c r="NDT673" s="67"/>
      <c r="NDU673" s="67"/>
      <c r="NDV673" s="67"/>
      <c r="NDW673" s="67"/>
      <c r="NDX673" s="67"/>
      <c r="NDY673" s="67"/>
      <c r="NDZ673" s="67"/>
      <c r="NEA673" s="67"/>
      <c r="NEB673" s="67"/>
      <c r="NEC673" s="67"/>
      <c r="NED673" s="67"/>
      <c r="NEE673" s="67"/>
      <c r="NEF673" s="67"/>
      <c r="NEG673" s="67"/>
      <c r="NEH673" s="67"/>
      <c r="NEI673" s="67"/>
      <c r="NEJ673" s="67"/>
      <c r="NEK673" s="67"/>
      <c r="NEL673" s="67"/>
      <c r="NEM673" s="67"/>
      <c r="NEN673" s="67"/>
      <c r="NEO673" s="67"/>
      <c r="NEP673" s="67"/>
      <c r="NEQ673" s="67"/>
      <c r="NER673" s="67"/>
      <c r="NES673" s="67"/>
      <c r="NET673" s="67"/>
      <c r="NEU673" s="67"/>
      <c r="NEV673" s="67"/>
      <c r="NEW673" s="67"/>
      <c r="NEX673" s="67"/>
      <c r="NEY673" s="67"/>
      <c r="NEZ673" s="67"/>
      <c r="NFA673" s="67"/>
      <c r="NFB673" s="67"/>
      <c r="NFC673" s="67"/>
      <c r="NFD673" s="67"/>
      <c r="NFE673" s="67"/>
      <c r="NFF673" s="67"/>
      <c r="NFG673" s="67"/>
      <c r="NFH673" s="67"/>
      <c r="NFI673" s="67"/>
      <c r="NFJ673" s="67"/>
      <c r="NFK673" s="67"/>
      <c r="NFL673" s="67"/>
      <c r="NFM673" s="67"/>
      <c r="NFN673" s="67"/>
      <c r="NFO673" s="67"/>
      <c r="NFP673" s="67"/>
      <c r="NFQ673" s="67"/>
      <c r="NFR673" s="67"/>
      <c r="NFS673" s="67"/>
      <c r="NFT673" s="67"/>
      <c r="NFU673" s="67"/>
      <c r="NFV673" s="67"/>
      <c r="NFW673" s="67"/>
      <c r="NFX673" s="67"/>
      <c r="NFY673" s="67"/>
      <c r="NFZ673" s="67"/>
      <c r="NGA673" s="67"/>
      <c r="NGB673" s="67"/>
      <c r="NGC673" s="67"/>
      <c r="NGD673" s="67"/>
      <c r="NGE673" s="67"/>
      <c r="NGF673" s="67"/>
      <c r="NGG673" s="67"/>
      <c r="NGH673" s="67"/>
      <c r="NGI673" s="67"/>
      <c r="NGJ673" s="67"/>
      <c r="NGK673" s="67"/>
      <c r="NGL673" s="67"/>
      <c r="NGM673" s="67"/>
      <c r="NGN673" s="67"/>
      <c r="NGO673" s="67"/>
      <c r="NGP673" s="67"/>
      <c r="NGQ673" s="67"/>
      <c r="NGR673" s="67"/>
      <c r="NGS673" s="67"/>
      <c r="NGT673" s="67"/>
      <c r="NGU673" s="67"/>
      <c r="NGV673" s="67"/>
      <c r="NGW673" s="67"/>
      <c r="NGX673" s="67"/>
      <c r="NGY673" s="67"/>
      <c r="NGZ673" s="67"/>
      <c r="NHA673" s="67"/>
      <c r="NHB673" s="67"/>
      <c r="NHC673" s="67"/>
      <c r="NHD673" s="67"/>
      <c r="NHE673" s="67"/>
      <c r="NHF673" s="67"/>
      <c r="NHG673" s="67"/>
      <c r="NHH673" s="67"/>
      <c r="NHI673" s="67"/>
      <c r="NHJ673" s="67"/>
      <c r="NHK673" s="67"/>
      <c r="NHL673" s="67"/>
      <c r="NHM673" s="67"/>
      <c r="NHN673" s="67"/>
      <c r="NHO673" s="67"/>
      <c r="NHP673" s="67"/>
      <c r="NHQ673" s="67"/>
      <c r="NHR673" s="67"/>
      <c r="NHS673" s="67"/>
      <c r="NHT673" s="67"/>
      <c r="NHU673" s="67"/>
      <c r="NHV673" s="67"/>
      <c r="NHW673" s="67"/>
      <c r="NHX673" s="67"/>
      <c r="NHY673" s="67"/>
      <c r="NHZ673" s="67"/>
      <c r="NIA673" s="67"/>
      <c r="NIB673" s="67"/>
      <c r="NIC673" s="67"/>
      <c r="NID673" s="67"/>
      <c r="NIE673" s="67"/>
      <c r="NIF673" s="67"/>
      <c r="NIG673" s="67"/>
      <c r="NIH673" s="67"/>
      <c r="NII673" s="67"/>
      <c r="NIJ673" s="67"/>
      <c r="NIK673" s="67"/>
      <c r="NIL673" s="67"/>
      <c r="NIM673" s="67"/>
      <c r="NIN673" s="67"/>
      <c r="NIO673" s="67"/>
      <c r="NIP673" s="67"/>
      <c r="NIQ673" s="67"/>
      <c r="NIR673" s="67"/>
      <c r="NIS673" s="67"/>
      <c r="NIT673" s="67"/>
      <c r="NIU673" s="67"/>
      <c r="NIV673" s="67"/>
      <c r="NIW673" s="67"/>
      <c r="NIX673" s="67"/>
      <c r="NIY673" s="67"/>
      <c r="NIZ673" s="67"/>
      <c r="NJA673" s="67"/>
      <c r="NJB673" s="67"/>
      <c r="NJC673" s="67"/>
      <c r="NJD673" s="67"/>
      <c r="NJE673" s="67"/>
      <c r="NJF673" s="67"/>
      <c r="NJG673" s="67"/>
      <c r="NJH673" s="67"/>
      <c r="NJI673" s="67"/>
      <c r="NJJ673" s="67"/>
      <c r="NJK673" s="67"/>
      <c r="NJL673" s="67"/>
      <c r="NJM673" s="67"/>
      <c r="NJN673" s="67"/>
      <c r="NJO673" s="67"/>
      <c r="NJP673" s="67"/>
      <c r="NJQ673" s="67"/>
      <c r="NJR673" s="67"/>
      <c r="NJS673" s="67"/>
      <c r="NJT673" s="67"/>
      <c r="NJU673" s="67"/>
      <c r="NJV673" s="67"/>
      <c r="NJW673" s="67"/>
      <c r="NJX673" s="67"/>
      <c r="NJY673" s="67"/>
      <c r="NJZ673" s="67"/>
      <c r="NKA673" s="67"/>
      <c r="NKB673" s="67"/>
      <c r="NKC673" s="67"/>
      <c r="NKD673" s="67"/>
      <c r="NKE673" s="67"/>
      <c r="NKF673" s="67"/>
      <c r="NKG673" s="67"/>
      <c r="NKH673" s="67"/>
      <c r="NKI673" s="67"/>
      <c r="NKJ673" s="67"/>
      <c r="NKK673" s="67"/>
      <c r="NKL673" s="67"/>
      <c r="NKM673" s="67"/>
      <c r="NKN673" s="67"/>
      <c r="NKO673" s="67"/>
      <c r="NKP673" s="67"/>
      <c r="NKQ673" s="67"/>
      <c r="NKR673" s="67"/>
      <c r="NKS673" s="67"/>
      <c r="NKT673" s="67"/>
      <c r="NKU673" s="67"/>
      <c r="NKV673" s="67"/>
      <c r="NKW673" s="67"/>
      <c r="NKX673" s="67"/>
      <c r="NKY673" s="67"/>
      <c r="NKZ673" s="67"/>
      <c r="NLA673" s="67"/>
      <c r="NLB673" s="67"/>
      <c r="NLC673" s="67"/>
      <c r="NLD673" s="67"/>
      <c r="NLE673" s="67"/>
      <c r="NLF673" s="67"/>
      <c r="NLG673" s="67"/>
      <c r="NLH673" s="67"/>
      <c r="NLI673" s="67"/>
      <c r="NLJ673" s="67"/>
      <c r="NLK673" s="67"/>
      <c r="NLL673" s="67"/>
      <c r="NLM673" s="67"/>
      <c r="NLN673" s="67"/>
      <c r="NLO673" s="67"/>
      <c r="NLP673" s="67"/>
      <c r="NLQ673" s="67"/>
      <c r="NLR673" s="67"/>
      <c r="NLS673" s="67"/>
      <c r="NLT673" s="67"/>
      <c r="NLU673" s="67"/>
      <c r="NLV673" s="67"/>
      <c r="NLW673" s="67"/>
      <c r="NLX673" s="67"/>
      <c r="NLY673" s="67"/>
      <c r="NLZ673" s="67"/>
      <c r="NMA673" s="67"/>
      <c r="NMB673" s="67"/>
      <c r="NMC673" s="67"/>
      <c r="NMD673" s="67"/>
      <c r="NME673" s="67"/>
      <c r="NMF673" s="67"/>
      <c r="NMG673" s="67"/>
      <c r="NMH673" s="67"/>
      <c r="NMI673" s="67"/>
      <c r="NMJ673" s="67"/>
      <c r="NMK673" s="67"/>
      <c r="NML673" s="67"/>
      <c r="NMM673" s="67"/>
      <c r="NMN673" s="67"/>
      <c r="NMO673" s="67"/>
      <c r="NMP673" s="67"/>
      <c r="NMQ673" s="67"/>
      <c r="NMR673" s="67"/>
      <c r="NMS673" s="67"/>
      <c r="NMT673" s="67"/>
      <c r="NMU673" s="67"/>
      <c r="NMV673" s="67"/>
      <c r="NMW673" s="67"/>
      <c r="NMX673" s="67"/>
      <c r="NMY673" s="67"/>
      <c r="NMZ673" s="67"/>
      <c r="NNA673" s="67"/>
      <c r="NNB673" s="67"/>
      <c r="NNC673" s="67"/>
      <c r="NND673" s="67"/>
      <c r="NNE673" s="67"/>
      <c r="NNF673" s="67"/>
      <c r="NNG673" s="67"/>
      <c r="NNH673" s="67"/>
      <c r="NNI673" s="67"/>
      <c r="NNJ673" s="67"/>
      <c r="NNK673" s="67"/>
      <c r="NNL673" s="67"/>
      <c r="NNM673" s="67"/>
      <c r="NNN673" s="67"/>
      <c r="NNO673" s="67"/>
      <c r="NNP673" s="67"/>
      <c r="NNQ673" s="67"/>
      <c r="NNR673" s="67"/>
      <c r="NNS673" s="67"/>
      <c r="NNT673" s="67"/>
      <c r="NNU673" s="67"/>
      <c r="NNV673" s="67"/>
      <c r="NNW673" s="67"/>
      <c r="NNX673" s="67"/>
      <c r="NNY673" s="67"/>
      <c r="NNZ673" s="67"/>
      <c r="NOA673" s="67"/>
      <c r="NOB673" s="67"/>
      <c r="NOC673" s="67"/>
      <c r="NOD673" s="67"/>
      <c r="NOE673" s="67"/>
      <c r="NOF673" s="67"/>
      <c r="NOG673" s="67"/>
      <c r="NOH673" s="67"/>
      <c r="NOI673" s="67"/>
      <c r="NOJ673" s="67"/>
      <c r="NOK673" s="67"/>
      <c r="NOL673" s="67"/>
      <c r="NOM673" s="67"/>
      <c r="NON673" s="67"/>
      <c r="NOO673" s="67"/>
      <c r="NOP673" s="67"/>
      <c r="NOQ673" s="67"/>
      <c r="NOR673" s="67"/>
      <c r="NOS673" s="67"/>
      <c r="NOT673" s="67"/>
      <c r="NOU673" s="67"/>
      <c r="NOV673" s="67"/>
      <c r="NOW673" s="67"/>
      <c r="NOX673" s="67"/>
      <c r="NOY673" s="67"/>
      <c r="NOZ673" s="67"/>
      <c r="NPA673" s="67"/>
      <c r="NPB673" s="67"/>
      <c r="NPC673" s="67"/>
      <c r="NPD673" s="67"/>
      <c r="NPE673" s="67"/>
      <c r="NPF673" s="67"/>
      <c r="NPG673" s="67"/>
      <c r="NPH673" s="67"/>
      <c r="NPI673" s="67"/>
      <c r="NPJ673" s="67"/>
      <c r="NPK673" s="67"/>
      <c r="NPL673" s="67"/>
      <c r="NPM673" s="67"/>
      <c r="NPN673" s="67"/>
      <c r="NPO673" s="67"/>
      <c r="NPP673" s="67"/>
      <c r="NPQ673" s="67"/>
      <c r="NPR673" s="67"/>
      <c r="NPS673" s="67"/>
      <c r="NPT673" s="67"/>
      <c r="NPU673" s="67"/>
      <c r="NPV673" s="67"/>
      <c r="NPW673" s="67"/>
      <c r="NPX673" s="67"/>
      <c r="NPY673" s="67"/>
      <c r="NPZ673" s="67"/>
      <c r="NQA673" s="67"/>
      <c r="NQB673" s="67"/>
      <c r="NQC673" s="67"/>
      <c r="NQD673" s="67"/>
      <c r="NQE673" s="67"/>
      <c r="NQF673" s="67"/>
      <c r="NQG673" s="67"/>
      <c r="NQH673" s="67"/>
      <c r="NQI673" s="67"/>
      <c r="NQJ673" s="67"/>
      <c r="NQK673" s="67"/>
      <c r="NQL673" s="67"/>
      <c r="NQM673" s="67"/>
      <c r="NQN673" s="67"/>
      <c r="NQO673" s="67"/>
      <c r="NQP673" s="67"/>
      <c r="NQQ673" s="67"/>
      <c r="NQR673" s="67"/>
      <c r="NQS673" s="67"/>
      <c r="NQT673" s="67"/>
      <c r="NQU673" s="67"/>
      <c r="NQV673" s="67"/>
      <c r="NQW673" s="67"/>
      <c r="NQX673" s="67"/>
      <c r="NQY673" s="67"/>
      <c r="NQZ673" s="67"/>
      <c r="NRA673" s="67"/>
      <c r="NRB673" s="67"/>
      <c r="NRC673" s="67"/>
      <c r="NRD673" s="67"/>
      <c r="NRE673" s="67"/>
      <c r="NRF673" s="67"/>
      <c r="NRG673" s="67"/>
      <c r="NRH673" s="67"/>
      <c r="NRI673" s="67"/>
      <c r="NRJ673" s="67"/>
      <c r="NRK673" s="67"/>
      <c r="NRL673" s="67"/>
      <c r="NRM673" s="67"/>
      <c r="NRN673" s="67"/>
      <c r="NRO673" s="67"/>
      <c r="NRP673" s="67"/>
      <c r="NRQ673" s="67"/>
      <c r="NRR673" s="67"/>
      <c r="NRS673" s="67"/>
      <c r="NRT673" s="67"/>
      <c r="NRU673" s="67"/>
      <c r="NRV673" s="67"/>
      <c r="NRW673" s="67"/>
      <c r="NRX673" s="67"/>
      <c r="NRY673" s="67"/>
      <c r="NRZ673" s="67"/>
      <c r="NSA673" s="67"/>
      <c r="NSB673" s="67"/>
      <c r="NSC673" s="67"/>
      <c r="NSD673" s="67"/>
      <c r="NSE673" s="67"/>
      <c r="NSF673" s="67"/>
      <c r="NSG673" s="67"/>
      <c r="NSH673" s="67"/>
      <c r="NSI673" s="67"/>
      <c r="NSJ673" s="67"/>
      <c r="NSK673" s="67"/>
      <c r="NSL673" s="67"/>
      <c r="NSM673" s="67"/>
      <c r="NSN673" s="67"/>
      <c r="NSO673" s="67"/>
      <c r="NSP673" s="67"/>
      <c r="NSQ673" s="67"/>
      <c r="NSR673" s="67"/>
      <c r="NSS673" s="67"/>
      <c r="NST673" s="67"/>
      <c r="NSU673" s="67"/>
      <c r="NSV673" s="67"/>
      <c r="NSW673" s="67"/>
      <c r="NSX673" s="67"/>
      <c r="NSY673" s="67"/>
      <c r="NSZ673" s="67"/>
      <c r="NTA673" s="67"/>
      <c r="NTB673" s="67"/>
      <c r="NTC673" s="67"/>
      <c r="NTD673" s="67"/>
      <c r="NTE673" s="67"/>
      <c r="NTF673" s="67"/>
      <c r="NTG673" s="67"/>
      <c r="NTH673" s="67"/>
      <c r="NTI673" s="67"/>
      <c r="NTJ673" s="67"/>
      <c r="NTK673" s="67"/>
      <c r="NTL673" s="67"/>
      <c r="NTM673" s="67"/>
      <c r="NTN673" s="67"/>
      <c r="NTO673" s="67"/>
      <c r="NTP673" s="67"/>
      <c r="NTQ673" s="67"/>
      <c r="NTR673" s="67"/>
      <c r="NTS673" s="67"/>
      <c r="NTT673" s="67"/>
      <c r="NTU673" s="67"/>
      <c r="NTV673" s="67"/>
      <c r="NTW673" s="67"/>
      <c r="NTX673" s="67"/>
      <c r="NTY673" s="67"/>
      <c r="NTZ673" s="67"/>
      <c r="NUA673" s="67"/>
      <c r="NUB673" s="67"/>
      <c r="NUC673" s="67"/>
      <c r="NUD673" s="67"/>
      <c r="NUE673" s="67"/>
      <c r="NUF673" s="67"/>
      <c r="NUG673" s="67"/>
      <c r="NUH673" s="67"/>
      <c r="NUI673" s="67"/>
      <c r="NUJ673" s="67"/>
      <c r="NUK673" s="67"/>
      <c r="NUL673" s="67"/>
      <c r="NUM673" s="67"/>
      <c r="NUN673" s="67"/>
      <c r="NUO673" s="67"/>
      <c r="NUP673" s="67"/>
      <c r="NUQ673" s="67"/>
      <c r="NUR673" s="67"/>
      <c r="NUS673" s="67"/>
      <c r="NUT673" s="67"/>
      <c r="NUU673" s="67"/>
      <c r="NUV673" s="67"/>
      <c r="NUW673" s="67"/>
      <c r="NUX673" s="67"/>
      <c r="NUY673" s="67"/>
      <c r="NUZ673" s="67"/>
      <c r="NVA673" s="67"/>
      <c r="NVB673" s="67"/>
      <c r="NVC673" s="67"/>
      <c r="NVD673" s="67"/>
      <c r="NVE673" s="67"/>
      <c r="NVF673" s="67"/>
      <c r="NVG673" s="67"/>
      <c r="NVH673" s="67"/>
      <c r="NVI673" s="67"/>
      <c r="NVJ673" s="67"/>
      <c r="NVK673" s="67"/>
      <c r="NVL673" s="67"/>
      <c r="NVM673" s="67"/>
      <c r="NVN673" s="67"/>
      <c r="NVO673" s="67"/>
      <c r="NVP673" s="67"/>
      <c r="NVQ673" s="67"/>
      <c r="NVR673" s="67"/>
      <c r="NVS673" s="67"/>
      <c r="NVT673" s="67"/>
      <c r="NVU673" s="67"/>
      <c r="NVV673" s="67"/>
      <c r="NVW673" s="67"/>
      <c r="NVX673" s="67"/>
      <c r="NVY673" s="67"/>
      <c r="NVZ673" s="67"/>
      <c r="NWA673" s="67"/>
      <c r="NWB673" s="67"/>
      <c r="NWC673" s="67"/>
      <c r="NWD673" s="67"/>
      <c r="NWE673" s="67"/>
      <c r="NWF673" s="67"/>
      <c r="NWG673" s="67"/>
      <c r="NWH673" s="67"/>
      <c r="NWI673" s="67"/>
      <c r="NWJ673" s="67"/>
      <c r="NWK673" s="67"/>
      <c r="NWL673" s="67"/>
      <c r="NWM673" s="67"/>
      <c r="NWN673" s="67"/>
      <c r="NWO673" s="67"/>
      <c r="NWP673" s="67"/>
      <c r="NWQ673" s="67"/>
      <c r="NWR673" s="67"/>
      <c r="NWS673" s="67"/>
      <c r="NWT673" s="67"/>
      <c r="NWU673" s="67"/>
      <c r="NWV673" s="67"/>
      <c r="NWW673" s="67"/>
      <c r="NWX673" s="67"/>
      <c r="NWY673" s="67"/>
      <c r="NWZ673" s="67"/>
      <c r="NXA673" s="67"/>
      <c r="NXB673" s="67"/>
      <c r="NXC673" s="67"/>
      <c r="NXD673" s="67"/>
      <c r="NXE673" s="67"/>
      <c r="NXF673" s="67"/>
      <c r="NXG673" s="67"/>
      <c r="NXH673" s="67"/>
      <c r="NXI673" s="67"/>
      <c r="NXJ673" s="67"/>
      <c r="NXK673" s="67"/>
      <c r="NXL673" s="67"/>
      <c r="NXM673" s="67"/>
      <c r="NXN673" s="67"/>
      <c r="NXO673" s="67"/>
      <c r="NXP673" s="67"/>
      <c r="NXQ673" s="67"/>
      <c r="NXR673" s="67"/>
      <c r="NXS673" s="67"/>
      <c r="NXT673" s="67"/>
      <c r="NXU673" s="67"/>
      <c r="NXV673" s="67"/>
      <c r="NXW673" s="67"/>
      <c r="NXX673" s="67"/>
      <c r="NXY673" s="67"/>
      <c r="NXZ673" s="67"/>
      <c r="NYA673" s="67"/>
      <c r="NYB673" s="67"/>
      <c r="NYC673" s="67"/>
      <c r="NYD673" s="67"/>
      <c r="NYE673" s="67"/>
      <c r="NYF673" s="67"/>
      <c r="NYG673" s="67"/>
      <c r="NYH673" s="67"/>
      <c r="NYI673" s="67"/>
      <c r="NYJ673" s="67"/>
      <c r="NYK673" s="67"/>
      <c r="NYL673" s="67"/>
      <c r="NYM673" s="67"/>
      <c r="NYN673" s="67"/>
      <c r="NYO673" s="67"/>
      <c r="NYP673" s="67"/>
      <c r="NYQ673" s="67"/>
      <c r="NYR673" s="67"/>
      <c r="NYS673" s="67"/>
      <c r="NYT673" s="67"/>
      <c r="NYU673" s="67"/>
      <c r="NYV673" s="67"/>
      <c r="NYW673" s="67"/>
      <c r="NYX673" s="67"/>
      <c r="NYY673" s="67"/>
      <c r="NYZ673" s="67"/>
      <c r="NZA673" s="67"/>
      <c r="NZB673" s="67"/>
      <c r="NZC673" s="67"/>
      <c r="NZD673" s="67"/>
      <c r="NZE673" s="67"/>
      <c r="NZF673" s="67"/>
      <c r="NZG673" s="67"/>
      <c r="NZH673" s="67"/>
      <c r="NZI673" s="67"/>
      <c r="NZJ673" s="67"/>
      <c r="NZK673" s="67"/>
      <c r="NZL673" s="67"/>
      <c r="NZM673" s="67"/>
      <c r="NZN673" s="67"/>
      <c r="NZO673" s="67"/>
      <c r="NZP673" s="67"/>
      <c r="NZQ673" s="67"/>
      <c r="NZR673" s="67"/>
      <c r="NZS673" s="67"/>
      <c r="NZT673" s="67"/>
      <c r="NZU673" s="67"/>
      <c r="NZV673" s="67"/>
      <c r="NZW673" s="67"/>
      <c r="NZX673" s="67"/>
      <c r="NZY673" s="67"/>
      <c r="NZZ673" s="67"/>
      <c r="OAA673" s="67"/>
      <c r="OAB673" s="67"/>
      <c r="OAC673" s="67"/>
      <c r="OAD673" s="67"/>
      <c r="OAE673" s="67"/>
      <c r="OAF673" s="67"/>
      <c r="OAG673" s="67"/>
      <c r="OAH673" s="67"/>
      <c r="OAI673" s="67"/>
      <c r="OAJ673" s="67"/>
      <c r="OAK673" s="67"/>
      <c r="OAL673" s="67"/>
      <c r="OAM673" s="67"/>
      <c r="OAN673" s="67"/>
      <c r="OAO673" s="67"/>
      <c r="OAP673" s="67"/>
      <c r="OAQ673" s="67"/>
      <c r="OAR673" s="67"/>
      <c r="OAS673" s="67"/>
      <c r="OAT673" s="67"/>
      <c r="OAU673" s="67"/>
      <c r="OAV673" s="67"/>
      <c r="OAW673" s="67"/>
      <c r="OAX673" s="67"/>
      <c r="OAY673" s="67"/>
      <c r="OAZ673" s="67"/>
      <c r="OBA673" s="67"/>
      <c r="OBB673" s="67"/>
      <c r="OBC673" s="67"/>
      <c r="OBD673" s="67"/>
      <c r="OBE673" s="67"/>
      <c r="OBF673" s="67"/>
      <c r="OBG673" s="67"/>
      <c r="OBH673" s="67"/>
      <c r="OBI673" s="67"/>
      <c r="OBJ673" s="67"/>
      <c r="OBK673" s="67"/>
      <c r="OBL673" s="67"/>
      <c r="OBM673" s="67"/>
      <c r="OBN673" s="67"/>
      <c r="OBO673" s="67"/>
      <c r="OBP673" s="67"/>
      <c r="OBQ673" s="67"/>
      <c r="OBR673" s="67"/>
      <c r="OBS673" s="67"/>
      <c r="OBT673" s="67"/>
      <c r="OBU673" s="67"/>
      <c r="OBV673" s="67"/>
      <c r="OBW673" s="67"/>
      <c r="OBX673" s="67"/>
      <c r="OBY673" s="67"/>
      <c r="OBZ673" s="67"/>
      <c r="OCA673" s="67"/>
      <c r="OCB673" s="67"/>
      <c r="OCC673" s="67"/>
      <c r="OCD673" s="67"/>
      <c r="OCE673" s="67"/>
      <c r="OCF673" s="67"/>
      <c r="OCG673" s="67"/>
      <c r="OCH673" s="67"/>
      <c r="OCI673" s="67"/>
      <c r="OCJ673" s="67"/>
      <c r="OCK673" s="67"/>
      <c r="OCL673" s="67"/>
      <c r="OCM673" s="67"/>
      <c r="OCN673" s="67"/>
      <c r="OCO673" s="67"/>
      <c r="OCP673" s="67"/>
      <c r="OCQ673" s="67"/>
      <c r="OCR673" s="67"/>
      <c r="OCS673" s="67"/>
      <c r="OCT673" s="67"/>
      <c r="OCU673" s="67"/>
      <c r="OCV673" s="67"/>
      <c r="OCW673" s="67"/>
      <c r="OCX673" s="67"/>
      <c r="OCY673" s="67"/>
      <c r="OCZ673" s="67"/>
      <c r="ODA673" s="67"/>
      <c r="ODB673" s="67"/>
      <c r="ODC673" s="67"/>
      <c r="ODD673" s="67"/>
      <c r="ODE673" s="67"/>
      <c r="ODF673" s="67"/>
      <c r="ODG673" s="67"/>
      <c r="ODH673" s="67"/>
      <c r="ODI673" s="67"/>
      <c r="ODJ673" s="67"/>
      <c r="ODK673" s="67"/>
      <c r="ODL673" s="67"/>
      <c r="ODM673" s="67"/>
      <c r="ODN673" s="67"/>
      <c r="ODO673" s="67"/>
      <c r="ODP673" s="67"/>
      <c r="ODQ673" s="67"/>
      <c r="ODR673" s="67"/>
      <c r="ODS673" s="67"/>
      <c r="ODT673" s="67"/>
      <c r="ODU673" s="67"/>
      <c r="ODV673" s="67"/>
      <c r="ODW673" s="67"/>
      <c r="ODX673" s="67"/>
      <c r="ODY673" s="67"/>
      <c r="ODZ673" s="67"/>
      <c r="OEA673" s="67"/>
      <c r="OEB673" s="67"/>
      <c r="OEC673" s="67"/>
      <c r="OED673" s="67"/>
      <c r="OEE673" s="67"/>
      <c r="OEF673" s="67"/>
      <c r="OEG673" s="67"/>
      <c r="OEH673" s="67"/>
      <c r="OEI673" s="67"/>
      <c r="OEJ673" s="67"/>
      <c r="OEK673" s="67"/>
      <c r="OEL673" s="67"/>
      <c r="OEM673" s="67"/>
      <c r="OEN673" s="67"/>
      <c r="OEO673" s="67"/>
      <c r="OEP673" s="67"/>
      <c r="OEQ673" s="67"/>
      <c r="OER673" s="67"/>
      <c r="OES673" s="67"/>
      <c r="OET673" s="67"/>
      <c r="OEU673" s="67"/>
      <c r="OEV673" s="67"/>
      <c r="OEW673" s="67"/>
      <c r="OEX673" s="67"/>
      <c r="OEY673" s="67"/>
      <c r="OEZ673" s="67"/>
      <c r="OFA673" s="67"/>
      <c r="OFB673" s="67"/>
      <c r="OFC673" s="67"/>
      <c r="OFD673" s="67"/>
      <c r="OFE673" s="67"/>
      <c r="OFF673" s="67"/>
      <c r="OFG673" s="67"/>
      <c r="OFH673" s="67"/>
      <c r="OFI673" s="67"/>
      <c r="OFJ673" s="67"/>
      <c r="OFK673" s="67"/>
      <c r="OFL673" s="67"/>
      <c r="OFM673" s="67"/>
      <c r="OFN673" s="67"/>
      <c r="OFO673" s="67"/>
      <c r="OFP673" s="67"/>
      <c r="OFQ673" s="67"/>
      <c r="OFR673" s="67"/>
      <c r="OFS673" s="67"/>
      <c r="OFT673" s="67"/>
      <c r="OFU673" s="67"/>
      <c r="OFV673" s="67"/>
      <c r="OFW673" s="67"/>
      <c r="OFX673" s="67"/>
      <c r="OFY673" s="67"/>
      <c r="OFZ673" s="67"/>
      <c r="OGA673" s="67"/>
      <c r="OGB673" s="67"/>
      <c r="OGC673" s="67"/>
      <c r="OGD673" s="67"/>
      <c r="OGE673" s="67"/>
      <c r="OGF673" s="67"/>
      <c r="OGG673" s="67"/>
      <c r="OGH673" s="67"/>
      <c r="OGI673" s="67"/>
      <c r="OGJ673" s="67"/>
      <c r="OGK673" s="67"/>
      <c r="OGL673" s="67"/>
      <c r="OGM673" s="67"/>
      <c r="OGN673" s="67"/>
      <c r="OGO673" s="67"/>
      <c r="OGP673" s="67"/>
      <c r="OGQ673" s="67"/>
      <c r="OGR673" s="67"/>
      <c r="OGS673" s="67"/>
      <c r="OGT673" s="67"/>
      <c r="OGU673" s="67"/>
      <c r="OGV673" s="67"/>
      <c r="OGW673" s="67"/>
      <c r="OGX673" s="67"/>
      <c r="OGY673" s="67"/>
      <c r="OGZ673" s="67"/>
      <c r="OHA673" s="67"/>
      <c r="OHB673" s="67"/>
      <c r="OHC673" s="67"/>
      <c r="OHD673" s="67"/>
      <c r="OHE673" s="67"/>
      <c r="OHF673" s="67"/>
      <c r="OHG673" s="67"/>
      <c r="OHH673" s="67"/>
      <c r="OHI673" s="67"/>
      <c r="OHJ673" s="67"/>
      <c r="OHK673" s="67"/>
      <c r="OHL673" s="67"/>
      <c r="OHM673" s="67"/>
      <c r="OHN673" s="67"/>
      <c r="OHO673" s="67"/>
      <c r="OHP673" s="67"/>
      <c r="OHQ673" s="67"/>
      <c r="OHR673" s="67"/>
      <c r="OHS673" s="67"/>
      <c r="OHT673" s="67"/>
      <c r="OHU673" s="67"/>
      <c r="OHV673" s="67"/>
      <c r="OHW673" s="67"/>
      <c r="OHX673" s="67"/>
      <c r="OHY673" s="67"/>
      <c r="OHZ673" s="67"/>
      <c r="OIA673" s="67"/>
      <c r="OIB673" s="67"/>
      <c r="OIC673" s="67"/>
      <c r="OID673" s="67"/>
      <c r="OIE673" s="67"/>
      <c r="OIF673" s="67"/>
      <c r="OIG673" s="67"/>
      <c r="OIH673" s="67"/>
      <c r="OII673" s="67"/>
      <c r="OIJ673" s="67"/>
      <c r="OIK673" s="67"/>
      <c r="OIL673" s="67"/>
      <c r="OIM673" s="67"/>
      <c r="OIN673" s="67"/>
      <c r="OIO673" s="67"/>
      <c r="OIP673" s="67"/>
      <c r="OIQ673" s="67"/>
      <c r="OIR673" s="67"/>
      <c r="OIS673" s="67"/>
      <c r="OIT673" s="67"/>
      <c r="OIU673" s="67"/>
      <c r="OIV673" s="67"/>
      <c r="OIW673" s="67"/>
      <c r="OIX673" s="67"/>
      <c r="OIY673" s="67"/>
      <c r="OIZ673" s="67"/>
      <c r="OJA673" s="67"/>
      <c r="OJB673" s="67"/>
      <c r="OJC673" s="67"/>
      <c r="OJD673" s="67"/>
      <c r="OJE673" s="67"/>
      <c r="OJF673" s="67"/>
      <c r="OJG673" s="67"/>
      <c r="OJH673" s="67"/>
      <c r="OJI673" s="67"/>
      <c r="OJJ673" s="67"/>
      <c r="OJK673" s="67"/>
      <c r="OJL673" s="67"/>
      <c r="OJM673" s="67"/>
      <c r="OJN673" s="67"/>
      <c r="OJO673" s="67"/>
      <c r="OJP673" s="67"/>
      <c r="OJQ673" s="67"/>
      <c r="OJR673" s="67"/>
      <c r="OJS673" s="67"/>
      <c r="OJT673" s="67"/>
      <c r="OJU673" s="67"/>
      <c r="OJV673" s="67"/>
      <c r="OJW673" s="67"/>
      <c r="OJX673" s="67"/>
      <c r="OJY673" s="67"/>
      <c r="OJZ673" s="67"/>
      <c r="OKA673" s="67"/>
      <c r="OKB673" s="67"/>
      <c r="OKC673" s="67"/>
      <c r="OKD673" s="67"/>
      <c r="OKE673" s="67"/>
      <c r="OKF673" s="67"/>
      <c r="OKG673" s="67"/>
      <c r="OKH673" s="67"/>
      <c r="OKI673" s="67"/>
      <c r="OKJ673" s="67"/>
      <c r="OKK673" s="67"/>
      <c r="OKL673" s="67"/>
      <c r="OKM673" s="67"/>
      <c r="OKN673" s="67"/>
      <c r="OKO673" s="67"/>
      <c r="OKP673" s="67"/>
      <c r="OKQ673" s="67"/>
      <c r="OKR673" s="67"/>
      <c r="OKS673" s="67"/>
      <c r="OKT673" s="67"/>
      <c r="OKU673" s="67"/>
      <c r="OKV673" s="67"/>
      <c r="OKW673" s="67"/>
      <c r="OKX673" s="67"/>
      <c r="OKY673" s="67"/>
      <c r="OKZ673" s="67"/>
      <c r="OLA673" s="67"/>
      <c r="OLB673" s="67"/>
      <c r="OLC673" s="67"/>
      <c r="OLD673" s="67"/>
      <c r="OLE673" s="67"/>
      <c r="OLF673" s="67"/>
      <c r="OLG673" s="67"/>
      <c r="OLH673" s="67"/>
      <c r="OLI673" s="67"/>
      <c r="OLJ673" s="67"/>
      <c r="OLK673" s="67"/>
      <c r="OLL673" s="67"/>
      <c r="OLM673" s="67"/>
      <c r="OLN673" s="67"/>
      <c r="OLO673" s="67"/>
      <c r="OLP673" s="67"/>
      <c r="OLQ673" s="67"/>
      <c r="OLR673" s="67"/>
      <c r="OLS673" s="67"/>
      <c r="OLT673" s="67"/>
      <c r="OLU673" s="67"/>
      <c r="OLV673" s="67"/>
      <c r="OLW673" s="67"/>
      <c r="OLX673" s="67"/>
      <c r="OLY673" s="67"/>
      <c r="OLZ673" s="67"/>
      <c r="OMA673" s="67"/>
      <c r="OMB673" s="67"/>
      <c r="OMC673" s="67"/>
      <c r="OMD673" s="67"/>
      <c r="OME673" s="67"/>
      <c r="OMF673" s="67"/>
      <c r="OMG673" s="67"/>
      <c r="OMH673" s="67"/>
      <c r="OMI673" s="67"/>
      <c r="OMJ673" s="67"/>
      <c r="OMK673" s="67"/>
      <c r="OML673" s="67"/>
      <c r="OMM673" s="67"/>
      <c r="OMN673" s="67"/>
      <c r="OMO673" s="67"/>
      <c r="OMP673" s="67"/>
      <c r="OMQ673" s="67"/>
      <c r="OMR673" s="67"/>
      <c r="OMS673" s="67"/>
      <c r="OMT673" s="67"/>
      <c r="OMU673" s="67"/>
      <c r="OMV673" s="67"/>
      <c r="OMW673" s="67"/>
      <c r="OMX673" s="67"/>
      <c r="OMY673" s="67"/>
      <c r="OMZ673" s="67"/>
      <c r="ONA673" s="67"/>
      <c r="ONB673" s="67"/>
      <c r="ONC673" s="67"/>
      <c r="OND673" s="67"/>
      <c r="ONE673" s="67"/>
      <c r="ONF673" s="67"/>
      <c r="ONG673" s="67"/>
      <c r="ONH673" s="67"/>
      <c r="ONI673" s="67"/>
      <c r="ONJ673" s="67"/>
      <c r="ONK673" s="67"/>
      <c r="ONL673" s="67"/>
      <c r="ONM673" s="67"/>
      <c r="ONN673" s="67"/>
      <c r="ONO673" s="67"/>
      <c r="ONP673" s="67"/>
      <c r="ONQ673" s="67"/>
      <c r="ONR673" s="67"/>
      <c r="ONS673" s="67"/>
      <c r="ONT673" s="67"/>
      <c r="ONU673" s="67"/>
      <c r="ONV673" s="67"/>
      <c r="ONW673" s="67"/>
      <c r="ONX673" s="67"/>
      <c r="ONY673" s="67"/>
      <c r="ONZ673" s="67"/>
      <c r="OOA673" s="67"/>
      <c r="OOB673" s="67"/>
      <c r="OOC673" s="67"/>
      <c r="OOD673" s="67"/>
      <c r="OOE673" s="67"/>
      <c r="OOF673" s="67"/>
      <c r="OOG673" s="67"/>
      <c r="OOH673" s="67"/>
      <c r="OOI673" s="67"/>
      <c r="OOJ673" s="67"/>
      <c r="OOK673" s="67"/>
      <c r="OOL673" s="67"/>
      <c r="OOM673" s="67"/>
      <c r="OON673" s="67"/>
      <c r="OOO673" s="67"/>
      <c r="OOP673" s="67"/>
      <c r="OOQ673" s="67"/>
      <c r="OOR673" s="67"/>
      <c r="OOS673" s="67"/>
      <c r="OOT673" s="67"/>
      <c r="OOU673" s="67"/>
      <c r="OOV673" s="67"/>
      <c r="OOW673" s="67"/>
      <c r="OOX673" s="67"/>
      <c r="OOY673" s="67"/>
      <c r="OOZ673" s="67"/>
      <c r="OPA673" s="67"/>
      <c r="OPB673" s="67"/>
      <c r="OPC673" s="67"/>
      <c r="OPD673" s="67"/>
      <c r="OPE673" s="67"/>
      <c r="OPF673" s="67"/>
      <c r="OPG673" s="67"/>
      <c r="OPH673" s="67"/>
      <c r="OPI673" s="67"/>
      <c r="OPJ673" s="67"/>
      <c r="OPK673" s="67"/>
      <c r="OPL673" s="67"/>
      <c r="OPM673" s="67"/>
      <c r="OPN673" s="67"/>
      <c r="OPO673" s="67"/>
      <c r="OPP673" s="67"/>
      <c r="OPQ673" s="67"/>
      <c r="OPR673" s="67"/>
      <c r="OPS673" s="67"/>
      <c r="OPT673" s="67"/>
      <c r="OPU673" s="67"/>
      <c r="OPV673" s="67"/>
      <c r="OPW673" s="67"/>
      <c r="OPX673" s="67"/>
      <c r="OPY673" s="67"/>
      <c r="OPZ673" s="67"/>
      <c r="OQA673" s="67"/>
      <c r="OQB673" s="67"/>
      <c r="OQC673" s="67"/>
      <c r="OQD673" s="67"/>
      <c r="OQE673" s="67"/>
      <c r="OQF673" s="67"/>
      <c r="OQG673" s="67"/>
      <c r="OQH673" s="67"/>
      <c r="OQI673" s="67"/>
      <c r="OQJ673" s="67"/>
      <c r="OQK673" s="67"/>
      <c r="OQL673" s="67"/>
      <c r="OQM673" s="67"/>
      <c r="OQN673" s="67"/>
      <c r="OQO673" s="67"/>
      <c r="OQP673" s="67"/>
      <c r="OQQ673" s="67"/>
      <c r="OQR673" s="67"/>
      <c r="OQS673" s="67"/>
      <c r="OQT673" s="67"/>
      <c r="OQU673" s="67"/>
      <c r="OQV673" s="67"/>
      <c r="OQW673" s="67"/>
      <c r="OQX673" s="67"/>
      <c r="OQY673" s="67"/>
      <c r="OQZ673" s="67"/>
      <c r="ORA673" s="67"/>
      <c r="ORB673" s="67"/>
      <c r="ORC673" s="67"/>
      <c r="ORD673" s="67"/>
      <c r="ORE673" s="67"/>
      <c r="ORF673" s="67"/>
      <c r="ORG673" s="67"/>
      <c r="ORH673" s="67"/>
      <c r="ORI673" s="67"/>
      <c r="ORJ673" s="67"/>
      <c r="ORK673" s="67"/>
      <c r="ORL673" s="67"/>
      <c r="ORM673" s="67"/>
      <c r="ORN673" s="67"/>
      <c r="ORO673" s="67"/>
      <c r="ORP673" s="67"/>
      <c r="ORQ673" s="67"/>
      <c r="ORR673" s="67"/>
      <c r="ORS673" s="67"/>
      <c r="ORT673" s="67"/>
      <c r="ORU673" s="67"/>
      <c r="ORV673" s="67"/>
      <c r="ORW673" s="67"/>
      <c r="ORX673" s="67"/>
      <c r="ORY673" s="67"/>
      <c r="ORZ673" s="67"/>
      <c r="OSA673" s="67"/>
      <c r="OSB673" s="67"/>
      <c r="OSC673" s="67"/>
      <c r="OSD673" s="67"/>
      <c r="OSE673" s="67"/>
      <c r="OSF673" s="67"/>
      <c r="OSG673" s="67"/>
      <c r="OSH673" s="67"/>
      <c r="OSI673" s="67"/>
      <c r="OSJ673" s="67"/>
      <c r="OSK673" s="67"/>
      <c r="OSL673" s="67"/>
      <c r="OSM673" s="67"/>
      <c r="OSN673" s="67"/>
      <c r="OSO673" s="67"/>
      <c r="OSP673" s="67"/>
      <c r="OSQ673" s="67"/>
      <c r="OSR673" s="67"/>
      <c r="OSS673" s="67"/>
      <c r="OST673" s="67"/>
      <c r="OSU673" s="67"/>
      <c r="OSV673" s="67"/>
      <c r="OSW673" s="67"/>
      <c r="OSX673" s="67"/>
      <c r="OSY673" s="67"/>
      <c r="OSZ673" s="67"/>
      <c r="OTA673" s="67"/>
      <c r="OTB673" s="67"/>
      <c r="OTC673" s="67"/>
      <c r="OTD673" s="67"/>
      <c r="OTE673" s="67"/>
      <c r="OTF673" s="67"/>
      <c r="OTG673" s="67"/>
      <c r="OTH673" s="67"/>
      <c r="OTI673" s="67"/>
      <c r="OTJ673" s="67"/>
      <c r="OTK673" s="67"/>
      <c r="OTL673" s="67"/>
      <c r="OTM673" s="67"/>
      <c r="OTN673" s="67"/>
      <c r="OTO673" s="67"/>
      <c r="OTP673" s="67"/>
      <c r="OTQ673" s="67"/>
      <c r="OTR673" s="67"/>
      <c r="OTS673" s="67"/>
      <c r="OTT673" s="67"/>
      <c r="OTU673" s="67"/>
      <c r="OTV673" s="67"/>
      <c r="OTW673" s="67"/>
      <c r="OTX673" s="67"/>
      <c r="OTY673" s="67"/>
      <c r="OTZ673" s="67"/>
      <c r="OUA673" s="67"/>
      <c r="OUB673" s="67"/>
      <c r="OUC673" s="67"/>
      <c r="OUD673" s="67"/>
      <c r="OUE673" s="67"/>
      <c r="OUF673" s="67"/>
      <c r="OUG673" s="67"/>
      <c r="OUH673" s="67"/>
      <c r="OUI673" s="67"/>
      <c r="OUJ673" s="67"/>
      <c r="OUK673" s="67"/>
      <c r="OUL673" s="67"/>
      <c r="OUM673" s="67"/>
      <c r="OUN673" s="67"/>
      <c r="OUO673" s="67"/>
      <c r="OUP673" s="67"/>
      <c r="OUQ673" s="67"/>
      <c r="OUR673" s="67"/>
      <c r="OUS673" s="67"/>
      <c r="OUT673" s="67"/>
      <c r="OUU673" s="67"/>
      <c r="OUV673" s="67"/>
      <c r="OUW673" s="67"/>
      <c r="OUX673" s="67"/>
      <c r="OUY673" s="67"/>
      <c r="OUZ673" s="67"/>
      <c r="OVA673" s="67"/>
      <c r="OVB673" s="67"/>
      <c r="OVC673" s="67"/>
      <c r="OVD673" s="67"/>
      <c r="OVE673" s="67"/>
      <c r="OVF673" s="67"/>
      <c r="OVG673" s="67"/>
      <c r="OVH673" s="67"/>
      <c r="OVI673" s="67"/>
      <c r="OVJ673" s="67"/>
      <c r="OVK673" s="67"/>
      <c r="OVL673" s="67"/>
      <c r="OVM673" s="67"/>
      <c r="OVN673" s="67"/>
      <c r="OVO673" s="67"/>
      <c r="OVP673" s="67"/>
      <c r="OVQ673" s="67"/>
      <c r="OVR673" s="67"/>
      <c r="OVS673" s="67"/>
      <c r="OVT673" s="67"/>
      <c r="OVU673" s="67"/>
      <c r="OVV673" s="67"/>
      <c r="OVW673" s="67"/>
      <c r="OVX673" s="67"/>
      <c r="OVY673" s="67"/>
      <c r="OVZ673" s="67"/>
      <c r="OWA673" s="67"/>
      <c r="OWB673" s="67"/>
      <c r="OWC673" s="67"/>
      <c r="OWD673" s="67"/>
      <c r="OWE673" s="67"/>
      <c r="OWF673" s="67"/>
      <c r="OWG673" s="67"/>
      <c r="OWH673" s="67"/>
      <c r="OWI673" s="67"/>
      <c r="OWJ673" s="67"/>
      <c r="OWK673" s="67"/>
      <c r="OWL673" s="67"/>
      <c r="OWM673" s="67"/>
      <c r="OWN673" s="67"/>
      <c r="OWO673" s="67"/>
      <c r="OWP673" s="67"/>
      <c r="OWQ673" s="67"/>
      <c r="OWR673" s="67"/>
      <c r="OWS673" s="67"/>
      <c r="OWT673" s="67"/>
      <c r="OWU673" s="67"/>
      <c r="OWV673" s="67"/>
      <c r="OWW673" s="67"/>
      <c r="OWX673" s="67"/>
      <c r="OWY673" s="67"/>
      <c r="OWZ673" s="67"/>
      <c r="OXA673" s="67"/>
      <c r="OXB673" s="67"/>
      <c r="OXC673" s="67"/>
      <c r="OXD673" s="67"/>
      <c r="OXE673" s="67"/>
      <c r="OXF673" s="67"/>
      <c r="OXG673" s="67"/>
      <c r="OXH673" s="67"/>
      <c r="OXI673" s="67"/>
      <c r="OXJ673" s="67"/>
      <c r="OXK673" s="67"/>
      <c r="OXL673" s="67"/>
      <c r="OXM673" s="67"/>
      <c r="OXN673" s="67"/>
      <c r="OXO673" s="67"/>
      <c r="OXP673" s="67"/>
      <c r="OXQ673" s="67"/>
      <c r="OXR673" s="67"/>
      <c r="OXS673" s="67"/>
      <c r="OXT673" s="67"/>
      <c r="OXU673" s="67"/>
      <c r="OXV673" s="67"/>
      <c r="OXW673" s="67"/>
      <c r="OXX673" s="67"/>
      <c r="OXY673" s="67"/>
      <c r="OXZ673" s="67"/>
      <c r="OYA673" s="67"/>
      <c r="OYB673" s="67"/>
      <c r="OYC673" s="67"/>
      <c r="OYD673" s="67"/>
      <c r="OYE673" s="67"/>
      <c r="OYF673" s="67"/>
      <c r="OYG673" s="67"/>
      <c r="OYH673" s="67"/>
      <c r="OYI673" s="67"/>
      <c r="OYJ673" s="67"/>
      <c r="OYK673" s="67"/>
      <c r="OYL673" s="67"/>
      <c r="OYM673" s="67"/>
      <c r="OYN673" s="67"/>
      <c r="OYO673" s="67"/>
      <c r="OYP673" s="67"/>
      <c r="OYQ673" s="67"/>
      <c r="OYR673" s="67"/>
      <c r="OYS673" s="67"/>
      <c r="OYT673" s="67"/>
      <c r="OYU673" s="67"/>
      <c r="OYV673" s="67"/>
      <c r="OYW673" s="67"/>
      <c r="OYX673" s="67"/>
      <c r="OYY673" s="67"/>
      <c r="OYZ673" s="67"/>
      <c r="OZA673" s="67"/>
      <c r="OZB673" s="67"/>
      <c r="OZC673" s="67"/>
      <c r="OZD673" s="67"/>
      <c r="OZE673" s="67"/>
      <c r="OZF673" s="67"/>
      <c r="OZG673" s="67"/>
      <c r="OZH673" s="67"/>
      <c r="OZI673" s="67"/>
      <c r="OZJ673" s="67"/>
      <c r="OZK673" s="67"/>
      <c r="OZL673" s="67"/>
      <c r="OZM673" s="67"/>
      <c r="OZN673" s="67"/>
      <c r="OZO673" s="67"/>
      <c r="OZP673" s="67"/>
      <c r="OZQ673" s="67"/>
      <c r="OZR673" s="67"/>
      <c r="OZS673" s="67"/>
      <c r="OZT673" s="67"/>
      <c r="OZU673" s="67"/>
      <c r="OZV673" s="67"/>
      <c r="OZW673" s="67"/>
      <c r="OZX673" s="67"/>
      <c r="OZY673" s="67"/>
      <c r="OZZ673" s="67"/>
      <c r="PAA673" s="67"/>
      <c r="PAB673" s="67"/>
      <c r="PAC673" s="67"/>
      <c r="PAD673" s="67"/>
      <c r="PAE673" s="67"/>
      <c r="PAF673" s="67"/>
      <c r="PAG673" s="67"/>
      <c r="PAH673" s="67"/>
      <c r="PAI673" s="67"/>
      <c r="PAJ673" s="67"/>
      <c r="PAK673" s="67"/>
      <c r="PAL673" s="67"/>
      <c r="PAM673" s="67"/>
      <c r="PAN673" s="67"/>
      <c r="PAO673" s="67"/>
      <c r="PAP673" s="67"/>
      <c r="PAQ673" s="67"/>
      <c r="PAR673" s="67"/>
      <c r="PAS673" s="67"/>
      <c r="PAT673" s="67"/>
      <c r="PAU673" s="67"/>
      <c r="PAV673" s="67"/>
      <c r="PAW673" s="67"/>
      <c r="PAX673" s="67"/>
      <c r="PAY673" s="67"/>
      <c r="PAZ673" s="67"/>
      <c r="PBA673" s="67"/>
      <c r="PBB673" s="67"/>
      <c r="PBC673" s="67"/>
      <c r="PBD673" s="67"/>
      <c r="PBE673" s="67"/>
      <c r="PBF673" s="67"/>
      <c r="PBG673" s="67"/>
      <c r="PBH673" s="67"/>
      <c r="PBI673" s="67"/>
      <c r="PBJ673" s="67"/>
      <c r="PBK673" s="67"/>
      <c r="PBL673" s="67"/>
      <c r="PBM673" s="67"/>
      <c r="PBN673" s="67"/>
      <c r="PBO673" s="67"/>
      <c r="PBP673" s="67"/>
      <c r="PBQ673" s="67"/>
      <c r="PBR673" s="67"/>
      <c r="PBS673" s="67"/>
      <c r="PBT673" s="67"/>
      <c r="PBU673" s="67"/>
      <c r="PBV673" s="67"/>
      <c r="PBW673" s="67"/>
      <c r="PBX673" s="67"/>
      <c r="PBY673" s="67"/>
      <c r="PBZ673" s="67"/>
      <c r="PCA673" s="67"/>
      <c r="PCB673" s="67"/>
      <c r="PCC673" s="67"/>
      <c r="PCD673" s="67"/>
      <c r="PCE673" s="67"/>
      <c r="PCF673" s="67"/>
      <c r="PCG673" s="67"/>
      <c r="PCH673" s="67"/>
      <c r="PCI673" s="67"/>
      <c r="PCJ673" s="67"/>
      <c r="PCK673" s="67"/>
      <c r="PCL673" s="67"/>
      <c r="PCM673" s="67"/>
      <c r="PCN673" s="67"/>
      <c r="PCO673" s="67"/>
      <c r="PCP673" s="67"/>
      <c r="PCQ673" s="67"/>
      <c r="PCR673" s="67"/>
      <c r="PCS673" s="67"/>
      <c r="PCT673" s="67"/>
      <c r="PCU673" s="67"/>
      <c r="PCV673" s="67"/>
      <c r="PCW673" s="67"/>
      <c r="PCX673" s="67"/>
      <c r="PCY673" s="67"/>
      <c r="PCZ673" s="67"/>
      <c r="PDA673" s="67"/>
      <c r="PDB673" s="67"/>
      <c r="PDC673" s="67"/>
      <c r="PDD673" s="67"/>
      <c r="PDE673" s="67"/>
      <c r="PDF673" s="67"/>
      <c r="PDG673" s="67"/>
      <c r="PDH673" s="67"/>
      <c r="PDI673" s="67"/>
      <c r="PDJ673" s="67"/>
      <c r="PDK673" s="67"/>
      <c r="PDL673" s="67"/>
      <c r="PDM673" s="67"/>
      <c r="PDN673" s="67"/>
      <c r="PDO673" s="67"/>
      <c r="PDP673" s="67"/>
      <c r="PDQ673" s="67"/>
      <c r="PDR673" s="67"/>
      <c r="PDS673" s="67"/>
      <c r="PDT673" s="67"/>
      <c r="PDU673" s="67"/>
      <c r="PDV673" s="67"/>
      <c r="PDW673" s="67"/>
      <c r="PDX673" s="67"/>
      <c r="PDY673" s="67"/>
      <c r="PDZ673" s="67"/>
      <c r="PEA673" s="67"/>
      <c r="PEB673" s="67"/>
      <c r="PEC673" s="67"/>
      <c r="PED673" s="67"/>
      <c r="PEE673" s="67"/>
      <c r="PEF673" s="67"/>
      <c r="PEG673" s="67"/>
      <c r="PEH673" s="67"/>
      <c r="PEI673" s="67"/>
      <c r="PEJ673" s="67"/>
      <c r="PEK673" s="67"/>
      <c r="PEL673" s="67"/>
      <c r="PEM673" s="67"/>
      <c r="PEN673" s="67"/>
      <c r="PEO673" s="67"/>
      <c r="PEP673" s="67"/>
      <c r="PEQ673" s="67"/>
      <c r="PER673" s="67"/>
      <c r="PES673" s="67"/>
      <c r="PET673" s="67"/>
      <c r="PEU673" s="67"/>
      <c r="PEV673" s="67"/>
      <c r="PEW673" s="67"/>
      <c r="PEX673" s="67"/>
      <c r="PEY673" s="67"/>
      <c r="PEZ673" s="67"/>
      <c r="PFA673" s="67"/>
      <c r="PFB673" s="67"/>
      <c r="PFC673" s="67"/>
      <c r="PFD673" s="67"/>
      <c r="PFE673" s="67"/>
      <c r="PFF673" s="67"/>
      <c r="PFG673" s="67"/>
      <c r="PFH673" s="67"/>
      <c r="PFI673" s="67"/>
      <c r="PFJ673" s="67"/>
      <c r="PFK673" s="67"/>
      <c r="PFL673" s="67"/>
      <c r="PFM673" s="67"/>
      <c r="PFN673" s="67"/>
      <c r="PFO673" s="67"/>
      <c r="PFP673" s="67"/>
      <c r="PFQ673" s="67"/>
      <c r="PFR673" s="67"/>
      <c r="PFS673" s="67"/>
      <c r="PFT673" s="67"/>
      <c r="PFU673" s="67"/>
      <c r="PFV673" s="67"/>
      <c r="PFW673" s="67"/>
      <c r="PFX673" s="67"/>
      <c r="PFY673" s="67"/>
      <c r="PFZ673" s="67"/>
      <c r="PGA673" s="67"/>
      <c r="PGB673" s="67"/>
      <c r="PGC673" s="67"/>
      <c r="PGD673" s="67"/>
      <c r="PGE673" s="67"/>
      <c r="PGF673" s="67"/>
      <c r="PGG673" s="67"/>
      <c r="PGH673" s="67"/>
      <c r="PGI673" s="67"/>
      <c r="PGJ673" s="67"/>
      <c r="PGK673" s="67"/>
      <c r="PGL673" s="67"/>
      <c r="PGM673" s="67"/>
      <c r="PGN673" s="67"/>
      <c r="PGO673" s="67"/>
      <c r="PGP673" s="67"/>
      <c r="PGQ673" s="67"/>
      <c r="PGR673" s="67"/>
      <c r="PGS673" s="67"/>
      <c r="PGT673" s="67"/>
      <c r="PGU673" s="67"/>
      <c r="PGV673" s="67"/>
      <c r="PGW673" s="67"/>
      <c r="PGX673" s="67"/>
      <c r="PGY673" s="67"/>
      <c r="PGZ673" s="67"/>
      <c r="PHA673" s="67"/>
      <c r="PHB673" s="67"/>
      <c r="PHC673" s="67"/>
      <c r="PHD673" s="67"/>
      <c r="PHE673" s="67"/>
      <c r="PHF673" s="67"/>
      <c r="PHG673" s="67"/>
      <c r="PHH673" s="67"/>
      <c r="PHI673" s="67"/>
      <c r="PHJ673" s="67"/>
      <c r="PHK673" s="67"/>
      <c r="PHL673" s="67"/>
      <c r="PHM673" s="67"/>
      <c r="PHN673" s="67"/>
      <c r="PHO673" s="67"/>
      <c r="PHP673" s="67"/>
      <c r="PHQ673" s="67"/>
      <c r="PHR673" s="67"/>
      <c r="PHS673" s="67"/>
      <c r="PHT673" s="67"/>
      <c r="PHU673" s="67"/>
      <c r="PHV673" s="67"/>
      <c r="PHW673" s="67"/>
      <c r="PHX673" s="67"/>
      <c r="PHY673" s="67"/>
      <c r="PHZ673" s="67"/>
      <c r="PIA673" s="67"/>
      <c r="PIB673" s="67"/>
      <c r="PIC673" s="67"/>
      <c r="PID673" s="67"/>
      <c r="PIE673" s="67"/>
      <c r="PIF673" s="67"/>
      <c r="PIG673" s="67"/>
      <c r="PIH673" s="67"/>
      <c r="PII673" s="67"/>
      <c r="PIJ673" s="67"/>
      <c r="PIK673" s="67"/>
      <c r="PIL673" s="67"/>
      <c r="PIM673" s="67"/>
      <c r="PIN673" s="67"/>
      <c r="PIO673" s="67"/>
      <c r="PIP673" s="67"/>
      <c r="PIQ673" s="67"/>
      <c r="PIR673" s="67"/>
      <c r="PIS673" s="67"/>
      <c r="PIT673" s="67"/>
      <c r="PIU673" s="67"/>
      <c r="PIV673" s="67"/>
      <c r="PIW673" s="67"/>
      <c r="PIX673" s="67"/>
      <c r="PIY673" s="67"/>
      <c r="PIZ673" s="67"/>
      <c r="PJA673" s="67"/>
      <c r="PJB673" s="67"/>
      <c r="PJC673" s="67"/>
      <c r="PJD673" s="67"/>
      <c r="PJE673" s="67"/>
      <c r="PJF673" s="67"/>
      <c r="PJG673" s="67"/>
      <c r="PJH673" s="67"/>
      <c r="PJI673" s="67"/>
      <c r="PJJ673" s="67"/>
      <c r="PJK673" s="67"/>
      <c r="PJL673" s="67"/>
      <c r="PJM673" s="67"/>
      <c r="PJN673" s="67"/>
      <c r="PJO673" s="67"/>
      <c r="PJP673" s="67"/>
      <c r="PJQ673" s="67"/>
      <c r="PJR673" s="67"/>
      <c r="PJS673" s="67"/>
      <c r="PJT673" s="67"/>
      <c r="PJU673" s="67"/>
      <c r="PJV673" s="67"/>
      <c r="PJW673" s="67"/>
      <c r="PJX673" s="67"/>
      <c r="PJY673" s="67"/>
      <c r="PJZ673" s="67"/>
      <c r="PKA673" s="67"/>
      <c r="PKB673" s="67"/>
      <c r="PKC673" s="67"/>
      <c r="PKD673" s="67"/>
      <c r="PKE673" s="67"/>
      <c r="PKF673" s="67"/>
      <c r="PKG673" s="67"/>
      <c r="PKH673" s="67"/>
      <c r="PKI673" s="67"/>
      <c r="PKJ673" s="67"/>
      <c r="PKK673" s="67"/>
      <c r="PKL673" s="67"/>
      <c r="PKM673" s="67"/>
      <c r="PKN673" s="67"/>
      <c r="PKO673" s="67"/>
      <c r="PKP673" s="67"/>
      <c r="PKQ673" s="67"/>
      <c r="PKR673" s="67"/>
      <c r="PKS673" s="67"/>
      <c r="PKT673" s="67"/>
      <c r="PKU673" s="67"/>
      <c r="PKV673" s="67"/>
      <c r="PKW673" s="67"/>
      <c r="PKX673" s="67"/>
      <c r="PKY673" s="67"/>
      <c r="PKZ673" s="67"/>
      <c r="PLA673" s="67"/>
      <c r="PLB673" s="67"/>
      <c r="PLC673" s="67"/>
      <c r="PLD673" s="67"/>
      <c r="PLE673" s="67"/>
      <c r="PLF673" s="67"/>
      <c r="PLG673" s="67"/>
      <c r="PLH673" s="67"/>
      <c r="PLI673" s="67"/>
      <c r="PLJ673" s="67"/>
      <c r="PLK673" s="67"/>
      <c r="PLL673" s="67"/>
      <c r="PLM673" s="67"/>
      <c r="PLN673" s="67"/>
      <c r="PLO673" s="67"/>
      <c r="PLP673" s="67"/>
      <c r="PLQ673" s="67"/>
      <c r="PLR673" s="67"/>
      <c r="PLS673" s="67"/>
      <c r="PLT673" s="67"/>
      <c r="PLU673" s="67"/>
      <c r="PLV673" s="67"/>
      <c r="PLW673" s="67"/>
      <c r="PLX673" s="67"/>
      <c r="PLY673" s="67"/>
      <c r="PLZ673" s="67"/>
      <c r="PMA673" s="67"/>
      <c r="PMB673" s="67"/>
      <c r="PMC673" s="67"/>
      <c r="PMD673" s="67"/>
      <c r="PME673" s="67"/>
      <c r="PMF673" s="67"/>
      <c r="PMG673" s="67"/>
      <c r="PMH673" s="67"/>
      <c r="PMI673" s="67"/>
      <c r="PMJ673" s="67"/>
      <c r="PMK673" s="67"/>
      <c r="PML673" s="67"/>
      <c r="PMM673" s="67"/>
      <c r="PMN673" s="67"/>
      <c r="PMO673" s="67"/>
      <c r="PMP673" s="67"/>
      <c r="PMQ673" s="67"/>
      <c r="PMR673" s="67"/>
      <c r="PMS673" s="67"/>
      <c r="PMT673" s="67"/>
      <c r="PMU673" s="67"/>
      <c r="PMV673" s="67"/>
      <c r="PMW673" s="67"/>
      <c r="PMX673" s="67"/>
      <c r="PMY673" s="67"/>
      <c r="PMZ673" s="67"/>
      <c r="PNA673" s="67"/>
      <c r="PNB673" s="67"/>
      <c r="PNC673" s="67"/>
      <c r="PND673" s="67"/>
      <c r="PNE673" s="67"/>
      <c r="PNF673" s="67"/>
      <c r="PNG673" s="67"/>
      <c r="PNH673" s="67"/>
      <c r="PNI673" s="67"/>
      <c r="PNJ673" s="67"/>
      <c r="PNK673" s="67"/>
      <c r="PNL673" s="67"/>
      <c r="PNM673" s="67"/>
      <c r="PNN673" s="67"/>
      <c r="PNO673" s="67"/>
      <c r="PNP673" s="67"/>
      <c r="PNQ673" s="67"/>
      <c r="PNR673" s="67"/>
      <c r="PNS673" s="67"/>
      <c r="PNT673" s="67"/>
      <c r="PNU673" s="67"/>
      <c r="PNV673" s="67"/>
      <c r="PNW673" s="67"/>
      <c r="PNX673" s="67"/>
      <c r="PNY673" s="67"/>
      <c r="PNZ673" s="67"/>
      <c r="POA673" s="67"/>
      <c r="POB673" s="67"/>
      <c r="POC673" s="67"/>
      <c r="POD673" s="67"/>
      <c r="POE673" s="67"/>
      <c r="POF673" s="67"/>
      <c r="POG673" s="67"/>
      <c r="POH673" s="67"/>
      <c r="POI673" s="67"/>
      <c r="POJ673" s="67"/>
      <c r="POK673" s="67"/>
      <c r="POL673" s="67"/>
      <c r="POM673" s="67"/>
      <c r="PON673" s="67"/>
      <c r="POO673" s="67"/>
      <c r="POP673" s="67"/>
      <c r="POQ673" s="67"/>
      <c r="POR673" s="67"/>
      <c r="POS673" s="67"/>
      <c r="POT673" s="67"/>
      <c r="POU673" s="67"/>
      <c r="POV673" s="67"/>
      <c r="POW673" s="67"/>
      <c r="POX673" s="67"/>
      <c r="POY673" s="67"/>
      <c r="POZ673" s="67"/>
      <c r="PPA673" s="67"/>
      <c r="PPB673" s="67"/>
      <c r="PPC673" s="67"/>
      <c r="PPD673" s="67"/>
      <c r="PPE673" s="67"/>
      <c r="PPF673" s="67"/>
      <c r="PPG673" s="67"/>
      <c r="PPH673" s="67"/>
      <c r="PPI673" s="67"/>
      <c r="PPJ673" s="67"/>
      <c r="PPK673" s="67"/>
      <c r="PPL673" s="67"/>
      <c r="PPM673" s="67"/>
      <c r="PPN673" s="67"/>
      <c r="PPO673" s="67"/>
      <c r="PPP673" s="67"/>
      <c r="PPQ673" s="67"/>
      <c r="PPR673" s="67"/>
      <c r="PPS673" s="67"/>
      <c r="PPT673" s="67"/>
      <c r="PPU673" s="67"/>
      <c r="PPV673" s="67"/>
      <c r="PPW673" s="67"/>
      <c r="PPX673" s="67"/>
      <c r="PPY673" s="67"/>
      <c r="PPZ673" s="67"/>
      <c r="PQA673" s="67"/>
      <c r="PQB673" s="67"/>
      <c r="PQC673" s="67"/>
      <c r="PQD673" s="67"/>
      <c r="PQE673" s="67"/>
      <c r="PQF673" s="67"/>
      <c r="PQG673" s="67"/>
      <c r="PQH673" s="67"/>
      <c r="PQI673" s="67"/>
      <c r="PQJ673" s="67"/>
      <c r="PQK673" s="67"/>
      <c r="PQL673" s="67"/>
      <c r="PQM673" s="67"/>
      <c r="PQN673" s="67"/>
      <c r="PQO673" s="67"/>
      <c r="PQP673" s="67"/>
      <c r="PQQ673" s="67"/>
      <c r="PQR673" s="67"/>
      <c r="PQS673" s="67"/>
      <c r="PQT673" s="67"/>
      <c r="PQU673" s="67"/>
      <c r="PQV673" s="67"/>
      <c r="PQW673" s="67"/>
      <c r="PQX673" s="67"/>
      <c r="PQY673" s="67"/>
      <c r="PQZ673" s="67"/>
      <c r="PRA673" s="67"/>
      <c r="PRB673" s="67"/>
      <c r="PRC673" s="67"/>
      <c r="PRD673" s="67"/>
      <c r="PRE673" s="67"/>
      <c r="PRF673" s="67"/>
      <c r="PRG673" s="67"/>
      <c r="PRH673" s="67"/>
      <c r="PRI673" s="67"/>
      <c r="PRJ673" s="67"/>
      <c r="PRK673" s="67"/>
      <c r="PRL673" s="67"/>
      <c r="PRM673" s="67"/>
      <c r="PRN673" s="67"/>
      <c r="PRO673" s="67"/>
      <c r="PRP673" s="67"/>
      <c r="PRQ673" s="67"/>
      <c r="PRR673" s="67"/>
      <c r="PRS673" s="67"/>
      <c r="PRT673" s="67"/>
      <c r="PRU673" s="67"/>
      <c r="PRV673" s="67"/>
      <c r="PRW673" s="67"/>
      <c r="PRX673" s="67"/>
      <c r="PRY673" s="67"/>
      <c r="PRZ673" s="67"/>
      <c r="PSA673" s="67"/>
      <c r="PSB673" s="67"/>
      <c r="PSC673" s="67"/>
      <c r="PSD673" s="67"/>
      <c r="PSE673" s="67"/>
      <c r="PSF673" s="67"/>
      <c r="PSG673" s="67"/>
      <c r="PSH673" s="67"/>
      <c r="PSI673" s="67"/>
      <c r="PSJ673" s="67"/>
      <c r="PSK673" s="67"/>
      <c r="PSL673" s="67"/>
      <c r="PSM673" s="67"/>
      <c r="PSN673" s="67"/>
      <c r="PSO673" s="67"/>
      <c r="PSP673" s="67"/>
      <c r="PSQ673" s="67"/>
      <c r="PSR673" s="67"/>
      <c r="PSS673" s="67"/>
      <c r="PST673" s="67"/>
      <c r="PSU673" s="67"/>
      <c r="PSV673" s="67"/>
      <c r="PSW673" s="67"/>
      <c r="PSX673" s="67"/>
      <c r="PSY673" s="67"/>
      <c r="PSZ673" s="67"/>
      <c r="PTA673" s="67"/>
      <c r="PTB673" s="67"/>
      <c r="PTC673" s="67"/>
      <c r="PTD673" s="67"/>
      <c r="PTE673" s="67"/>
      <c r="PTF673" s="67"/>
      <c r="PTG673" s="67"/>
      <c r="PTH673" s="67"/>
      <c r="PTI673" s="67"/>
      <c r="PTJ673" s="67"/>
      <c r="PTK673" s="67"/>
      <c r="PTL673" s="67"/>
      <c r="PTM673" s="67"/>
      <c r="PTN673" s="67"/>
      <c r="PTO673" s="67"/>
      <c r="PTP673" s="67"/>
      <c r="PTQ673" s="67"/>
      <c r="PTR673" s="67"/>
      <c r="PTS673" s="67"/>
      <c r="PTT673" s="67"/>
      <c r="PTU673" s="67"/>
      <c r="PTV673" s="67"/>
      <c r="PTW673" s="67"/>
      <c r="PTX673" s="67"/>
      <c r="PTY673" s="67"/>
      <c r="PTZ673" s="67"/>
      <c r="PUA673" s="67"/>
      <c r="PUB673" s="67"/>
      <c r="PUC673" s="67"/>
      <c r="PUD673" s="67"/>
      <c r="PUE673" s="67"/>
      <c r="PUF673" s="67"/>
      <c r="PUG673" s="67"/>
      <c r="PUH673" s="67"/>
      <c r="PUI673" s="67"/>
      <c r="PUJ673" s="67"/>
      <c r="PUK673" s="67"/>
      <c r="PUL673" s="67"/>
      <c r="PUM673" s="67"/>
      <c r="PUN673" s="67"/>
      <c r="PUO673" s="67"/>
      <c r="PUP673" s="67"/>
      <c r="PUQ673" s="67"/>
      <c r="PUR673" s="67"/>
      <c r="PUS673" s="67"/>
      <c r="PUT673" s="67"/>
      <c r="PUU673" s="67"/>
      <c r="PUV673" s="67"/>
      <c r="PUW673" s="67"/>
      <c r="PUX673" s="67"/>
      <c r="PUY673" s="67"/>
      <c r="PUZ673" s="67"/>
      <c r="PVA673" s="67"/>
      <c r="PVB673" s="67"/>
      <c r="PVC673" s="67"/>
      <c r="PVD673" s="67"/>
      <c r="PVE673" s="67"/>
      <c r="PVF673" s="67"/>
      <c r="PVG673" s="67"/>
      <c r="PVH673" s="67"/>
      <c r="PVI673" s="67"/>
      <c r="PVJ673" s="67"/>
      <c r="PVK673" s="67"/>
      <c r="PVL673" s="67"/>
      <c r="PVM673" s="67"/>
      <c r="PVN673" s="67"/>
      <c r="PVO673" s="67"/>
      <c r="PVP673" s="67"/>
      <c r="PVQ673" s="67"/>
      <c r="PVR673" s="67"/>
      <c r="PVS673" s="67"/>
      <c r="PVT673" s="67"/>
      <c r="PVU673" s="67"/>
      <c r="PVV673" s="67"/>
      <c r="PVW673" s="67"/>
      <c r="PVX673" s="67"/>
      <c r="PVY673" s="67"/>
      <c r="PVZ673" s="67"/>
      <c r="PWA673" s="67"/>
      <c r="PWB673" s="67"/>
      <c r="PWC673" s="67"/>
      <c r="PWD673" s="67"/>
      <c r="PWE673" s="67"/>
      <c r="PWF673" s="67"/>
      <c r="PWG673" s="67"/>
      <c r="PWH673" s="67"/>
      <c r="PWI673" s="67"/>
      <c r="PWJ673" s="67"/>
      <c r="PWK673" s="67"/>
      <c r="PWL673" s="67"/>
      <c r="PWM673" s="67"/>
      <c r="PWN673" s="67"/>
      <c r="PWO673" s="67"/>
      <c r="PWP673" s="67"/>
      <c r="PWQ673" s="67"/>
      <c r="PWR673" s="67"/>
      <c r="PWS673" s="67"/>
      <c r="PWT673" s="67"/>
      <c r="PWU673" s="67"/>
      <c r="PWV673" s="67"/>
      <c r="PWW673" s="67"/>
      <c r="PWX673" s="67"/>
      <c r="PWY673" s="67"/>
      <c r="PWZ673" s="67"/>
      <c r="PXA673" s="67"/>
      <c r="PXB673" s="67"/>
      <c r="PXC673" s="67"/>
      <c r="PXD673" s="67"/>
      <c r="PXE673" s="67"/>
      <c r="PXF673" s="67"/>
      <c r="PXG673" s="67"/>
      <c r="PXH673" s="67"/>
      <c r="PXI673" s="67"/>
      <c r="PXJ673" s="67"/>
      <c r="PXK673" s="67"/>
      <c r="PXL673" s="67"/>
      <c r="PXM673" s="67"/>
      <c r="PXN673" s="67"/>
      <c r="PXO673" s="67"/>
      <c r="PXP673" s="67"/>
      <c r="PXQ673" s="67"/>
      <c r="PXR673" s="67"/>
      <c r="PXS673" s="67"/>
      <c r="PXT673" s="67"/>
      <c r="PXU673" s="67"/>
      <c r="PXV673" s="67"/>
      <c r="PXW673" s="67"/>
      <c r="PXX673" s="67"/>
      <c r="PXY673" s="67"/>
      <c r="PXZ673" s="67"/>
      <c r="PYA673" s="67"/>
      <c r="PYB673" s="67"/>
      <c r="PYC673" s="67"/>
      <c r="PYD673" s="67"/>
      <c r="PYE673" s="67"/>
      <c r="PYF673" s="67"/>
      <c r="PYG673" s="67"/>
      <c r="PYH673" s="67"/>
      <c r="PYI673" s="67"/>
      <c r="PYJ673" s="67"/>
      <c r="PYK673" s="67"/>
      <c r="PYL673" s="67"/>
      <c r="PYM673" s="67"/>
      <c r="PYN673" s="67"/>
      <c r="PYO673" s="67"/>
      <c r="PYP673" s="67"/>
      <c r="PYQ673" s="67"/>
      <c r="PYR673" s="67"/>
      <c r="PYS673" s="67"/>
      <c r="PYT673" s="67"/>
      <c r="PYU673" s="67"/>
      <c r="PYV673" s="67"/>
      <c r="PYW673" s="67"/>
      <c r="PYX673" s="67"/>
      <c r="PYY673" s="67"/>
      <c r="PYZ673" s="67"/>
      <c r="PZA673" s="67"/>
      <c r="PZB673" s="67"/>
      <c r="PZC673" s="67"/>
      <c r="PZD673" s="67"/>
      <c r="PZE673" s="67"/>
      <c r="PZF673" s="67"/>
      <c r="PZG673" s="67"/>
      <c r="PZH673" s="67"/>
      <c r="PZI673" s="67"/>
      <c r="PZJ673" s="67"/>
      <c r="PZK673" s="67"/>
      <c r="PZL673" s="67"/>
      <c r="PZM673" s="67"/>
      <c r="PZN673" s="67"/>
      <c r="PZO673" s="67"/>
      <c r="PZP673" s="67"/>
      <c r="PZQ673" s="67"/>
      <c r="PZR673" s="67"/>
      <c r="PZS673" s="67"/>
      <c r="PZT673" s="67"/>
      <c r="PZU673" s="67"/>
      <c r="PZV673" s="67"/>
      <c r="PZW673" s="67"/>
      <c r="PZX673" s="67"/>
      <c r="PZY673" s="67"/>
      <c r="PZZ673" s="67"/>
      <c r="QAA673" s="67"/>
      <c r="QAB673" s="67"/>
      <c r="QAC673" s="67"/>
      <c r="QAD673" s="67"/>
      <c r="QAE673" s="67"/>
      <c r="QAF673" s="67"/>
      <c r="QAG673" s="67"/>
      <c r="QAH673" s="67"/>
      <c r="QAI673" s="67"/>
      <c r="QAJ673" s="67"/>
      <c r="QAK673" s="67"/>
      <c r="QAL673" s="67"/>
      <c r="QAM673" s="67"/>
      <c r="QAN673" s="67"/>
      <c r="QAO673" s="67"/>
      <c r="QAP673" s="67"/>
      <c r="QAQ673" s="67"/>
      <c r="QAR673" s="67"/>
      <c r="QAS673" s="67"/>
      <c r="QAT673" s="67"/>
      <c r="QAU673" s="67"/>
      <c r="QAV673" s="67"/>
      <c r="QAW673" s="67"/>
      <c r="QAX673" s="67"/>
      <c r="QAY673" s="67"/>
      <c r="QAZ673" s="67"/>
      <c r="QBA673" s="67"/>
      <c r="QBB673" s="67"/>
      <c r="QBC673" s="67"/>
      <c r="QBD673" s="67"/>
      <c r="QBE673" s="67"/>
      <c r="QBF673" s="67"/>
      <c r="QBG673" s="67"/>
      <c r="QBH673" s="67"/>
      <c r="QBI673" s="67"/>
      <c r="QBJ673" s="67"/>
      <c r="QBK673" s="67"/>
      <c r="QBL673" s="67"/>
      <c r="QBM673" s="67"/>
      <c r="QBN673" s="67"/>
      <c r="QBO673" s="67"/>
      <c r="QBP673" s="67"/>
      <c r="QBQ673" s="67"/>
      <c r="QBR673" s="67"/>
      <c r="QBS673" s="67"/>
      <c r="QBT673" s="67"/>
      <c r="QBU673" s="67"/>
      <c r="QBV673" s="67"/>
      <c r="QBW673" s="67"/>
      <c r="QBX673" s="67"/>
      <c r="QBY673" s="67"/>
      <c r="QBZ673" s="67"/>
      <c r="QCA673" s="67"/>
      <c r="QCB673" s="67"/>
      <c r="QCC673" s="67"/>
      <c r="QCD673" s="67"/>
      <c r="QCE673" s="67"/>
      <c r="QCF673" s="67"/>
      <c r="QCG673" s="67"/>
      <c r="QCH673" s="67"/>
      <c r="QCI673" s="67"/>
      <c r="QCJ673" s="67"/>
      <c r="QCK673" s="67"/>
      <c r="QCL673" s="67"/>
      <c r="QCM673" s="67"/>
      <c r="QCN673" s="67"/>
      <c r="QCO673" s="67"/>
      <c r="QCP673" s="67"/>
      <c r="QCQ673" s="67"/>
      <c r="QCR673" s="67"/>
      <c r="QCS673" s="67"/>
      <c r="QCT673" s="67"/>
      <c r="QCU673" s="67"/>
      <c r="QCV673" s="67"/>
      <c r="QCW673" s="67"/>
      <c r="QCX673" s="67"/>
      <c r="QCY673" s="67"/>
      <c r="QCZ673" s="67"/>
      <c r="QDA673" s="67"/>
      <c r="QDB673" s="67"/>
      <c r="QDC673" s="67"/>
      <c r="QDD673" s="67"/>
      <c r="QDE673" s="67"/>
      <c r="QDF673" s="67"/>
      <c r="QDG673" s="67"/>
      <c r="QDH673" s="67"/>
      <c r="QDI673" s="67"/>
      <c r="QDJ673" s="67"/>
      <c r="QDK673" s="67"/>
      <c r="QDL673" s="67"/>
      <c r="QDM673" s="67"/>
      <c r="QDN673" s="67"/>
      <c r="QDO673" s="67"/>
      <c r="QDP673" s="67"/>
      <c r="QDQ673" s="67"/>
      <c r="QDR673" s="67"/>
      <c r="QDS673" s="67"/>
      <c r="QDT673" s="67"/>
      <c r="QDU673" s="67"/>
      <c r="QDV673" s="67"/>
      <c r="QDW673" s="67"/>
      <c r="QDX673" s="67"/>
      <c r="QDY673" s="67"/>
      <c r="QDZ673" s="67"/>
      <c r="QEA673" s="67"/>
      <c r="QEB673" s="67"/>
      <c r="QEC673" s="67"/>
      <c r="QED673" s="67"/>
      <c r="QEE673" s="67"/>
      <c r="QEF673" s="67"/>
      <c r="QEG673" s="67"/>
      <c r="QEH673" s="67"/>
      <c r="QEI673" s="67"/>
      <c r="QEJ673" s="67"/>
      <c r="QEK673" s="67"/>
      <c r="QEL673" s="67"/>
      <c r="QEM673" s="67"/>
      <c r="QEN673" s="67"/>
      <c r="QEO673" s="67"/>
      <c r="QEP673" s="67"/>
      <c r="QEQ673" s="67"/>
      <c r="QER673" s="67"/>
      <c r="QES673" s="67"/>
      <c r="QET673" s="67"/>
      <c r="QEU673" s="67"/>
      <c r="QEV673" s="67"/>
      <c r="QEW673" s="67"/>
      <c r="QEX673" s="67"/>
      <c r="QEY673" s="67"/>
      <c r="QEZ673" s="67"/>
      <c r="QFA673" s="67"/>
      <c r="QFB673" s="67"/>
      <c r="QFC673" s="67"/>
      <c r="QFD673" s="67"/>
      <c r="QFE673" s="67"/>
      <c r="QFF673" s="67"/>
      <c r="QFG673" s="67"/>
      <c r="QFH673" s="67"/>
      <c r="QFI673" s="67"/>
      <c r="QFJ673" s="67"/>
      <c r="QFK673" s="67"/>
      <c r="QFL673" s="67"/>
      <c r="QFM673" s="67"/>
      <c r="QFN673" s="67"/>
      <c r="QFO673" s="67"/>
      <c r="QFP673" s="67"/>
      <c r="QFQ673" s="67"/>
      <c r="QFR673" s="67"/>
      <c r="QFS673" s="67"/>
      <c r="QFT673" s="67"/>
      <c r="QFU673" s="67"/>
      <c r="QFV673" s="67"/>
      <c r="QFW673" s="67"/>
      <c r="QFX673" s="67"/>
      <c r="QFY673" s="67"/>
      <c r="QFZ673" s="67"/>
      <c r="QGA673" s="67"/>
      <c r="QGB673" s="67"/>
      <c r="QGC673" s="67"/>
      <c r="QGD673" s="67"/>
      <c r="QGE673" s="67"/>
      <c r="QGF673" s="67"/>
      <c r="QGG673" s="67"/>
      <c r="QGH673" s="67"/>
      <c r="QGI673" s="67"/>
      <c r="QGJ673" s="67"/>
      <c r="QGK673" s="67"/>
      <c r="QGL673" s="67"/>
      <c r="QGM673" s="67"/>
      <c r="QGN673" s="67"/>
      <c r="QGO673" s="67"/>
      <c r="QGP673" s="67"/>
      <c r="QGQ673" s="67"/>
      <c r="QGR673" s="67"/>
      <c r="QGS673" s="67"/>
      <c r="QGT673" s="67"/>
      <c r="QGU673" s="67"/>
      <c r="QGV673" s="67"/>
      <c r="QGW673" s="67"/>
      <c r="QGX673" s="67"/>
      <c r="QGY673" s="67"/>
      <c r="QGZ673" s="67"/>
      <c r="QHA673" s="67"/>
      <c r="QHB673" s="67"/>
      <c r="QHC673" s="67"/>
      <c r="QHD673" s="67"/>
      <c r="QHE673" s="67"/>
      <c r="QHF673" s="67"/>
      <c r="QHG673" s="67"/>
      <c r="QHH673" s="67"/>
      <c r="QHI673" s="67"/>
      <c r="QHJ673" s="67"/>
      <c r="QHK673" s="67"/>
      <c r="QHL673" s="67"/>
      <c r="QHM673" s="67"/>
      <c r="QHN673" s="67"/>
      <c r="QHO673" s="67"/>
      <c r="QHP673" s="67"/>
      <c r="QHQ673" s="67"/>
      <c r="QHR673" s="67"/>
      <c r="QHS673" s="67"/>
      <c r="QHT673" s="67"/>
      <c r="QHU673" s="67"/>
      <c r="QHV673" s="67"/>
      <c r="QHW673" s="67"/>
      <c r="QHX673" s="67"/>
      <c r="QHY673" s="67"/>
      <c r="QHZ673" s="67"/>
      <c r="QIA673" s="67"/>
      <c r="QIB673" s="67"/>
      <c r="QIC673" s="67"/>
      <c r="QID673" s="67"/>
      <c r="QIE673" s="67"/>
      <c r="QIF673" s="67"/>
      <c r="QIG673" s="67"/>
      <c r="QIH673" s="67"/>
      <c r="QII673" s="67"/>
      <c r="QIJ673" s="67"/>
      <c r="QIK673" s="67"/>
      <c r="QIL673" s="67"/>
      <c r="QIM673" s="67"/>
      <c r="QIN673" s="67"/>
      <c r="QIO673" s="67"/>
      <c r="QIP673" s="67"/>
      <c r="QIQ673" s="67"/>
      <c r="QIR673" s="67"/>
      <c r="QIS673" s="67"/>
      <c r="QIT673" s="67"/>
      <c r="QIU673" s="67"/>
      <c r="QIV673" s="67"/>
      <c r="QIW673" s="67"/>
      <c r="QIX673" s="67"/>
      <c r="QIY673" s="67"/>
      <c r="QIZ673" s="67"/>
      <c r="QJA673" s="67"/>
      <c r="QJB673" s="67"/>
      <c r="QJC673" s="67"/>
      <c r="QJD673" s="67"/>
      <c r="QJE673" s="67"/>
      <c r="QJF673" s="67"/>
      <c r="QJG673" s="67"/>
      <c r="QJH673" s="67"/>
      <c r="QJI673" s="67"/>
      <c r="QJJ673" s="67"/>
      <c r="QJK673" s="67"/>
      <c r="QJL673" s="67"/>
      <c r="QJM673" s="67"/>
      <c r="QJN673" s="67"/>
      <c r="QJO673" s="67"/>
      <c r="QJP673" s="67"/>
      <c r="QJQ673" s="67"/>
      <c r="QJR673" s="67"/>
      <c r="QJS673" s="67"/>
      <c r="QJT673" s="67"/>
      <c r="QJU673" s="67"/>
      <c r="QJV673" s="67"/>
      <c r="QJW673" s="67"/>
      <c r="QJX673" s="67"/>
      <c r="QJY673" s="67"/>
      <c r="QJZ673" s="67"/>
      <c r="QKA673" s="67"/>
      <c r="QKB673" s="67"/>
      <c r="QKC673" s="67"/>
      <c r="QKD673" s="67"/>
      <c r="QKE673" s="67"/>
      <c r="QKF673" s="67"/>
      <c r="QKG673" s="67"/>
      <c r="QKH673" s="67"/>
      <c r="QKI673" s="67"/>
      <c r="QKJ673" s="67"/>
      <c r="QKK673" s="67"/>
      <c r="QKL673" s="67"/>
      <c r="QKM673" s="67"/>
      <c r="QKN673" s="67"/>
      <c r="QKO673" s="67"/>
      <c r="QKP673" s="67"/>
      <c r="QKQ673" s="67"/>
      <c r="QKR673" s="67"/>
      <c r="QKS673" s="67"/>
      <c r="QKT673" s="67"/>
      <c r="QKU673" s="67"/>
      <c r="QKV673" s="67"/>
      <c r="QKW673" s="67"/>
      <c r="QKX673" s="67"/>
      <c r="QKY673" s="67"/>
      <c r="QKZ673" s="67"/>
      <c r="QLA673" s="67"/>
      <c r="QLB673" s="67"/>
      <c r="QLC673" s="67"/>
      <c r="QLD673" s="67"/>
      <c r="QLE673" s="67"/>
      <c r="QLF673" s="67"/>
      <c r="QLG673" s="67"/>
      <c r="QLH673" s="67"/>
      <c r="QLI673" s="67"/>
      <c r="QLJ673" s="67"/>
      <c r="QLK673" s="67"/>
      <c r="QLL673" s="67"/>
      <c r="QLM673" s="67"/>
      <c r="QLN673" s="67"/>
      <c r="QLO673" s="67"/>
      <c r="QLP673" s="67"/>
      <c r="QLQ673" s="67"/>
      <c r="QLR673" s="67"/>
      <c r="QLS673" s="67"/>
      <c r="QLT673" s="67"/>
      <c r="QLU673" s="67"/>
      <c r="QLV673" s="67"/>
      <c r="QLW673" s="67"/>
      <c r="QLX673" s="67"/>
      <c r="QLY673" s="67"/>
      <c r="QLZ673" s="67"/>
      <c r="QMA673" s="67"/>
      <c r="QMB673" s="67"/>
      <c r="QMC673" s="67"/>
      <c r="QMD673" s="67"/>
      <c r="QME673" s="67"/>
      <c r="QMF673" s="67"/>
      <c r="QMG673" s="67"/>
      <c r="QMH673" s="67"/>
      <c r="QMI673" s="67"/>
      <c r="QMJ673" s="67"/>
      <c r="QMK673" s="67"/>
      <c r="QML673" s="67"/>
      <c r="QMM673" s="67"/>
      <c r="QMN673" s="67"/>
      <c r="QMO673" s="67"/>
      <c r="QMP673" s="67"/>
      <c r="QMQ673" s="67"/>
      <c r="QMR673" s="67"/>
      <c r="QMS673" s="67"/>
      <c r="QMT673" s="67"/>
      <c r="QMU673" s="67"/>
      <c r="QMV673" s="67"/>
      <c r="QMW673" s="67"/>
      <c r="QMX673" s="67"/>
      <c r="QMY673" s="67"/>
      <c r="QMZ673" s="67"/>
      <c r="QNA673" s="67"/>
      <c r="QNB673" s="67"/>
      <c r="QNC673" s="67"/>
      <c r="QND673" s="67"/>
      <c r="QNE673" s="67"/>
      <c r="QNF673" s="67"/>
      <c r="QNG673" s="67"/>
      <c r="QNH673" s="67"/>
      <c r="QNI673" s="67"/>
      <c r="QNJ673" s="67"/>
      <c r="QNK673" s="67"/>
      <c r="QNL673" s="67"/>
      <c r="QNM673" s="67"/>
      <c r="QNN673" s="67"/>
      <c r="QNO673" s="67"/>
      <c r="QNP673" s="67"/>
      <c r="QNQ673" s="67"/>
      <c r="QNR673" s="67"/>
      <c r="QNS673" s="67"/>
      <c r="QNT673" s="67"/>
      <c r="QNU673" s="67"/>
      <c r="QNV673" s="67"/>
      <c r="QNW673" s="67"/>
      <c r="QNX673" s="67"/>
      <c r="QNY673" s="67"/>
      <c r="QNZ673" s="67"/>
      <c r="QOA673" s="67"/>
      <c r="QOB673" s="67"/>
      <c r="QOC673" s="67"/>
      <c r="QOD673" s="67"/>
      <c r="QOE673" s="67"/>
      <c r="QOF673" s="67"/>
      <c r="QOG673" s="67"/>
      <c r="QOH673" s="67"/>
      <c r="QOI673" s="67"/>
      <c r="QOJ673" s="67"/>
      <c r="QOK673" s="67"/>
      <c r="QOL673" s="67"/>
      <c r="QOM673" s="67"/>
      <c r="QON673" s="67"/>
      <c r="QOO673" s="67"/>
      <c r="QOP673" s="67"/>
      <c r="QOQ673" s="67"/>
      <c r="QOR673" s="67"/>
      <c r="QOS673" s="67"/>
      <c r="QOT673" s="67"/>
      <c r="QOU673" s="67"/>
      <c r="QOV673" s="67"/>
      <c r="QOW673" s="67"/>
      <c r="QOX673" s="67"/>
      <c r="QOY673" s="67"/>
      <c r="QOZ673" s="67"/>
      <c r="QPA673" s="67"/>
      <c r="QPB673" s="67"/>
      <c r="QPC673" s="67"/>
      <c r="QPD673" s="67"/>
      <c r="QPE673" s="67"/>
      <c r="QPF673" s="67"/>
      <c r="QPG673" s="67"/>
      <c r="QPH673" s="67"/>
      <c r="QPI673" s="67"/>
      <c r="QPJ673" s="67"/>
      <c r="QPK673" s="67"/>
      <c r="QPL673" s="67"/>
      <c r="QPM673" s="67"/>
      <c r="QPN673" s="67"/>
      <c r="QPO673" s="67"/>
      <c r="QPP673" s="67"/>
      <c r="QPQ673" s="67"/>
      <c r="QPR673" s="67"/>
      <c r="QPS673" s="67"/>
      <c r="QPT673" s="67"/>
      <c r="QPU673" s="67"/>
      <c r="QPV673" s="67"/>
      <c r="QPW673" s="67"/>
      <c r="QPX673" s="67"/>
      <c r="QPY673" s="67"/>
      <c r="QPZ673" s="67"/>
      <c r="QQA673" s="67"/>
      <c r="QQB673" s="67"/>
      <c r="QQC673" s="67"/>
      <c r="QQD673" s="67"/>
      <c r="QQE673" s="67"/>
      <c r="QQF673" s="67"/>
      <c r="QQG673" s="67"/>
      <c r="QQH673" s="67"/>
      <c r="QQI673" s="67"/>
      <c r="QQJ673" s="67"/>
      <c r="QQK673" s="67"/>
      <c r="QQL673" s="67"/>
      <c r="QQM673" s="67"/>
      <c r="QQN673" s="67"/>
      <c r="QQO673" s="67"/>
      <c r="QQP673" s="67"/>
      <c r="QQQ673" s="67"/>
      <c r="QQR673" s="67"/>
      <c r="QQS673" s="67"/>
      <c r="QQT673" s="67"/>
      <c r="QQU673" s="67"/>
      <c r="QQV673" s="67"/>
      <c r="QQW673" s="67"/>
      <c r="QQX673" s="67"/>
      <c r="QQY673" s="67"/>
      <c r="QQZ673" s="67"/>
      <c r="QRA673" s="67"/>
      <c r="QRB673" s="67"/>
      <c r="QRC673" s="67"/>
      <c r="QRD673" s="67"/>
      <c r="QRE673" s="67"/>
      <c r="QRF673" s="67"/>
      <c r="QRG673" s="67"/>
      <c r="QRH673" s="67"/>
      <c r="QRI673" s="67"/>
      <c r="QRJ673" s="67"/>
      <c r="QRK673" s="67"/>
      <c r="QRL673" s="67"/>
      <c r="QRM673" s="67"/>
      <c r="QRN673" s="67"/>
      <c r="QRO673" s="67"/>
      <c r="QRP673" s="67"/>
      <c r="QRQ673" s="67"/>
      <c r="QRR673" s="67"/>
      <c r="QRS673" s="67"/>
      <c r="QRT673" s="67"/>
      <c r="QRU673" s="67"/>
      <c r="QRV673" s="67"/>
      <c r="QRW673" s="67"/>
      <c r="QRX673" s="67"/>
      <c r="QRY673" s="67"/>
      <c r="QRZ673" s="67"/>
      <c r="QSA673" s="67"/>
      <c r="QSB673" s="67"/>
      <c r="QSC673" s="67"/>
      <c r="QSD673" s="67"/>
      <c r="QSE673" s="67"/>
      <c r="QSF673" s="67"/>
      <c r="QSG673" s="67"/>
      <c r="QSH673" s="67"/>
      <c r="QSI673" s="67"/>
      <c r="QSJ673" s="67"/>
      <c r="QSK673" s="67"/>
      <c r="QSL673" s="67"/>
      <c r="QSM673" s="67"/>
      <c r="QSN673" s="67"/>
      <c r="QSO673" s="67"/>
      <c r="QSP673" s="67"/>
      <c r="QSQ673" s="67"/>
      <c r="QSR673" s="67"/>
      <c r="QSS673" s="67"/>
      <c r="QST673" s="67"/>
      <c r="QSU673" s="67"/>
      <c r="QSV673" s="67"/>
      <c r="QSW673" s="67"/>
      <c r="QSX673" s="67"/>
      <c r="QSY673" s="67"/>
      <c r="QSZ673" s="67"/>
      <c r="QTA673" s="67"/>
      <c r="QTB673" s="67"/>
      <c r="QTC673" s="67"/>
      <c r="QTD673" s="67"/>
      <c r="QTE673" s="67"/>
      <c r="QTF673" s="67"/>
      <c r="QTG673" s="67"/>
      <c r="QTH673" s="67"/>
      <c r="QTI673" s="67"/>
      <c r="QTJ673" s="67"/>
      <c r="QTK673" s="67"/>
      <c r="QTL673" s="67"/>
      <c r="QTM673" s="67"/>
      <c r="QTN673" s="67"/>
      <c r="QTO673" s="67"/>
      <c r="QTP673" s="67"/>
      <c r="QTQ673" s="67"/>
      <c r="QTR673" s="67"/>
      <c r="QTS673" s="67"/>
      <c r="QTT673" s="67"/>
      <c r="QTU673" s="67"/>
      <c r="QTV673" s="67"/>
      <c r="QTW673" s="67"/>
      <c r="QTX673" s="67"/>
      <c r="QTY673" s="67"/>
      <c r="QTZ673" s="67"/>
      <c r="QUA673" s="67"/>
      <c r="QUB673" s="67"/>
      <c r="QUC673" s="67"/>
      <c r="QUD673" s="67"/>
      <c r="QUE673" s="67"/>
      <c r="QUF673" s="67"/>
      <c r="QUG673" s="67"/>
      <c r="QUH673" s="67"/>
      <c r="QUI673" s="67"/>
      <c r="QUJ673" s="67"/>
      <c r="QUK673" s="67"/>
      <c r="QUL673" s="67"/>
      <c r="QUM673" s="67"/>
      <c r="QUN673" s="67"/>
      <c r="QUO673" s="67"/>
      <c r="QUP673" s="67"/>
      <c r="QUQ673" s="67"/>
      <c r="QUR673" s="67"/>
      <c r="QUS673" s="67"/>
      <c r="QUT673" s="67"/>
      <c r="QUU673" s="67"/>
      <c r="QUV673" s="67"/>
      <c r="QUW673" s="67"/>
      <c r="QUX673" s="67"/>
      <c r="QUY673" s="67"/>
      <c r="QUZ673" s="67"/>
      <c r="QVA673" s="67"/>
      <c r="QVB673" s="67"/>
      <c r="QVC673" s="67"/>
      <c r="QVD673" s="67"/>
      <c r="QVE673" s="67"/>
      <c r="QVF673" s="67"/>
      <c r="QVG673" s="67"/>
      <c r="QVH673" s="67"/>
      <c r="QVI673" s="67"/>
      <c r="QVJ673" s="67"/>
      <c r="QVK673" s="67"/>
      <c r="QVL673" s="67"/>
      <c r="QVM673" s="67"/>
      <c r="QVN673" s="67"/>
      <c r="QVO673" s="67"/>
      <c r="QVP673" s="67"/>
      <c r="QVQ673" s="67"/>
      <c r="QVR673" s="67"/>
      <c r="QVS673" s="67"/>
      <c r="QVT673" s="67"/>
      <c r="QVU673" s="67"/>
      <c r="QVV673" s="67"/>
      <c r="QVW673" s="67"/>
      <c r="QVX673" s="67"/>
      <c r="QVY673" s="67"/>
      <c r="QVZ673" s="67"/>
      <c r="QWA673" s="67"/>
      <c r="QWB673" s="67"/>
      <c r="QWC673" s="67"/>
      <c r="QWD673" s="67"/>
      <c r="QWE673" s="67"/>
      <c r="QWF673" s="67"/>
      <c r="QWG673" s="67"/>
      <c r="QWH673" s="67"/>
      <c r="QWI673" s="67"/>
      <c r="QWJ673" s="67"/>
      <c r="QWK673" s="67"/>
      <c r="QWL673" s="67"/>
      <c r="QWM673" s="67"/>
      <c r="QWN673" s="67"/>
      <c r="QWO673" s="67"/>
      <c r="QWP673" s="67"/>
      <c r="QWQ673" s="67"/>
      <c r="QWR673" s="67"/>
      <c r="QWS673" s="67"/>
      <c r="QWT673" s="67"/>
      <c r="QWU673" s="67"/>
      <c r="QWV673" s="67"/>
      <c r="QWW673" s="67"/>
      <c r="QWX673" s="67"/>
      <c r="QWY673" s="67"/>
      <c r="QWZ673" s="67"/>
      <c r="QXA673" s="67"/>
      <c r="QXB673" s="67"/>
      <c r="QXC673" s="67"/>
      <c r="QXD673" s="67"/>
      <c r="QXE673" s="67"/>
      <c r="QXF673" s="67"/>
      <c r="QXG673" s="67"/>
      <c r="QXH673" s="67"/>
      <c r="QXI673" s="67"/>
      <c r="QXJ673" s="67"/>
      <c r="QXK673" s="67"/>
      <c r="QXL673" s="67"/>
      <c r="QXM673" s="67"/>
      <c r="QXN673" s="67"/>
      <c r="QXO673" s="67"/>
      <c r="QXP673" s="67"/>
      <c r="QXQ673" s="67"/>
      <c r="QXR673" s="67"/>
      <c r="QXS673" s="67"/>
      <c r="QXT673" s="67"/>
      <c r="QXU673" s="67"/>
      <c r="QXV673" s="67"/>
      <c r="QXW673" s="67"/>
      <c r="QXX673" s="67"/>
      <c r="QXY673" s="67"/>
      <c r="QXZ673" s="67"/>
      <c r="QYA673" s="67"/>
      <c r="QYB673" s="67"/>
      <c r="QYC673" s="67"/>
      <c r="QYD673" s="67"/>
      <c r="QYE673" s="67"/>
      <c r="QYF673" s="67"/>
      <c r="QYG673" s="67"/>
      <c r="QYH673" s="67"/>
      <c r="QYI673" s="67"/>
      <c r="QYJ673" s="67"/>
      <c r="QYK673" s="67"/>
      <c r="QYL673" s="67"/>
      <c r="QYM673" s="67"/>
      <c r="QYN673" s="67"/>
      <c r="QYO673" s="67"/>
      <c r="QYP673" s="67"/>
      <c r="QYQ673" s="67"/>
      <c r="QYR673" s="67"/>
      <c r="QYS673" s="67"/>
      <c r="QYT673" s="67"/>
      <c r="QYU673" s="67"/>
      <c r="QYV673" s="67"/>
      <c r="QYW673" s="67"/>
      <c r="QYX673" s="67"/>
      <c r="QYY673" s="67"/>
      <c r="QYZ673" s="67"/>
      <c r="QZA673" s="67"/>
      <c r="QZB673" s="67"/>
      <c r="QZC673" s="67"/>
      <c r="QZD673" s="67"/>
      <c r="QZE673" s="67"/>
      <c r="QZF673" s="67"/>
      <c r="QZG673" s="67"/>
      <c r="QZH673" s="67"/>
      <c r="QZI673" s="67"/>
      <c r="QZJ673" s="67"/>
      <c r="QZK673" s="67"/>
      <c r="QZL673" s="67"/>
      <c r="QZM673" s="67"/>
      <c r="QZN673" s="67"/>
      <c r="QZO673" s="67"/>
      <c r="QZP673" s="67"/>
      <c r="QZQ673" s="67"/>
      <c r="QZR673" s="67"/>
      <c r="QZS673" s="67"/>
      <c r="QZT673" s="67"/>
      <c r="QZU673" s="67"/>
      <c r="QZV673" s="67"/>
      <c r="QZW673" s="67"/>
      <c r="QZX673" s="67"/>
      <c r="QZY673" s="67"/>
      <c r="QZZ673" s="67"/>
      <c r="RAA673" s="67"/>
      <c r="RAB673" s="67"/>
      <c r="RAC673" s="67"/>
      <c r="RAD673" s="67"/>
      <c r="RAE673" s="67"/>
      <c r="RAF673" s="67"/>
      <c r="RAG673" s="67"/>
      <c r="RAH673" s="67"/>
      <c r="RAI673" s="67"/>
      <c r="RAJ673" s="67"/>
      <c r="RAK673" s="67"/>
      <c r="RAL673" s="67"/>
      <c r="RAM673" s="67"/>
      <c r="RAN673" s="67"/>
      <c r="RAO673" s="67"/>
      <c r="RAP673" s="67"/>
      <c r="RAQ673" s="67"/>
      <c r="RAR673" s="67"/>
      <c r="RAS673" s="67"/>
      <c r="RAT673" s="67"/>
      <c r="RAU673" s="67"/>
      <c r="RAV673" s="67"/>
      <c r="RAW673" s="67"/>
      <c r="RAX673" s="67"/>
      <c r="RAY673" s="67"/>
      <c r="RAZ673" s="67"/>
      <c r="RBA673" s="67"/>
      <c r="RBB673" s="67"/>
      <c r="RBC673" s="67"/>
      <c r="RBD673" s="67"/>
      <c r="RBE673" s="67"/>
      <c r="RBF673" s="67"/>
      <c r="RBG673" s="67"/>
      <c r="RBH673" s="67"/>
      <c r="RBI673" s="67"/>
      <c r="RBJ673" s="67"/>
      <c r="RBK673" s="67"/>
      <c r="RBL673" s="67"/>
      <c r="RBM673" s="67"/>
      <c r="RBN673" s="67"/>
      <c r="RBO673" s="67"/>
      <c r="RBP673" s="67"/>
      <c r="RBQ673" s="67"/>
      <c r="RBR673" s="67"/>
      <c r="RBS673" s="67"/>
      <c r="RBT673" s="67"/>
      <c r="RBU673" s="67"/>
      <c r="RBV673" s="67"/>
      <c r="RBW673" s="67"/>
      <c r="RBX673" s="67"/>
      <c r="RBY673" s="67"/>
      <c r="RBZ673" s="67"/>
      <c r="RCA673" s="67"/>
      <c r="RCB673" s="67"/>
      <c r="RCC673" s="67"/>
      <c r="RCD673" s="67"/>
      <c r="RCE673" s="67"/>
      <c r="RCF673" s="67"/>
      <c r="RCG673" s="67"/>
      <c r="RCH673" s="67"/>
      <c r="RCI673" s="67"/>
      <c r="RCJ673" s="67"/>
      <c r="RCK673" s="67"/>
      <c r="RCL673" s="67"/>
      <c r="RCM673" s="67"/>
      <c r="RCN673" s="67"/>
      <c r="RCO673" s="67"/>
      <c r="RCP673" s="67"/>
      <c r="RCQ673" s="67"/>
      <c r="RCR673" s="67"/>
      <c r="RCS673" s="67"/>
      <c r="RCT673" s="67"/>
      <c r="RCU673" s="67"/>
      <c r="RCV673" s="67"/>
      <c r="RCW673" s="67"/>
      <c r="RCX673" s="67"/>
      <c r="RCY673" s="67"/>
      <c r="RCZ673" s="67"/>
      <c r="RDA673" s="67"/>
      <c r="RDB673" s="67"/>
      <c r="RDC673" s="67"/>
      <c r="RDD673" s="67"/>
      <c r="RDE673" s="67"/>
      <c r="RDF673" s="67"/>
      <c r="RDG673" s="67"/>
      <c r="RDH673" s="67"/>
      <c r="RDI673" s="67"/>
      <c r="RDJ673" s="67"/>
      <c r="RDK673" s="67"/>
      <c r="RDL673" s="67"/>
      <c r="RDM673" s="67"/>
      <c r="RDN673" s="67"/>
      <c r="RDO673" s="67"/>
      <c r="RDP673" s="67"/>
      <c r="RDQ673" s="67"/>
      <c r="RDR673" s="67"/>
      <c r="RDS673" s="67"/>
      <c r="RDT673" s="67"/>
      <c r="RDU673" s="67"/>
      <c r="RDV673" s="67"/>
      <c r="RDW673" s="67"/>
      <c r="RDX673" s="67"/>
      <c r="RDY673" s="67"/>
      <c r="RDZ673" s="67"/>
      <c r="REA673" s="67"/>
      <c r="REB673" s="67"/>
      <c r="REC673" s="67"/>
      <c r="RED673" s="67"/>
      <c r="REE673" s="67"/>
      <c r="REF673" s="67"/>
      <c r="REG673" s="67"/>
      <c r="REH673" s="67"/>
      <c r="REI673" s="67"/>
      <c r="REJ673" s="67"/>
      <c r="REK673" s="67"/>
      <c r="REL673" s="67"/>
      <c r="REM673" s="67"/>
      <c r="REN673" s="67"/>
      <c r="REO673" s="67"/>
      <c r="REP673" s="67"/>
      <c r="REQ673" s="67"/>
      <c r="RER673" s="67"/>
      <c r="RES673" s="67"/>
      <c r="RET673" s="67"/>
      <c r="REU673" s="67"/>
      <c r="REV673" s="67"/>
      <c r="REW673" s="67"/>
      <c r="REX673" s="67"/>
      <c r="REY673" s="67"/>
      <c r="REZ673" s="67"/>
      <c r="RFA673" s="67"/>
      <c r="RFB673" s="67"/>
      <c r="RFC673" s="67"/>
      <c r="RFD673" s="67"/>
      <c r="RFE673" s="67"/>
      <c r="RFF673" s="67"/>
      <c r="RFG673" s="67"/>
      <c r="RFH673" s="67"/>
      <c r="RFI673" s="67"/>
      <c r="RFJ673" s="67"/>
      <c r="RFK673" s="67"/>
      <c r="RFL673" s="67"/>
      <c r="RFM673" s="67"/>
      <c r="RFN673" s="67"/>
      <c r="RFO673" s="67"/>
      <c r="RFP673" s="67"/>
      <c r="RFQ673" s="67"/>
      <c r="RFR673" s="67"/>
      <c r="RFS673" s="67"/>
      <c r="RFT673" s="67"/>
      <c r="RFU673" s="67"/>
      <c r="RFV673" s="67"/>
      <c r="RFW673" s="67"/>
      <c r="RFX673" s="67"/>
      <c r="RFY673" s="67"/>
      <c r="RFZ673" s="67"/>
      <c r="RGA673" s="67"/>
      <c r="RGB673" s="67"/>
      <c r="RGC673" s="67"/>
      <c r="RGD673" s="67"/>
      <c r="RGE673" s="67"/>
      <c r="RGF673" s="67"/>
      <c r="RGG673" s="67"/>
      <c r="RGH673" s="67"/>
      <c r="RGI673" s="67"/>
      <c r="RGJ673" s="67"/>
      <c r="RGK673" s="67"/>
      <c r="RGL673" s="67"/>
      <c r="RGM673" s="67"/>
      <c r="RGN673" s="67"/>
      <c r="RGO673" s="67"/>
      <c r="RGP673" s="67"/>
      <c r="RGQ673" s="67"/>
      <c r="RGR673" s="67"/>
      <c r="RGS673" s="67"/>
      <c r="RGT673" s="67"/>
      <c r="RGU673" s="67"/>
      <c r="RGV673" s="67"/>
      <c r="RGW673" s="67"/>
      <c r="RGX673" s="67"/>
      <c r="RGY673" s="67"/>
      <c r="RGZ673" s="67"/>
      <c r="RHA673" s="67"/>
      <c r="RHB673" s="67"/>
      <c r="RHC673" s="67"/>
      <c r="RHD673" s="67"/>
      <c r="RHE673" s="67"/>
      <c r="RHF673" s="67"/>
      <c r="RHG673" s="67"/>
      <c r="RHH673" s="67"/>
      <c r="RHI673" s="67"/>
      <c r="RHJ673" s="67"/>
      <c r="RHK673" s="67"/>
      <c r="RHL673" s="67"/>
      <c r="RHM673" s="67"/>
      <c r="RHN673" s="67"/>
      <c r="RHO673" s="67"/>
      <c r="RHP673" s="67"/>
      <c r="RHQ673" s="67"/>
      <c r="RHR673" s="67"/>
      <c r="RHS673" s="67"/>
      <c r="RHT673" s="67"/>
      <c r="RHU673" s="67"/>
      <c r="RHV673" s="67"/>
      <c r="RHW673" s="67"/>
      <c r="RHX673" s="67"/>
      <c r="RHY673" s="67"/>
      <c r="RHZ673" s="67"/>
      <c r="RIA673" s="67"/>
      <c r="RIB673" s="67"/>
      <c r="RIC673" s="67"/>
      <c r="RID673" s="67"/>
      <c r="RIE673" s="67"/>
      <c r="RIF673" s="67"/>
      <c r="RIG673" s="67"/>
      <c r="RIH673" s="67"/>
      <c r="RII673" s="67"/>
      <c r="RIJ673" s="67"/>
      <c r="RIK673" s="67"/>
      <c r="RIL673" s="67"/>
      <c r="RIM673" s="67"/>
      <c r="RIN673" s="67"/>
      <c r="RIO673" s="67"/>
      <c r="RIP673" s="67"/>
      <c r="RIQ673" s="67"/>
      <c r="RIR673" s="67"/>
      <c r="RIS673" s="67"/>
      <c r="RIT673" s="67"/>
      <c r="RIU673" s="67"/>
      <c r="RIV673" s="67"/>
      <c r="RIW673" s="67"/>
      <c r="RIX673" s="67"/>
      <c r="RIY673" s="67"/>
      <c r="RIZ673" s="67"/>
      <c r="RJA673" s="67"/>
      <c r="RJB673" s="67"/>
      <c r="RJC673" s="67"/>
      <c r="RJD673" s="67"/>
      <c r="RJE673" s="67"/>
      <c r="RJF673" s="67"/>
      <c r="RJG673" s="67"/>
      <c r="RJH673" s="67"/>
      <c r="RJI673" s="67"/>
      <c r="RJJ673" s="67"/>
      <c r="RJK673" s="67"/>
      <c r="RJL673" s="67"/>
      <c r="RJM673" s="67"/>
      <c r="RJN673" s="67"/>
      <c r="RJO673" s="67"/>
      <c r="RJP673" s="67"/>
      <c r="RJQ673" s="67"/>
      <c r="RJR673" s="67"/>
      <c r="RJS673" s="67"/>
      <c r="RJT673" s="67"/>
      <c r="RJU673" s="67"/>
      <c r="RJV673" s="67"/>
      <c r="RJW673" s="67"/>
      <c r="RJX673" s="67"/>
      <c r="RJY673" s="67"/>
      <c r="RJZ673" s="67"/>
      <c r="RKA673" s="67"/>
      <c r="RKB673" s="67"/>
      <c r="RKC673" s="67"/>
      <c r="RKD673" s="67"/>
      <c r="RKE673" s="67"/>
      <c r="RKF673" s="67"/>
      <c r="RKG673" s="67"/>
      <c r="RKH673" s="67"/>
      <c r="RKI673" s="67"/>
      <c r="RKJ673" s="67"/>
      <c r="RKK673" s="67"/>
      <c r="RKL673" s="67"/>
      <c r="RKM673" s="67"/>
      <c r="RKN673" s="67"/>
      <c r="RKO673" s="67"/>
      <c r="RKP673" s="67"/>
      <c r="RKQ673" s="67"/>
      <c r="RKR673" s="67"/>
      <c r="RKS673" s="67"/>
      <c r="RKT673" s="67"/>
      <c r="RKU673" s="67"/>
      <c r="RKV673" s="67"/>
      <c r="RKW673" s="67"/>
      <c r="RKX673" s="67"/>
      <c r="RKY673" s="67"/>
      <c r="RKZ673" s="67"/>
      <c r="RLA673" s="67"/>
      <c r="RLB673" s="67"/>
      <c r="RLC673" s="67"/>
      <c r="RLD673" s="67"/>
      <c r="RLE673" s="67"/>
      <c r="RLF673" s="67"/>
      <c r="RLG673" s="67"/>
      <c r="RLH673" s="67"/>
      <c r="RLI673" s="67"/>
      <c r="RLJ673" s="67"/>
      <c r="RLK673" s="67"/>
      <c r="RLL673" s="67"/>
      <c r="RLM673" s="67"/>
      <c r="RLN673" s="67"/>
      <c r="RLO673" s="67"/>
      <c r="RLP673" s="67"/>
      <c r="RLQ673" s="67"/>
      <c r="RLR673" s="67"/>
      <c r="RLS673" s="67"/>
      <c r="RLT673" s="67"/>
      <c r="RLU673" s="67"/>
      <c r="RLV673" s="67"/>
      <c r="RLW673" s="67"/>
      <c r="RLX673" s="67"/>
      <c r="RLY673" s="67"/>
      <c r="RLZ673" s="67"/>
      <c r="RMA673" s="67"/>
      <c r="RMB673" s="67"/>
      <c r="RMC673" s="67"/>
      <c r="RMD673" s="67"/>
      <c r="RME673" s="67"/>
      <c r="RMF673" s="67"/>
      <c r="RMG673" s="67"/>
      <c r="RMH673" s="67"/>
      <c r="RMI673" s="67"/>
      <c r="RMJ673" s="67"/>
      <c r="RMK673" s="67"/>
      <c r="RML673" s="67"/>
      <c r="RMM673" s="67"/>
      <c r="RMN673" s="67"/>
      <c r="RMO673" s="67"/>
      <c r="RMP673" s="67"/>
      <c r="RMQ673" s="67"/>
      <c r="RMR673" s="67"/>
      <c r="RMS673" s="67"/>
      <c r="RMT673" s="67"/>
      <c r="RMU673" s="67"/>
      <c r="RMV673" s="67"/>
      <c r="RMW673" s="67"/>
      <c r="RMX673" s="67"/>
      <c r="RMY673" s="67"/>
      <c r="RMZ673" s="67"/>
      <c r="RNA673" s="67"/>
      <c r="RNB673" s="67"/>
      <c r="RNC673" s="67"/>
      <c r="RND673" s="67"/>
      <c r="RNE673" s="67"/>
      <c r="RNF673" s="67"/>
      <c r="RNG673" s="67"/>
      <c r="RNH673" s="67"/>
      <c r="RNI673" s="67"/>
      <c r="RNJ673" s="67"/>
      <c r="RNK673" s="67"/>
      <c r="RNL673" s="67"/>
      <c r="RNM673" s="67"/>
      <c r="RNN673" s="67"/>
      <c r="RNO673" s="67"/>
      <c r="RNP673" s="67"/>
      <c r="RNQ673" s="67"/>
      <c r="RNR673" s="67"/>
      <c r="RNS673" s="67"/>
      <c r="RNT673" s="67"/>
      <c r="RNU673" s="67"/>
      <c r="RNV673" s="67"/>
      <c r="RNW673" s="67"/>
      <c r="RNX673" s="67"/>
      <c r="RNY673" s="67"/>
      <c r="RNZ673" s="67"/>
      <c r="ROA673" s="67"/>
      <c r="ROB673" s="67"/>
      <c r="ROC673" s="67"/>
      <c r="ROD673" s="67"/>
      <c r="ROE673" s="67"/>
      <c r="ROF673" s="67"/>
      <c r="ROG673" s="67"/>
      <c r="ROH673" s="67"/>
      <c r="ROI673" s="67"/>
      <c r="ROJ673" s="67"/>
      <c r="ROK673" s="67"/>
      <c r="ROL673" s="67"/>
      <c r="ROM673" s="67"/>
      <c r="RON673" s="67"/>
      <c r="ROO673" s="67"/>
      <c r="ROP673" s="67"/>
      <c r="ROQ673" s="67"/>
      <c r="ROR673" s="67"/>
      <c r="ROS673" s="67"/>
      <c r="ROT673" s="67"/>
      <c r="ROU673" s="67"/>
      <c r="ROV673" s="67"/>
      <c r="ROW673" s="67"/>
      <c r="ROX673" s="67"/>
      <c r="ROY673" s="67"/>
      <c r="ROZ673" s="67"/>
      <c r="RPA673" s="67"/>
      <c r="RPB673" s="67"/>
      <c r="RPC673" s="67"/>
      <c r="RPD673" s="67"/>
      <c r="RPE673" s="67"/>
      <c r="RPF673" s="67"/>
      <c r="RPG673" s="67"/>
      <c r="RPH673" s="67"/>
      <c r="RPI673" s="67"/>
      <c r="RPJ673" s="67"/>
      <c r="RPK673" s="67"/>
      <c r="RPL673" s="67"/>
      <c r="RPM673" s="67"/>
      <c r="RPN673" s="67"/>
      <c r="RPO673" s="67"/>
      <c r="RPP673" s="67"/>
      <c r="RPQ673" s="67"/>
      <c r="RPR673" s="67"/>
      <c r="RPS673" s="67"/>
      <c r="RPT673" s="67"/>
      <c r="RPU673" s="67"/>
      <c r="RPV673" s="67"/>
      <c r="RPW673" s="67"/>
      <c r="RPX673" s="67"/>
      <c r="RPY673" s="67"/>
      <c r="RPZ673" s="67"/>
      <c r="RQA673" s="67"/>
      <c r="RQB673" s="67"/>
      <c r="RQC673" s="67"/>
      <c r="RQD673" s="67"/>
      <c r="RQE673" s="67"/>
      <c r="RQF673" s="67"/>
      <c r="RQG673" s="67"/>
      <c r="RQH673" s="67"/>
      <c r="RQI673" s="67"/>
      <c r="RQJ673" s="67"/>
      <c r="RQK673" s="67"/>
      <c r="RQL673" s="67"/>
      <c r="RQM673" s="67"/>
      <c r="RQN673" s="67"/>
      <c r="RQO673" s="67"/>
      <c r="RQP673" s="67"/>
      <c r="RQQ673" s="67"/>
      <c r="RQR673" s="67"/>
      <c r="RQS673" s="67"/>
      <c r="RQT673" s="67"/>
      <c r="RQU673" s="67"/>
      <c r="RQV673" s="67"/>
      <c r="RQW673" s="67"/>
      <c r="RQX673" s="67"/>
      <c r="RQY673" s="67"/>
      <c r="RQZ673" s="67"/>
      <c r="RRA673" s="67"/>
      <c r="RRB673" s="67"/>
      <c r="RRC673" s="67"/>
      <c r="RRD673" s="67"/>
      <c r="RRE673" s="67"/>
      <c r="RRF673" s="67"/>
      <c r="RRG673" s="67"/>
      <c r="RRH673" s="67"/>
      <c r="RRI673" s="67"/>
      <c r="RRJ673" s="67"/>
      <c r="RRK673" s="67"/>
      <c r="RRL673" s="67"/>
      <c r="RRM673" s="67"/>
      <c r="RRN673" s="67"/>
      <c r="RRO673" s="67"/>
      <c r="RRP673" s="67"/>
      <c r="RRQ673" s="67"/>
      <c r="RRR673" s="67"/>
      <c r="RRS673" s="67"/>
      <c r="RRT673" s="67"/>
      <c r="RRU673" s="67"/>
      <c r="RRV673" s="67"/>
      <c r="RRW673" s="67"/>
      <c r="RRX673" s="67"/>
      <c r="RRY673" s="67"/>
      <c r="RRZ673" s="67"/>
      <c r="RSA673" s="67"/>
      <c r="RSB673" s="67"/>
      <c r="RSC673" s="67"/>
      <c r="RSD673" s="67"/>
      <c r="RSE673" s="67"/>
      <c r="RSF673" s="67"/>
      <c r="RSG673" s="67"/>
      <c r="RSH673" s="67"/>
      <c r="RSI673" s="67"/>
      <c r="RSJ673" s="67"/>
      <c r="RSK673" s="67"/>
      <c r="RSL673" s="67"/>
      <c r="RSM673" s="67"/>
      <c r="RSN673" s="67"/>
      <c r="RSO673" s="67"/>
      <c r="RSP673" s="67"/>
      <c r="RSQ673" s="67"/>
      <c r="RSR673" s="67"/>
      <c r="RSS673" s="67"/>
      <c r="RST673" s="67"/>
      <c r="RSU673" s="67"/>
      <c r="RSV673" s="67"/>
      <c r="RSW673" s="67"/>
      <c r="RSX673" s="67"/>
      <c r="RSY673" s="67"/>
      <c r="RSZ673" s="67"/>
      <c r="RTA673" s="67"/>
      <c r="RTB673" s="67"/>
      <c r="RTC673" s="67"/>
      <c r="RTD673" s="67"/>
      <c r="RTE673" s="67"/>
      <c r="RTF673" s="67"/>
      <c r="RTG673" s="67"/>
      <c r="RTH673" s="67"/>
      <c r="RTI673" s="67"/>
      <c r="RTJ673" s="67"/>
      <c r="RTK673" s="67"/>
      <c r="RTL673" s="67"/>
      <c r="RTM673" s="67"/>
      <c r="RTN673" s="67"/>
      <c r="RTO673" s="67"/>
      <c r="RTP673" s="67"/>
      <c r="RTQ673" s="67"/>
      <c r="RTR673" s="67"/>
      <c r="RTS673" s="67"/>
      <c r="RTT673" s="67"/>
      <c r="RTU673" s="67"/>
      <c r="RTV673" s="67"/>
      <c r="RTW673" s="67"/>
      <c r="RTX673" s="67"/>
      <c r="RTY673" s="67"/>
      <c r="RTZ673" s="67"/>
      <c r="RUA673" s="67"/>
      <c r="RUB673" s="67"/>
      <c r="RUC673" s="67"/>
      <c r="RUD673" s="67"/>
      <c r="RUE673" s="67"/>
      <c r="RUF673" s="67"/>
      <c r="RUG673" s="67"/>
      <c r="RUH673" s="67"/>
      <c r="RUI673" s="67"/>
      <c r="RUJ673" s="67"/>
      <c r="RUK673" s="67"/>
      <c r="RUL673" s="67"/>
      <c r="RUM673" s="67"/>
      <c r="RUN673" s="67"/>
      <c r="RUO673" s="67"/>
      <c r="RUP673" s="67"/>
      <c r="RUQ673" s="67"/>
      <c r="RUR673" s="67"/>
      <c r="RUS673" s="67"/>
      <c r="RUT673" s="67"/>
      <c r="RUU673" s="67"/>
      <c r="RUV673" s="67"/>
      <c r="RUW673" s="67"/>
      <c r="RUX673" s="67"/>
      <c r="RUY673" s="67"/>
      <c r="RUZ673" s="67"/>
      <c r="RVA673" s="67"/>
      <c r="RVB673" s="67"/>
      <c r="RVC673" s="67"/>
      <c r="RVD673" s="67"/>
      <c r="RVE673" s="67"/>
      <c r="RVF673" s="67"/>
      <c r="RVG673" s="67"/>
      <c r="RVH673" s="67"/>
      <c r="RVI673" s="67"/>
      <c r="RVJ673" s="67"/>
      <c r="RVK673" s="67"/>
      <c r="RVL673" s="67"/>
      <c r="RVM673" s="67"/>
      <c r="RVN673" s="67"/>
      <c r="RVO673" s="67"/>
      <c r="RVP673" s="67"/>
      <c r="RVQ673" s="67"/>
      <c r="RVR673" s="67"/>
      <c r="RVS673" s="67"/>
      <c r="RVT673" s="67"/>
      <c r="RVU673" s="67"/>
      <c r="RVV673" s="67"/>
      <c r="RVW673" s="67"/>
      <c r="RVX673" s="67"/>
      <c r="RVY673" s="67"/>
      <c r="RVZ673" s="67"/>
      <c r="RWA673" s="67"/>
      <c r="RWB673" s="67"/>
      <c r="RWC673" s="67"/>
      <c r="RWD673" s="67"/>
      <c r="RWE673" s="67"/>
      <c r="RWF673" s="67"/>
      <c r="RWG673" s="67"/>
      <c r="RWH673" s="67"/>
      <c r="RWI673" s="67"/>
      <c r="RWJ673" s="67"/>
      <c r="RWK673" s="67"/>
      <c r="RWL673" s="67"/>
      <c r="RWM673" s="67"/>
      <c r="RWN673" s="67"/>
      <c r="RWO673" s="67"/>
      <c r="RWP673" s="67"/>
      <c r="RWQ673" s="67"/>
      <c r="RWR673" s="67"/>
      <c r="RWS673" s="67"/>
      <c r="RWT673" s="67"/>
      <c r="RWU673" s="67"/>
      <c r="RWV673" s="67"/>
      <c r="RWW673" s="67"/>
      <c r="RWX673" s="67"/>
      <c r="RWY673" s="67"/>
      <c r="RWZ673" s="67"/>
      <c r="RXA673" s="67"/>
      <c r="RXB673" s="67"/>
      <c r="RXC673" s="67"/>
      <c r="RXD673" s="67"/>
      <c r="RXE673" s="67"/>
      <c r="RXF673" s="67"/>
      <c r="RXG673" s="67"/>
      <c r="RXH673" s="67"/>
      <c r="RXI673" s="67"/>
      <c r="RXJ673" s="67"/>
      <c r="RXK673" s="67"/>
      <c r="RXL673" s="67"/>
      <c r="RXM673" s="67"/>
      <c r="RXN673" s="67"/>
      <c r="RXO673" s="67"/>
      <c r="RXP673" s="67"/>
      <c r="RXQ673" s="67"/>
      <c r="RXR673" s="67"/>
      <c r="RXS673" s="67"/>
      <c r="RXT673" s="67"/>
      <c r="RXU673" s="67"/>
      <c r="RXV673" s="67"/>
      <c r="RXW673" s="67"/>
      <c r="RXX673" s="67"/>
      <c r="RXY673" s="67"/>
      <c r="RXZ673" s="67"/>
      <c r="RYA673" s="67"/>
      <c r="RYB673" s="67"/>
      <c r="RYC673" s="67"/>
      <c r="RYD673" s="67"/>
      <c r="RYE673" s="67"/>
      <c r="RYF673" s="67"/>
      <c r="RYG673" s="67"/>
      <c r="RYH673" s="67"/>
      <c r="RYI673" s="67"/>
      <c r="RYJ673" s="67"/>
      <c r="RYK673" s="67"/>
      <c r="RYL673" s="67"/>
      <c r="RYM673" s="67"/>
      <c r="RYN673" s="67"/>
      <c r="RYO673" s="67"/>
      <c r="RYP673" s="67"/>
      <c r="RYQ673" s="67"/>
      <c r="RYR673" s="67"/>
      <c r="RYS673" s="67"/>
      <c r="RYT673" s="67"/>
      <c r="RYU673" s="67"/>
      <c r="RYV673" s="67"/>
      <c r="RYW673" s="67"/>
      <c r="RYX673" s="67"/>
      <c r="RYY673" s="67"/>
      <c r="RYZ673" s="67"/>
      <c r="RZA673" s="67"/>
      <c r="RZB673" s="67"/>
      <c r="RZC673" s="67"/>
      <c r="RZD673" s="67"/>
      <c r="RZE673" s="67"/>
      <c r="RZF673" s="67"/>
      <c r="RZG673" s="67"/>
      <c r="RZH673" s="67"/>
      <c r="RZI673" s="67"/>
      <c r="RZJ673" s="67"/>
      <c r="RZK673" s="67"/>
      <c r="RZL673" s="67"/>
      <c r="RZM673" s="67"/>
      <c r="RZN673" s="67"/>
      <c r="RZO673" s="67"/>
      <c r="RZP673" s="67"/>
      <c r="RZQ673" s="67"/>
      <c r="RZR673" s="67"/>
      <c r="RZS673" s="67"/>
      <c r="RZT673" s="67"/>
      <c r="RZU673" s="67"/>
      <c r="RZV673" s="67"/>
      <c r="RZW673" s="67"/>
      <c r="RZX673" s="67"/>
      <c r="RZY673" s="67"/>
      <c r="RZZ673" s="67"/>
      <c r="SAA673" s="67"/>
      <c r="SAB673" s="67"/>
      <c r="SAC673" s="67"/>
      <c r="SAD673" s="67"/>
      <c r="SAE673" s="67"/>
      <c r="SAF673" s="67"/>
      <c r="SAG673" s="67"/>
      <c r="SAH673" s="67"/>
      <c r="SAI673" s="67"/>
      <c r="SAJ673" s="67"/>
      <c r="SAK673" s="67"/>
      <c r="SAL673" s="67"/>
      <c r="SAM673" s="67"/>
      <c r="SAN673" s="67"/>
      <c r="SAO673" s="67"/>
      <c r="SAP673" s="67"/>
      <c r="SAQ673" s="67"/>
      <c r="SAR673" s="67"/>
      <c r="SAS673" s="67"/>
      <c r="SAT673" s="67"/>
      <c r="SAU673" s="67"/>
      <c r="SAV673" s="67"/>
      <c r="SAW673" s="67"/>
      <c r="SAX673" s="67"/>
      <c r="SAY673" s="67"/>
      <c r="SAZ673" s="67"/>
      <c r="SBA673" s="67"/>
      <c r="SBB673" s="67"/>
      <c r="SBC673" s="67"/>
      <c r="SBD673" s="67"/>
      <c r="SBE673" s="67"/>
      <c r="SBF673" s="67"/>
      <c r="SBG673" s="67"/>
      <c r="SBH673" s="67"/>
      <c r="SBI673" s="67"/>
      <c r="SBJ673" s="67"/>
      <c r="SBK673" s="67"/>
      <c r="SBL673" s="67"/>
      <c r="SBM673" s="67"/>
      <c r="SBN673" s="67"/>
      <c r="SBO673" s="67"/>
      <c r="SBP673" s="67"/>
      <c r="SBQ673" s="67"/>
      <c r="SBR673" s="67"/>
      <c r="SBS673" s="67"/>
      <c r="SBT673" s="67"/>
      <c r="SBU673" s="67"/>
      <c r="SBV673" s="67"/>
      <c r="SBW673" s="67"/>
      <c r="SBX673" s="67"/>
      <c r="SBY673" s="67"/>
      <c r="SBZ673" s="67"/>
      <c r="SCA673" s="67"/>
      <c r="SCB673" s="67"/>
      <c r="SCC673" s="67"/>
      <c r="SCD673" s="67"/>
      <c r="SCE673" s="67"/>
      <c r="SCF673" s="67"/>
      <c r="SCG673" s="67"/>
      <c r="SCH673" s="67"/>
      <c r="SCI673" s="67"/>
      <c r="SCJ673" s="67"/>
      <c r="SCK673" s="67"/>
      <c r="SCL673" s="67"/>
      <c r="SCM673" s="67"/>
      <c r="SCN673" s="67"/>
      <c r="SCO673" s="67"/>
      <c r="SCP673" s="67"/>
      <c r="SCQ673" s="67"/>
      <c r="SCR673" s="67"/>
      <c r="SCS673" s="67"/>
      <c r="SCT673" s="67"/>
      <c r="SCU673" s="67"/>
      <c r="SCV673" s="67"/>
      <c r="SCW673" s="67"/>
      <c r="SCX673" s="67"/>
      <c r="SCY673" s="67"/>
      <c r="SCZ673" s="67"/>
      <c r="SDA673" s="67"/>
      <c r="SDB673" s="67"/>
      <c r="SDC673" s="67"/>
      <c r="SDD673" s="67"/>
      <c r="SDE673" s="67"/>
      <c r="SDF673" s="67"/>
      <c r="SDG673" s="67"/>
      <c r="SDH673" s="67"/>
      <c r="SDI673" s="67"/>
      <c r="SDJ673" s="67"/>
      <c r="SDK673" s="67"/>
      <c r="SDL673" s="67"/>
      <c r="SDM673" s="67"/>
      <c r="SDN673" s="67"/>
      <c r="SDO673" s="67"/>
      <c r="SDP673" s="67"/>
      <c r="SDQ673" s="67"/>
      <c r="SDR673" s="67"/>
      <c r="SDS673" s="67"/>
      <c r="SDT673" s="67"/>
      <c r="SDU673" s="67"/>
      <c r="SDV673" s="67"/>
      <c r="SDW673" s="67"/>
      <c r="SDX673" s="67"/>
      <c r="SDY673" s="67"/>
      <c r="SDZ673" s="67"/>
      <c r="SEA673" s="67"/>
      <c r="SEB673" s="67"/>
      <c r="SEC673" s="67"/>
      <c r="SED673" s="67"/>
      <c r="SEE673" s="67"/>
      <c r="SEF673" s="67"/>
      <c r="SEG673" s="67"/>
      <c r="SEH673" s="67"/>
      <c r="SEI673" s="67"/>
      <c r="SEJ673" s="67"/>
      <c r="SEK673" s="67"/>
      <c r="SEL673" s="67"/>
      <c r="SEM673" s="67"/>
      <c r="SEN673" s="67"/>
      <c r="SEO673" s="67"/>
      <c r="SEP673" s="67"/>
      <c r="SEQ673" s="67"/>
      <c r="SER673" s="67"/>
      <c r="SES673" s="67"/>
      <c r="SET673" s="67"/>
      <c r="SEU673" s="67"/>
      <c r="SEV673" s="67"/>
      <c r="SEW673" s="67"/>
      <c r="SEX673" s="67"/>
      <c r="SEY673" s="67"/>
      <c r="SEZ673" s="67"/>
      <c r="SFA673" s="67"/>
      <c r="SFB673" s="67"/>
      <c r="SFC673" s="67"/>
      <c r="SFD673" s="67"/>
      <c r="SFE673" s="67"/>
      <c r="SFF673" s="67"/>
      <c r="SFG673" s="67"/>
      <c r="SFH673" s="67"/>
      <c r="SFI673" s="67"/>
      <c r="SFJ673" s="67"/>
      <c r="SFK673" s="67"/>
      <c r="SFL673" s="67"/>
      <c r="SFM673" s="67"/>
      <c r="SFN673" s="67"/>
      <c r="SFO673" s="67"/>
      <c r="SFP673" s="67"/>
      <c r="SFQ673" s="67"/>
      <c r="SFR673" s="67"/>
      <c r="SFS673" s="67"/>
      <c r="SFT673" s="67"/>
      <c r="SFU673" s="67"/>
      <c r="SFV673" s="67"/>
      <c r="SFW673" s="67"/>
      <c r="SFX673" s="67"/>
      <c r="SFY673" s="67"/>
      <c r="SFZ673" s="67"/>
      <c r="SGA673" s="67"/>
      <c r="SGB673" s="67"/>
      <c r="SGC673" s="67"/>
      <c r="SGD673" s="67"/>
      <c r="SGE673" s="67"/>
      <c r="SGF673" s="67"/>
      <c r="SGG673" s="67"/>
      <c r="SGH673" s="67"/>
      <c r="SGI673" s="67"/>
      <c r="SGJ673" s="67"/>
      <c r="SGK673" s="67"/>
      <c r="SGL673" s="67"/>
      <c r="SGM673" s="67"/>
      <c r="SGN673" s="67"/>
      <c r="SGO673" s="67"/>
      <c r="SGP673" s="67"/>
      <c r="SGQ673" s="67"/>
      <c r="SGR673" s="67"/>
      <c r="SGS673" s="67"/>
      <c r="SGT673" s="67"/>
      <c r="SGU673" s="67"/>
      <c r="SGV673" s="67"/>
      <c r="SGW673" s="67"/>
      <c r="SGX673" s="67"/>
      <c r="SGY673" s="67"/>
      <c r="SGZ673" s="67"/>
      <c r="SHA673" s="67"/>
      <c r="SHB673" s="67"/>
      <c r="SHC673" s="67"/>
      <c r="SHD673" s="67"/>
      <c r="SHE673" s="67"/>
      <c r="SHF673" s="67"/>
      <c r="SHG673" s="67"/>
      <c r="SHH673" s="67"/>
      <c r="SHI673" s="67"/>
      <c r="SHJ673" s="67"/>
      <c r="SHK673" s="67"/>
      <c r="SHL673" s="67"/>
      <c r="SHM673" s="67"/>
      <c r="SHN673" s="67"/>
      <c r="SHO673" s="67"/>
      <c r="SHP673" s="67"/>
      <c r="SHQ673" s="67"/>
      <c r="SHR673" s="67"/>
      <c r="SHS673" s="67"/>
      <c r="SHT673" s="67"/>
      <c r="SHU673" s="67"/>
      <c r="SHV673" s="67"/>
      <c r="SHW673" s="67"/>
      <c r="SHX673" s="67"/>
      <c r="SHY673" s="67"/>
      <c r="SHZ673" s="67"/>
      <c r="SIA673" s="67"/>
      <c r="SIB673" s="67"/>
      <c r="SIC673" s="67"/>
      <c r="SID673" s="67"/>
      <c r="SIE673" s="67"/>
      <c r="SIF673" s="67"/>
      <c r="SIG673" s="67"/>
      <c r="SIH673" s="67"/>
      <c r="SII673" s="67"/>
      <c r="SIJ673" s="67"/>
      <c r="SIK673" s="67"/>
      <c r="SIL673" s="67"/>
      <c r="SIM673" s="67"/>
      <c r="SIN673" s="67"/>
      <c r="SIO673" s="67"/>
      <c r="SIP673" s="67"/>
      <c r="SIQ673" s="67"/>
      <c r="SIR673" s="67"/>
      <c r="SIS673" s="67"/>
      <c r="SIT673" s="67"/>
      <c r="SIU673" s="67"/>
      <c r="SIV673" s="67"/>
      <c r="SIW673" s="67"/>
      <c r="SIX673" s="67"/>
      <c r="SIY673" s="67"/>
      <c r="SIZ673" s="67"/>
      <c r="SJA673" s="67"/>
      <c r="SJB673" s="67"/>
      <c r="SJC673" s="67"/>
      <c r="SJD673" s="67"/>
      <c r="SJE673" s="67"/>
      <c r="SJF673" s="67"/>
      <c r="SJG673" s="67"/>
      <c r="SJH673" s="67"/>
      <c r="SJI673" s="67"/>
      <c r="SJJ673" s="67"/>
      <c r="SJK673" s="67"/>
      <c r="SJL673" s="67"/>
      <c r="SJM673" s="67"/>
      <c r="SJN673" s="67"/>
      <c r="SJO673" s="67"/>
      <c r="SJP673" s="67"/>
      <c r="SJQ673" s="67"/>
      <c r="SJR673" s="67"/>
      <c r="SJS673" s="67"/>
      <c r="SJT673" s="67"/>
      <c r="SJU673" s="67"/>
      <c r="SJV673" s="67"/>
      <c r="SJW673" s="67"/>
      <c r="SJX673" s="67"/>
      <c r="SJY673" s="67"/>
      <c r="SJZ673" s="67"/>
      <c r="SKA673" s="67"/>
      <c r="SKB673" s="67"/>
      <c r="SKC673" s="67"/>
      <c r="SKD673" s="67"/>
      <c r="SKE673" s="67"/>
      <c r="SKF673" s="67"/>
      <c r="SKG673" s="67"/>
      <c r="SKH673" s="67"/>
      <c r="SKI673" s="67"/>
      <c r="SKJ673" s="67"/>
      <c r="SKK673" s="67"/>
      <c r="SKL673" s="67"/>
      <c r="SKM673" s="67"/>
      <c r="SKN673" s="67"/>
      <c r="SKO673" s="67"/>
      <c r="SKP673" s="67"/>
      <c r="SKQ673" s="67"/>
      <c r="SKR673" s="67"/>
      <c r="SKS673" s="67"/>
      <c r="SKT673" s="67"/>
      <c r="SKU673" s="67"/>
      <c r="SKV673" s="67"/>
      <c r="SKW673" s="67"/>
      <c r="SKX673" s="67"/>
      <c r="SKY673" s="67"/>
      <c r="SKZ673" s="67"/>
      <c r="SLA673" s="67"/>
      <c r="SLB673" s="67"/>
      <c r="SLC673" s="67"/>
      <c r="SLD673" s="67"/>
      <c r="SLE673" s="67"/>
      <c r="SLF673" s="67"/>
      <c r="SLG673" s="67"/>
      <c r="SLH673" s="67"/>
      <c r="SLI673" s="67"/>
      <c r="SLJ673" s="67"/>
      <c r="SLK673" s="67"/>
      <c r="SLL673" s="67"/>
      <c r="SLM673" s="67"/>
      <c r="SLN673" s="67"/>
      <c r="SLO673" s="67"/>
      <c r="SLP673" s="67"/>
      <c r="SLQ673" s="67"/>
      <c r="SLR673" s="67"/>
      <c r="SLS673" s="67"/>
      <c r="SLT673" s="67"/>
      <c r="SLU673" s="67"/>
      <c r="SLV673" s="67"/>
      <c r="SLW673" s="67"/>
      <c r="SLX673" s="67"/>
      <c r="SLY673" s="67"/>
      <c r="SLZ673" s="67"/>
      <c r="SMA673" s="67"/>
      <c r="SMB673" s="67"/>
      <c r="SMC673" s="67"/>
      <c r="SMD673" s="67"/>
      <c r="SME673" s="67"/>
      <c r="SMF673" s="67"/>
      <c r="SMG673" s="67"/>
      <c r="SMH673" s="67"/>
      <c r="SMI673" s="67"/>
      <c r="SMJ673" s="67"/>
      <c r="SMK673" s="67"/>
      <c r="SML673" s="67"/>
      <c r="SMM673" s="67"/>
      <c r="SMN673" s="67"/>
      <c r="SMO673" s="67"/>
      <c r="SMP673" s="67"/>
      <c r="SMQ673" s="67"/>
      <c r="SMR673" s="67"/>
      <c r="SMS673" s="67"/>
      <c r="SMT673" s="67"/>
      <c r="SMU673" s="67"/>
      <c r="SMV673" s="67"/>
      <c r="SMW673" s="67"/>
      <c r="SMX673" s="67"/>
      <c r="SMY673" s="67"/>
      <c r="SMZ673" s="67"/>
      <c r="SNA673" s="67"/>
      <c r="SNB673" s="67"/>
      <c r="SNC673" s="67"/>
      <c r="SND673" s="67"/>
      <c r="SNE673" s="67"/>
      <c r="SNF673" s="67"/>
      <c r="SNG673" s="67"/>
      <c r="SNH673" s="67"/>
      <c r="SNI673" s="67"/>
      <c r="SNJ673" s="67"/>
      <c r="SNK673" s="67"/>
      <c r="SNL673" s="67"/>
      <c r="SNM673" s="67"/>
      <c r="SNN673" s="67"/>
      <c r="SNO673" s="67"/>
      <c r="SNP673" s="67"/>
      <c r="SNQ673" s="67"/>
      <c r="SNR673" s="67"/>
      <c r="SNS673" s="67"/>
      <c r="SNT673" s="67"/>
      <c r="SNU673" s="67"/>
      <c r="SNV673" s="67"/>
      <c r="SNW673" s="67"/>
      <c r="SNX673" s="67"/>
      <c r="SNY673" s="67"/>
      <c r="SNZ673" s="67"/>
      <c r="SOA673" s="67"/>
      <c r="SOB673" s="67"/>
      <c r="SOC673" s="67"/>
      <c r="SOD673" s="67"/>
      <c r="SOE673" s="67"/>
      <c r="SOF673" s="67"/>
      <c r="SOG673" s="67"/>
      <c r="SOH673" s="67"/>
      <c r="SOI673" s="67"/>
      <c r="SOJ673" s="67"/>
      <c r="SOK673" s="67"/>
      <c r="SOL673" s="67"/>
      <c r="SOM673" s="67"/>
      <c r="SON673" s="67"/>
      <c r="SOO673" s="67"/>
      <c r="SOP673" s="67"/>
      <c r="SOQ673" s="67"/>
      <c r="SOR673" s="67"/>
      <c r="SOS673" s="67"/>
      <c r="SOT673" s="67"/>
      <c r="SOU673" s="67"/>
      <c r="SOV673" s="67"/>
      <c r="SOW673" s="67"/>
      <c r="SOX673" s="67"/>
      <c r="SOY673" s="67"/>
      <c r="SOZ673" s="67"/>
      <c r="SPA673" s="67"/>
      <c r="SPB673" s="67"/>
      <c r="SPC673" s="67"/>
      <c r="SPD673" s="67"/>
      <c r="SPE673" s="67"/>
      <c r="SPF673" s="67"/>
      <c r="SPG673" s="67"/>
      <c r="SPH673" s="67"/>
      <c r="SPI673" s="67"/>
      <c r="SPJ673" s="67"/>
      <c r="SPK673" s="67"/>
      <c r="SPL673" s="67"/>
      <c r="SPM673" s="67"/>
      <c r="SPN673" s="67"/>
      <c r="SPO673" s="67"/>
      <c r="SPP673" s="67"/>
      <c r="SPQ673" s="67"/>
      <c r="SPR673" s="67"/>
      <c r="SPS673" s="67"/>
      <c r="SPT673" s="67"/>
      <c r="SPU673" s="67"/>
      <c r="SPV673" s="67"/>
      <c r="SPW673" s="67"/>
      <c r="SPX673" s="67"/>
      <c r="SPY673" s="67"/>
      <c r="SPZ673" s="67"/>
      <c r="SQA673" s="67"/>
      <c r="SQB673" s="67"/>
      <c r="SQC673" s="67"/>
      <c r="SQD673" s="67"/>
      <c r="SQE673" s="67"/>
      <c r="SQF673" s="67"/>
      <c r="SQG673" s="67"/>
      <c r="SQH673" s="67"/>
      <c r="SQI673" s="67"/>
      <c r="SQJ673" s="67"/>
      <c r="SQK673" s="67"/>
      <c r="SQL673" s="67"/>
      <c r="SQM673" s="67"/>
      <c r="SQN673" s="67"/>
      <c r="SQO673" s="67"/>
      <c r="SQP673" s="67"/>
      <c r="SQQ673" s="67"/>
      <c r="SQR673" s="67"/>
      <c r="SQS673" s="67"/>
      <c r="SQT673" s="67"/>
      <c r="SQU673" s="67"/>
      <c r="SQV673" s="67"/>
      <c r="SQW673" s="67"/>
      <c r="SQX673" s="67"/>
      <c r="SQY673" s="67"/>
      <c r="SQZ673" s="67"/>
      <c r="SRA673" s="67"/>
      <c r="SRB673" s="67"/>
      <c r="SRC673" s="67"/>
      <c r="SRD673" s="67"/>
      <c r="SRE673" s="67"/>
      <c r="SRF673" s="67"/>
      <c r="SRG673" s="67"/>
      <c r="SRH673" s="67"/>
      <c r="SRI673" s="67"/>
      <c r="SRJ673" s="67"/>
      <c r="SRK673" s="67"/>
      <c r="SRL673" s="67"/>
      <c r="SRM673" s="67"/>
      <c r="SRN673" s="67"/>
      <c r="SRO673" s="67"/>
      <c r="SRP673" s="67"/>
      <c r="SRQ673" s="67"/>
      <c r="SRR673" s="67"/>
      <c r="SRS673" s="67"/>
      <c r="SRT673" s="67"/>
      <c r="SRU673" s="67"/>
      <c r="SRV673" s="67"/>
      <c r="SRW673" s="67"/>
      <c r="SRX673" s="67"/>
      <c r="SRY673" s="67"/>
      <c r="SRZ673" s="67"/>
      <c r="SSA673" s="67"/>
      <c r="SSB673" s="67"/>
      <c r="SSC673" s="67"/>
      <c r="SSD673" s="67"/>
      <c r="SSE673" s="67"/>
      <c r="SSF673" s="67"/>
      <c r="SSG673" s="67"/>
      <c r="SSH673" s="67"/>
      <c r="SSI673" s="67"/>
      <c r="SSJ673" s="67"/>
      <c r="SSK673" s="67"/>
      <c r="SSL673" s="67"/>
      <c r="SSM673" s="67"/>
      <c r="SSN673" s="67"/>
      <c r="SSO673" s="67"/>
      <c r="SSP673" s="67"/>
      <c r="SSQ673" s="67"/>
      <c r="SSR673" s="67"/>
      <c r="SSS673" s="67"/>
      <c r="SST673" s="67"/>
      <c r="SSU673" s="67"/>
      <c r="SSV673" s="67"/>
      <c r="SSW673" s="67"/>
      <c r="SSX673" s="67"/>
      <c r="SSY673" s="67"/>
      <c r="SSZ673" s="67"/>
      <c r="STA673" s="67"/>
      <c r="STB673" s="67"/>
      <c r="STC673" s="67"/>
      <c r="STD673" s="67"/>
      <c r="STE673" s="67"/>
      <c r="STF673" s="67"/>
      <c r="STG673" s="67"/>
      <c r="STH673" s="67"/>
      <c r="STI673" s="67"/>
      <c r="STJ673" s="67"/>
      <c r="STK673" s="67"/>
      <c r="STL673" s="67"/>
      <c r="STM673" s="67"/>
      <c r="STN673" s="67"/>
      <c r="STO673" s="67"/>
      <c r="STP673" s="67"/>
      <c r="STQ673" s="67"/>
      <c r="STR673" s="67"/>
      <c r="STS673" s="67"/>
      <c r="STT673" s="67"/>
      <c r="STU673" s="67"/>
      <c r="STV673" s="67"/>
      <c r="STW673" s="67"/>
      <c r="STX673" s="67"/>
      <c r="STY673" s="67"/>
      <c r="STZ673" s="67"/>
      <c r="SUA673" s="67"/>
      <c r="SUB673" s="67"/>
      <c r="SUC673" s="67"/>
      <c r="SUD673" s="67"/>
      <c r="SUE673" s="67"/>
      <c r="SUF673" s="67"/>
      <c r="SUG673" s="67"/>
      <c r="SUH673" s="67"/>
      <c r="SUI673" s="67"/>
      <c r="SUJ673" s="67"/>
      <c r="SUK673" s="67"/>
      <c r="SUL673" s="67"/>
      <c r="SUM673" s="67"/>
      <c r="SUN673" s="67"/>
      <c r="SUO673" s="67"/>
      <c r="SUP673" s="67"/>
      <c r="SUQ673" s="67"/>
      <c r="SUR673" s="67"/>
      <c r="SUS673" s="67"/>
      <c r="SUT673" s="67"/>
      <c r="SUU673" s="67"/>
      <c r="SUV673" s="67"/>
      <c r="SUW673" s="67"/>
      <c r="SUX673" s="67"/>
      <c r="SUY673" s="67"/>
      <c r="SUZ673" s="67"/>
      <c r="SVA673" s="67"/>
      <c r="SVB673" s="67"/>
      <c r="SVC673" s="67"/>
      <c r="SVD673" s="67"/>
      <c r="SVE673" s="67"/>
      <c r="SVF673" s="67"/>
      <c r="SVG673" s="67"/>
      <c r="SVH673" s="67"/>
      <c r="SVI673" s="67"/>
      <c r="SVJ673" s="67"/>
      <c r="SVK673" s="67"/>
      <c r="SVL673" s="67"/>
      <c r="SVM673" s="67"/>
      <c r="SVN673" s="67"/>
      <c r="SVO673" s="67"/>
      <c r="SVP673" s="67"/>
      <c r="SVQ673" s="67"/>
      <c r="SVR673" s="67"/>
      <c r="SVS673" s="67"/>
      <c r="SVT673" s="67"/>
      <c r="SVU673" s="67"/>
      <c r="SVV673" s="67"/>
      <c r="SVW673" s="67"/>
      <c r="SVX673" s="67"/>
      <c r="SVY673" s="67"/>
      <c r="SVZ673" s="67"/>
      <c r="SWA673" s="67"/>
      <c r="SWB673" s="67"/>
      <c r="SWC673" s="67"/>
      <c r="SWD673" s="67"/>
      <c r="SWE673" s="67"/>
      <c r="SWF673" s="67"/>
      <c r="SWG673" s="67"/>
      <c r="SWH673" s="67"/>
      <c r="SWI673" s="67"/>
      <c r="SWJ673" s="67"/>
      <c r="SWK673" s="67"/>
      <c r="SWL673" s="67"/>
      <c r="SWM673" s="67"/>
      <c r="SWN673" s="67"/>
      <c r="SWO673" s="67"/>
      <c r="SWP673" s="67"/>
      <c r="SWQ673" s="67"/>
      <c r="SWR673" s="67"/>
      <c r="SWS673" s="67"/>
      <c r="SWT673" s="67"/>
      <c r="SWU673" s="67"/>
      <c r="SWV673" s="67"/>
      <c r="SWW673" s="67"/>
      <c r="SWX673" s="67"/>
      <c r="SWY673" s="67"/>
      <c r="SWZ673" s="67"/>
      <c r="SXA673" s="67"/>
      <c r="SXB673" s="67"/>
      <c r="SXC673" s="67"/>
      <c r="SXD673" s="67"/>
      <c r="SXE673" s="67"/>
      <c r="SXF673" s="67"/>
      <c r="SXG673" s="67"/>
      <c r="SXH673" s="67"/>
      <c r="SXI673" s="67"/>
      <c r="SXJ673" s="67"/>
      <c r="SXK673" s="67"/>
      <c r="SXL673" s="67"/>
      <c r="SXM673" s="67"/>
      <c r="SXN673" s="67"/>
      <c r="SXO673" s="67"/>
      <c r="SXP673" s="67"/>
      <c r="SXQ673" s="67"/>
      <c r="SXR673" s="67"/>
      <c r="SXS673" s="67"/>
      <c r="SXT673" s="67"/>
      <c r="SXU673" s="67"/>
      <c r="SXV673" s="67"/>
      <c r="SXW673" s="67"/>
      <c r="SXX673" s="67"/>
      <c r="SXY673" s="67"/>
      <c r="SXZ673" s="67"/>
      <c r="SYA673" s="67"/>
      <c r="SYB673" s="67"/>
      <c r="SYC673" s="67"/>
      <c r="SYD673" s="67"/>
      <c r="SYE673" s="67"/>
      <c r="SYF673" s="67"/>
      <c r="SYG673" s="67"/>
      <c r="SYH673" s="67"/>
      <c r="SYI673" s="67"/>
      <c r="SYJ673" s="67"/>
      <c r="SYK673" s="67"/>
      <c r="SYL673" s="67"/>
      <c r="SYM673" s="67"/>
      <c r="SYN673" s="67"/>
      <c r="SYO673" s="67"/>
      <c r="SYP673" s="67"/>
      <c r="SYQ673" s="67"/>
      <c r="SYR673" s="67"/>
      <c r="SYS673" s="67"/>
      <c r="SYT673" s="67"/>
      <c r="SYU673" s="67"/>
      <c r="SYV673" s="67"/>
      <c r="SYW673" s="67"/>
      <c r="SYX673" s="67"/>
      <c r="SYY673" s="67"/>
      <c r="SYZ673" s="67"/>
      <c r="SZA673" s="67"/>
      <c r="SZB673" s="67"/>
      <c r="SZC673" s="67"/>
      <c r="SZD673" s="67"/>
      <c r="SZE673" s="67"/>
      <c r="SZF673" s="67"/>
      <c r="SZG673" s="67"/>
      <c r="SZH673" s="67"/>
      <c r="SZI673" s="67"/>
      <c r="SZJ673" s="67"/>
      <c r="SZK673" s="67"/>
      <c r="SZL673" s="67"/>
      <c r="SZM673" s="67"/>
      <c r="SZN673" s="67"/>
      <c r="SZO673" s="67"/>
      <c r="SZP673" s="67"/>
      <c r="SZQ673" s="67"/>
      <c r="SZR673" s="67"/>
      <c r="SZS673" s="67"/>
      <c r="SZT673" s="67"/>
      <c r="SZU673" s="67"/>
      <c r="SZV673" s="67"/>
      <c r="SZW673" s="67"/>
      <c r="SZX673" s="67"/>
      <c r="SZY673" s="67"/>
      <c r="SZZ673" s="67"/>
      <c r="TAA673" s="67"/>
      <c r="TAB673" s="67"/>
      <c r="TAC673" s="67"/>
      <c r="TAD673" s="67"/>
      <c r="TAE673" s="67"/>
      <c r="TAF673" s="67"/>
      <c r="TAG673" s="67"/>
      <c r="TAH673" s="67"/>
      <c r="TAI673" s="67"/>
      <c r="TAJ673" s="67"/>
      <c r="TAK673" s="67"/>
      <c r="TAL673" s="67"/>
      <c r="TAM673" s="67"/>
      <c r="TAN673" s="67"/>
      <c r="TAO673" s="67"/>
      <c r="TAP673" s="67"/>
      <c r="TAQ673" s="67"/>
      <c r="TAR673" s="67"/>
      <c r="TAS673" s="67"/>
      <c r="TAT673" s="67"/>
      <c r="TAU673" s="67"/>
      <c r="TAV673" s="67"/>
      <c r="TAW673" s="67"/>
      <c r="TAX673" s="67"/>
      <c r="TAY673" s="67"/>
      <c r="TAZ673" s="67"/>
      <c r="TBA673" s="67"/>
      <c r="TBB673" s="67"/>
      <c r="TBC673" s="67"/>
      <c r="TBD673" s="67"/>
      <c r="TBE673" s="67"/>
      <c r="TBF673" s="67"/>
      <c r="TBG673" s="67"/>
      <c r="TBH673" s="67"/>
      <c r="TBI673" s="67"/>
      <c r="TBJ673" s="67"/>
      <c r="TBK673" s="67"/>
      <c r="TBL673" s="67"/>
      <c r="TBM673" s="67"/>
      <c r="TBN673" s="67"/>
      <c r="TBO673" s="67"/>
      <c r="TBP673" s="67"/>
      <c r="TBQ673" s="67"/>
      <c r="TBR673" s="67"/>
      <c r="TBS673" s="67"/>
      <c r="TBT673" s="67"/>
      <c r="TBU673" s="67"/>
      <c r="TBV673" s="67"/>
      <c r="TBW673" s="67"/>
      <c r="TBX673" s="67"/>
      <c r="TBY673" s="67"/>
      <c r="TBZ673" s="67"/>
      <c r="TCA673" s="67"/>
      <c r="TCB673" s="67"/>
      <c r="TCC673" s="67"/>
      <c r="TCD673" s="67"/>
      <c r="TCE673" s="67"/>
      <c r="TCF673" s="67"/>
      <c r="TCG673" s="67"/>
      <c r="TCH673" s="67"/>
      <c r="TCI673" s="67"/>
      <c r="TCJ673" s="67"/>
      <c r="TCK673" s="67"/>
      <c r="TCL673" s="67"/>
      <c r="TCM673" s="67"/>
      <c r="TCN673" s="67"/>
      <c r="TCO673" s="67"/>
      <c r="TCP673" s="67"/>
      <c r="TCQ673" s="67"/>
      <c r="TCR673" s="67"/>
      <c r="TCS673" s="67"/>
      <c r="TCT673" s="67"/>
      <c r="TCU673" s="67"/>
      <c r="TCV673" s="67"/>
      <c r="TCW673" s="67"/>
      <c r="TCX673" s="67"/>
      <c r="TCY673" s="67"/>
      <c r="TCZ673" s="67"/>
      <c r="TDA673" s="67"/>
      <c r="TDB673" s="67"/>
      <c r="TDC673" s="67"/>
      <c r="TDD673" s="67"/>
      <c r="TDE673" s="67"/>
      <c r="TDF673" s="67"/>
      <c r="TDG673" s="67"/>
      <c r="TDH673" s="67"/>
      <c r="TDI673" s="67"/>
      <c r="TDJ673" s="67"/>
      <c r="TDK673" s="67"/>
      <c r="TDL673" s="67"/>
      <c r="TDM673" s="67"/>
      <c r="TDN673" s="67"/>
      <c r="TDO673" s="67"/>
      <c r="TDP673" s="67"/>
      <c r="TDQ673" s="67"/>
      <c r="TDR673" s="67"/>
      <c r="TDS673" s="67"/>
      <c r="TDT673" s="67"/>
      <c r="TDU673" s="67"/>
      <c r="TDV673" s="67"/>
      <c r="TDW673" s="67"/>
      <c r="TDX673" s="67"/>
      <c r="TDY673" s="67"/>
      <c r="TDZ673" s="67"/>
      <c r="TEA673" s="67"/>
      <c r="TEB673" s="67"/>
      <c r="TEC673" s="67"/>
      <c r="TED673" s="67"/>
      <c r="TEE673" s="67"/>
      <c r="TEF673" s="67"/>
      <c r="TEG673" s="67"/>
      <c r="TEH673" s="67"/>
      <c r="TEI673" s="67"/>
      <c r="TEJ673" s="67"/>
      <c r="TEK673" s="67"/>
      <c r="TEL673" s="67"/>
      <c r="TEM673" s="67"/>
      <c r="TEN673" s="67"/>
      <c r="TEO673" s="67"/>
      <c r="TEP673" s="67"/>
      <c r="TEQ673" s="67"/>
      <c r="TER673" s="67"/>
      <c r="TES673" s="67"/>
      <c r="TET673" s="67"/>
      <c r="TEU673" s="67"/>
      <c r="TEV673" s="67"/>
      <c r="TEW673" s="67"/>
      <c r="TEX673" s="67"/>
      <c r="TEY673" s="67"/>
      <c r="TEZ673" s="67"/>
      <c r="TFA673" s="67"/>
      <c r="TFB673" s="67"/>
      <c r="TFC673" s="67"/>
      <c r="TFD673" s="67"/>
      <c r="TFE673" s="67"/>
      <c r="TFF673" s="67"/>
      <c r="TFG673" s="67"/>
      <c r="TFH673" s="67"/>
      <c r="TFI673" s="67"/>
      <c r="TFJ673" s="67"/>
      <c r="TFK673" s="67"/>
      <c r="TFL673" s="67"/>
      <c r="TFM673" s="67"/>
      <c r="TFN673" s="67"/>
      <c r="TFO673" s="67"/>
      <c r="TFP673" s="67"/>
      <c r="TFQ673" s="67"/>
      <c r="TFR673" s="67"/>
      <c r="TFS673" s="67"/>
      <c r="TFT673" s="67"/>
      <c r="TFU673" s="67"/>
      <c r="TFV673" s="67"/>
      <c r="TFW673" s="67"/>
      <c r="TFX673" s="67"/>
      <c r="TFY673" s="67"/>
      <c r="TFZ673" s="67"/>
      <c r="TGA673" s="67"/>
      <c r="TGB673" s="67"/>
      <c r="TGC673" s="67"/>
      <c r="TGD673" s="67"/>
      <c r="TGE673" s="67"/>
      <c r="TGF673" s="67"/>
      <c r="TGG673" s="67"/>
      <c r="TGH673" s="67"/>
      <c r="TGI673" s="67"/>
      <c r="TGJ673" s="67"/>
      <c r="TGK673" s="67"/>
      <c r="TGL673" s="67"/>
      <c r="TGM673" s="67"/>
      <c r="TGN673" s="67"/>
      <c r="TGO673" s="67"/>
      <c r="TGP673" s="67"/>
      <c r="TGQ673" s="67"/>
      <c r="TGR673" s="67"/>
      <c r="TGS673" s="67"/>
      <c r="TGT673" s="67"/>
      <c r="TGU673" s="67"/>
      <c r="TGV673" s="67"/>
      <c r="TGW673" s="67"/>
      <c r="TGX673" s="67"/>
      <c r="TGY673" s="67"/>
      <c r="TGZ673" s="67"/>
      <c r="THA673" s="67"/>
      <c r="THB673" s="67"/>
      <c r="THC673" s="67"/>
      <c r="THD673" s="67"/>
      <c r="THE673" s="67"/>
      <c r="THF673" s="67"/>
      <c r="THG673" s="67"/>
      <c r="THH673" s="67"/>
      <c r="THI673" s="67"/>
      <c r="THJ673" s="67"/>
      <c r="THK673" s="67"/>
      <c r="THL673" s="67"/>
      <c r="THM673" s="67"/>
      <c r="THN673" s="67"/>
      <c r="THO673" s="67"/>
      <c r="THP673" s="67"/>
      <c r="THQ673" s="67"/>
      <c r="THR673" s="67"/>
      <c r="THS673" s="67"/>
      <c r="THT673" s="67"/>
      <c r="THU673" s="67"/>
      <c r="THV673" s="67"/>
      <c r="THW673" s="67"/>
      <c r="THX673" s="67"/>
      <c r="THY673" s="67"/>
      <c r="THZ673" s="67"/>
      <c r="TIA673" s="67"/>
      <c r="TIB673" s="67"/>
      <c r="TIC673" s="67"/>
      <c r="TID673" s="67"/>
      <c r="TIE673" s="67"/>
      <c r="TIF673" s="67"/>
      <c r="TIG673" s="67"/>
      <c r="TIH673" s="67"/>
      <c r="TII673" s="67"/>
      <c r="TIJ673" s="67"/>
      <c r="TIK673" s="67"/>
      <c r="TIL673" s="67"/>
      <c r="TIM673" s="67"/>
      <c r="TIN673" s="67"/>
      <c r="TIO673" s="67"/>
      <c r="TIP673" s="67"/>
      <c r="TIQ673" s="67"/>
      <c r="TIR673" s="67"/>
      <c r="TIS673" s="67"/>
      <c r="TIT673" s="67"/>
      <c r="TIU673" s="67"/>
      <c r="TIV673" s="67"/>
      <c r="TIW673" s="67"/>
      <c r="TIX673" s="67"/>
      <c r="TIY673" s="67"/>
      <c r="TIZ673" s="67"/>
      <c r="TJA673" s="67"/>
      <c r="TJB673" s="67"/>
      <c r="TJC673" s="67"/>
      <c r="TJD673" s="67"/>
      <c r="TJE673" s="67"/>
      <c r="TJF673" s="67"/>
      <c r="TJG673" s="67"/>
      <c r="TJH673" s="67"/>
      <c r="TJI673" s="67"/>
      <c r="TJJ673" s="67"/>
      <c r="TJK673" s="67"/>
      <c r="TJL673" s="67"/>
      <c r="TJM673" s="67"/>
      <c r="TJN673" s="67"/>
      <c r="TJO673" s="67"/>
      <c r="TJP673" s="67"/>
      <c r="TJQ673" s="67"/>
      <c r="TJR673" s="67"/>
      <c r="TJS673" s="67"/>
      <c r="TJT673" s="67"/>
      <c r="TJU673" s="67"/>
      <c r="TJV673" s="67"/>
      <c r="TJW673" s="67"/>
      <c r="TJX673" s="67"/>
      <c r="TJY673" s="67"/>
      <c r="TJZ673" s="67"/>
      <c r="TKA673" s="67"/>
      <c r="TKB673" s="67"/>
      <c r="TKC673" s="67"/>
      <c r="TKD673" s="67"/>
      <c r="TKE673" s="67"/>
      <c r="TKF673" s="67"/>
      <c r="TKG673" s="67"/>
      <c r="TKH673" s="67"/>
      <c r="TKI673" s="67"/>
      <c r="TKJ673" s="67"/>
      <c r="TKK673" s="67"/>
      <c r="TKL673" s="67"/>
      <c r="TKM673" s="67"/>
      <c r="TKN673" s="67"/>
      <c r="TKO673" s="67"/>
      <c r="TKP673" s="67"/>
      <c r="TKQ673" s="67"/>
      <c r="TKR673" s="67"/>
      <c r="TKS673" s="67"/>
      <c r="TKT673" s="67"/>
      <c r="TKU673" s="67"/>
      <c r="TKV673" s="67"/>
      <c r="TKW673" s="67"/>
      <c r="TKX673" s="67"/>
      <c r="TKY673" s="67"/>
      <c r="TKZ673" s="67"/>
      <c r="TLA673" s="67"/>
      <c r="TLB673" s="67"/>
      <c r="TLC673" s="67"/>
      <c r="TLD673" s="67"/>
      <c r="TLE673" s="67"/>
      <c r="TLF673" s="67"/>
      <c r="TLG673" s="67"/>
      <c r="TLH673" s="67"/>
      <c r="TLI673" s="67"/>
      <c r="TLJ673" s="67"/>
      <c r="TLK673" s="67"/>
      <c r="TLL673" s="67"/>
      <c r="TLM673" s="67"/>
      <c r="TLN673" s="67"/>
      <c r="TLO673" s="67"/>
      <c r="TLP673" s="67"/>
      <c r="TLQ673" s="67"/>
      <c r="TLR673" s="67"/>
      <c r="TLS673" s="67"/>
      <c r="TLT673" s="67"/>
      <c r="TLU673" s="67"/>
      <c r="TLV673" s="67"/>
      <c r="TLW673" s="67"/>
      <c r="TLX673" s="67"/>
      <c r="TLY673" s="67"/>
      <c r="TLZ673" s="67"/>
      <c r="TMA673" s="67"/>
      <c r="TMB673" s="67"/>
      <c r="TMC673" s="67"/>
      <c r="TMD673" s="67"/>
      <c r="TME673" s="67"/>
      <c r="TMF673" s="67"/>
      <c r="TMG673" s="67"/>
      <c r="TMH673" s="67"/>
      <c r="TMI673" s="67"/>
      <c r="TMJ673" s="67"/>
      <c r="TMK673" s="67"/>
      <c r="TML673" s="67"/>
      <c r="TMM673" s="67"/>
      <c r="TMN673" s="67"/>
      <c r="TMO673" s="67"/>
      <c r="TMP673" s="67"/>
      <c r="TMQ673" s="67"/>
      <c r="TMR673" s="67"/>
      <c r="TMS673" s="67"/>
      <c r="TMT673" s="67"/>
      <c r="TMU673" s="67"/>
      <c r="TMV673" s="67"/>
      <c r="TMW673" s="67"/>
      <c r="TMX673" s="67"/>
      <c r="TMY673" s="67"/>
      <c r="TMZ673" s="67"/>
      <c r="TNA673" s="67"/>
      <c r="TNB673" s="67"/>
      <c r="TNC673" s="67"/>
      <c r="TND673" s="67"/>
      <c r="TNE673" s="67"/>
      <c r="TNF673" s="67"/>
      <c r="TNG673" s="67"/>
      <c r="TNH673" s="67"/>
      <c r="TNI673" s="67"/>
      <c r="TNJ673" s="67"/>
      <c r="TNK673" s="67"/>
      <c r="TNL673" s="67"/>
      <c r="TNM673" s="67"/>
      <c r="TNN673" s="67"/>
      <c r="TNO673" s="67"/>
      <c r="TNP673" s="67"/>
      <c r="TNQ673" s="67"/>
      <c r="TNR673" s="67"/>
      <c r="TNS673" s="67"/>
      <c r="TNT673" s="67"/>
      <c r="TNU673" s="67"/>
      <c r="TNV673" s="67"/>
      <c r="TNW673" s="67"/>
      <c r="TNX673" s="67"/>
      <c r="TNY673" s="67"/>
      <c r="TNZ673" s="67"/>
      <c r="TOA673" s="67"/>
      <c r="TOB673" s="67"/>
      <c r="TOC673" s="67"/>
      <c r="TOD673" s="67"/>
      <c r="TOE673" s="67"/>
      <c r="TOF673" s="67"/>
      <c r="TOG673" s="67"/>
      <c r="TOH673" s="67"/>
      <c r="TOI673" s="67"/>
      <c r="TOJ673" s="67"/>
      <c r="TOK673" s="67"/>
      <c r="TOL673" s="67"/>
      <c r="TOM673" s="67"/>
      <c r="TON673" s="67"/>
      <c r="TOO673" s="67"/>
      <c r="TOP673" s="67"/>
      <c r="TOQ673" s="67"/>
      <c r="TOR673" s="67"/>
      <c r="TOS673" s="67"/>
      <c r="TOT673" s="67"/>
      <c r="TOU673" s="67"/>
      <c r="TOV673" s="67"/>
      <c r="TOW673" s="67"/>
      <c r="TOX673" s="67"/>
      <c r="TOY673" s="67"/>
      <c r="TOZ673" s="67"/>
      <c r="TPA673" s="67"/>
      <c r="TPB673" s="67"/>
      <c r="TPC673" s="67"/>
      <c r="TPD673" s="67"/>
      <c r="TPE673" s="67"/>
      <c r="TPF673" s="67"/>
      <c r="TPG673" s="67"/>
      <c r="TPH673" s="67"/>
      <c r="TPI673" s="67"/>
      <c r="TPJ673" s="67"/>
      <c r="TPK673" s="67"/>
      <c r="TPL673" s="67"/>
      <c r="TPM673" s="67"/>
      <c r="TPN673" s="67"/>
      <c r="TPO673" s="67"/>
      <c r="TPP673" s="67"/>
      <c r="TPQ673" s="67"/>
      <c r="TPR673" s="67"/>
      <c r="TPS673" s="67"/>
      <c r="TPT673" s="67"/>
      <c r="TPU673" s="67"/>
      <c r="TPV673" s="67"/>
      <c r="TPW673" s="67"/>
      <c r="TPX673" s="67"/>
      <c r="TPY673" s="67"/>
      <c r="TPZ673" s="67"/>
      <c r="TQA673" s="67"/>
      <c r="TQB673" s="67"/>
      <c r="TQC673" s="67"/>
      <c r="TQD673" s="67"/>
      <c r="TQE673" s="67"/>
      <c r="TQF673" s="67"/>
      <c r="TQG673" s="67"/>
      <c r="TQH673" s="67"/>
      <c r="TQI673" s="67"/>
      <c r="TQJ673" s="67"/>
      <c r="TQK673" s="67"/>
      <c r="TQL673" s="67"/>
      <c r="TQM673" s="67"/>
      <c r="TQN673" s="67"/>
      <c r="TQO673" s="67"/>
      <c r="TQP673" s="67"/>
      <c r="TQQ673" s="67"/>
      <c r="TQR673" s="67"/>
      <c r="TQS673" s="67"/>
      <c r="TQT673" s="67"/>
      <c r="TQU673" s="67"/>
      <c r="TQV673" s="67"/>
      <c r="TQW673" s="67"/>
      <c r="TQX673" s="67"/>
      <c r="TQY673" s="67"/>
      <c r="TQZ673" s="67"/>
      <c r="TRA673" s="67"/>
      <c r="TRB673" s="67"/>
      <c r="TRC673" s="67"/>
      <c r="TRD673" s="67"/>
      <c r="TRE673" s="67"/>
      <c r="TRF673" s="67"/>
      <c r="TRG673" s="67"/>
      <c r="TRH673" s="67"/>
      <c r="TRI673" s="67"/>
      <c r="TRJ673" s="67"/>
      <c r="TRK673" s="67"/>
      <c r="TRL673" s="67"/>
      <c r="TRM673" s="67"/>
      <c r="TRN673" s="67"/>
      <c r="TRO673" s="67"/>
      <c r="TRP673" s="67"/>
      <c r="TRQ673" s="67"/>
      <c r="TRR673" s="67"/>
      <c r="TRS673" s="67"/>
      <c r="TRT673" s="67"/>
      <c r="TRU673" s="67"/>
      <c r="TRV673" s="67"/>
      <c r="TRW673" s="67"/>
      <c r="TRX673" s="67"/>
      <c r="TRY673" s="67"/>
      <c r="TRZ673" s="67"/>
      <c r="TSA673" s="67"/>
      <c r="TSB673" s="67"/>
      <c r="TSC673" s="67"/>
      <c r="TSD673" s="67"/>
      <c r="TSE673" s="67"/>
      <c r="TSF673" s="67"/>
      <c r="TSG673" s="67"/>
      <c r="TSH673" s="67"/>
      <c r="TSI673" s="67"/>
      <c r="TSJ673" s="67"/>
      <c r="TSK673" s="67"/>
      <c r="TSL673" s="67"/>
      <c r="TSM673" s="67"/>
      <c r="TSN673" s="67"/>
      <c r="TSO673" s="67"/>
      <c r="TSP673" s="67"/>
      <c r="TSQ673" s="67"/>
      <c r="TSR673" s="67"/>
      <c r="TSS673" s="67"/>
      <c r="TST673" s="67"/>
      <c r="TSU673" s="67"/>
      <c r="TSV673" s="67"/>
      <c r="TSW673" s="67"/>
      <c r="TSX673" s="67"/>
      <c r="TSY673" s="67"/>
      <c r="TSZ673" s="67"/>
      <c r="TTA673" s="67"/>
      <c r="TTB673" s="67"/>
      <c r="TTC673" s="67"/>
      <c r="TTD673" s="67"/>
      <c r="TTE673" s="67"/>
      <c r="TTF673" s="67"/>
      <c r="TTG673" s="67"/>
      <c r="TTH673" s="67"/>
      <c r="TTI673" s="67"/>
      <c r="TTJ673" s="67"/>
      <c r="TTK673" s="67"/>
      <c r="TTL673" s="67"/>
      <c r="TTM673" s="67"/>
      <c r="TTN673" s="67"/>
      <c r="TTO673" s="67"/>
      <c r="TTP673" s="67"/>
      <c r="TTQ673" s="67"/>
      <c r="TTR673" s="67"/>
      <c r="TTS673" s="67"/>
      <c r="TTT673" s="67"/>
      <c r="TTU673" s="67"/>
      <c r="TTV673" s="67"/>
      <c r="TTW673" s="67"/>
      <c r="TTX673" s="67"/>
      <c r="TTY673" s="67"/>
      <c r="TTZ673" s="67"/>
      <c r="TUA673" s="67"/>
      <c r="TUB673" s="67"/>
      <c r="TUC673" s="67"/>
      <c r="TUD673" s="67"/>
      <c r="TUE673" s="67"/>
      <c r="TUF673" s="67"/>
      <c r="TUG673" s="67"/>
      <c r="TUH673" s="67"/>
      <c r="TUI673" s="67"/>
      <c r="TUJ673" s="67"/>
      <c r="TUK673" s="67"/>
      <c r="TUL673" s="67"/>
      <c r="TUM673" s="67"/>
      <c r="TUN673" s="67"/>
      <c r="TUO673" s="67"/>
      <c r="TUP673" s="67"/>
      <c r="TUQ673" s="67"/>
      <c r="TUR673" s="67"/>
      <c r="TUS673" s="67"/>
      <c r="TUT673" s="67"/>
      <c r="TUU673" s="67"/>
      <c r="TUV673" s="67"/>
      <c r="TUW673" s="67"/>
      <c r="TUX673" s="67"/>
      <c r="TUY673" s="67"/>
      <c r="TUZ673" s="67"/>
      <c r="TVA673" s="67"/>
      <c r="TVB673" s="67"/>
      <c r="TVC673" s="67"/>
      <c r="TVD673" s="67"/>
      <c r="TVE673" s="67"/>
      <c r="TVF673" s="67"/>
      <c r="TVG673" s="67"/>
      <c r="TVH673" s="67"/>
      <c r="TVI673" s="67"/>
      <c r="TVJ673" s="67"/>
      <c r="TVK673" s="67"/>
      <c r="TVL673" s="67"/>
      <c r="TVM673" s="67"/>
      <c r="TVN673" s="67"/>
      <c r="TVO673" s="67"/>
      <c r="TVP673" s="67"/>
      <c r="TVQ673" s="67"/>
      <c r="TVR673" s="67"/>
      <c r="TVS673" s="67"/>
      <c r="TVT673" s="67"/>
      <c r="TVU673" s="67"/>
      <c r="TVV673" s="67"/>
      <c r="TVW673" s="67"/>
      <c r="TVX673" s="67"/>
      <c r="TVY673" s="67"/>
      <c r="TVZ673" s="67"/>
      <c r="TWA673" s="67"/>
      <c r="TWB673" s="67"/>
      <c r="TWC673" s="67"/>
      <c r="TWD673" s="67"/>
      <c r="TWE673" s="67"/>
      <c r="TWF673" s="67"/>
      <c r="TWG673" s="67"/>
      <c r="TWH673" s="67"/>
      <c r="TWI673" s="67"/>
      <c r="TWJ673" s="67"/>
      <c r="TWK673" s="67"/>
      <c r="TWL673" s="67"/>
      <c r="TWM673" s="67"/>
      <c r="TWN673" s="67"/>
      <c r="TWO673" s="67"/>
      <c r="TWP673" s="67"/>
      <c r="TWQ673" s="67"/>
      <c r="TWR673" s="67"/>
      <c r="TWS673" s="67"/>
      <c r="TWT673" s="67"/>
      <c r="TWU673" s="67"/>
      <c r="TWV673" s="67"/>
      <c r="TWW673" s="67"/>
      <c r="TWX673" s="67"/>
      <c r="TWY673" s="67"/>
      <c r="TWZ673" s="67"/>
      <c r="TXA673" s="67"/>
      <c r="TXB673" s="67"/>
      <c r="TXC673" s="67"/>
      <c r="TXD673" s="67"/>
      <c r="TXE673" s="67"/>
      <c r="TXF673" s="67"/>
      <c r="TXG673" s="67"/>
      <c r="TXH673" s="67"/>
      <c r="TXI673" s="67"/>
      <c r="TXJ673" s="67"/>
      <c r="TXK673" s="67"/>
      <c r="TXL673" s="67"/>
      <c r="TXM673" s="67"/>
      <c r="TXN673" s="67"/>
      <c r="TXO673" s="67"/>
      <c r="TXP673" s="67"/>
      <c r="TXQ673" s="67"/>
      <c r="TXR673" s="67"/>
      <c r="TXS673" s="67"/>
      <c r="TXT673" s="67"/>
      <c r="TXU673" s="67"/>
      <c r="TXV673" s="67"/>
      <c r="TXW673" s="67"/>
      <c r="TXX673" s="67"/>
      <c r="TXY673" s="67"/>
      <c r="TXZ673" s="67"/>
      <c r="TYA673" s="67"/>
      <c r="TYB673" s="67"/>
      <c r="TYC673" s="67"/>
      <c r="TYD673" s="67"/>
      <c r="TYE673" s="67"/>
      <c r="TYF673" s="67"/>
      <c r="TYG673" s="67"/>
      <c r="TYH673" s="67"/>
      <c r="TYI673" s="67"/>
      <c r="TYJ673" s="67"/>
      <c r="TYK673" s="67"/>
      <c r="TYL673" s="67"/>
      <c r="TYM673" s="67"/>
      <c r="TYN673" s="67"/>
      <c r="TYO673" s="67"/>
      <c r="TYP673" s="67"/>
      <c r="TYQ673" s="67"/>
      <c r="TYR673" s="67"/>
      <c r="TYS673" s="67"/>
      <c r="TYT673" s="67"/>
      <c r="TYU673" s="67"/>
      <c r="TYV673" s="67"/>
      <c r="TYW673" s="67"/>
      <c r="TYX673" s="67"/>
      <c r="TYY673" s="67"/>
      <c r="TYZ673" s="67"/>
      <c r="TZA673" s="67"/>
      <c r="TZB673" s="67"/>
      <c r="TZC673" s="67"/>
      <c r="TZD673" s="67"/>
      <c r="TZE673" s="67"/>
      <c r="TZF673" s="67"/>
      <c r="TZG673" s="67"/>
      <c r="TZH673" s="67"/>
      <c r="TZI673" s="67"/>
      <c r="TZJ673" s="67"/>
      <c r="TZK673" s="67"/>
      <c r="TZL673" s="67"/>
      <c r="TZM673" s="67"/>
      <c r="TZN673" s="67"/>
      <c r="TZO673" s="67"/>
      <c r="TZP673" s="67"/>
      <c r="TZQ673" s="67"/>
      <c r="TZR673" s="67"/>
      <c r="TZS673" s="67"/>
      <c r="TZT673" s="67"/>
      <c r="TZU673" s="67"/>
      <c r="TZV673" s="67"/>
      <c r="TZW673" s="67"/>
      <c r="TZX673" s="67"/>
      <c r="TZY673" s="67"/>
      <c r="TZZ673" s="67"/>
      <c r="UAA673" s="67"/>
      <c r="UAB673" s="67"/>
      <c r="UAC673" s="67"/>
      <c r="UAD673" s="67"/>
      <c r="UAE673" s="67"/>
      <c r="UAF673" s="67"/>
      <c r="UAG673" s="67"/>
      <c r="UAH673" s="67"/>
      <c r="UAI673" s="67"/>
      <c r="UAJ673" s="67"/>
      <c r="UAK673" s="67"/>
      <c r="UAL673" s="67"/>
      <c r="UAM673" s="67"/>
      <c r="UAN673" s="67"/>
      <c r="UAO673" s="67"/>
      <c r="UAP673" s="67"/>
      <c r="UAQ673" s="67"/>
      <c r="UAR673" s="67"/>
      <c r="UAS673" s="67"/>
      <c r="UAT673" s="67"/>
      <c r="UAU673" s="67"/>
      <c r="UAV673" s="67"/>
      <c r="UAW673" s="67"/>
      <c r="UAX673" s="67"/>
      <c r="UAY673" s="67"/>
      <c r="UAZ673" s="67"/>
      <c r="UBA673" s="67"/>
      <c r="UBB673" s="67"/>
      <c r="UBC673" s="67"/>
      <c r="UBD673" s="67"/>
      <c r="UBE673" s="67"/>
      <c r="UBF673" s="67"/>
      <c r="UBG673" s="67"/>
      <c r="UBH673" s="67"/>
      <c r="UBI673" s="67"/>
      <c r="UBJ673" s="67"/>
      <c r="UBK673" s="67"/>
      <c r="UBL673" s="67"/>
      <c r="UBM673" s="67"/>
      <c r="UBN673" s="67"/>
      <c r="UBO673" s="67"/>
      <c r="UBP673" s="67"/>
      <c r="UBQ673" s="67"/>
      <c r="UBR673" s="67"/>
      <c r="UBS673" s="67"/>
      <c r="UBT673" s="67"/>
      <c r="UBU673" s="67"/>
      <c r="UBV673" s="67"/>
      <c r="UBW673" s="67"/>
      <c r="UBX673" s="67"/>
      <c r="UBY673" s="67"/>
      <c r="UBZ673" s="67"/>
      <c r="UCA673" s="67"/>
      <c r="UCB673" s="67"/>
      <c r="UCC673" s="67"/>
      <c r="UCD673" s="67"/>
      <c r="UCE673" s="67"/>
      <c r="UCF673" s="67"/>
      <c r="UCG673" s="67"/>
      <c r="UCH673" s="67"/>
      <c r="UCI673" s="67"/>
      <c r="UCJ673" s="67"/>
      <c r="UCK673" s="67"/>
      <c r="UCL673" s="67"/>
      <c r="UCM673" s="67"/>
      <c r="UCN673" s="67"/>
      <c r="UCO673" s="67"/>
      <c r="UCP673" s="67"/>
      <c r="UCQ673" s="67"/>
      <c r="UCR673" s="67"/>
      <c r="UCS673" s="67"/>
      <c r="UCT673" s="67"/>
      <c r="UCU673" s="67"/>
      <c r="UCV673" s="67"/>
      <c r="UCW673" s="67"/>
      <c r="UCX673" s="67"/>
      <c r="UCY673" s="67"/>
      <c r="UCZ673" s="67"/>
      <c r="UDA673" s="67"/>
      <c r="UDB673" s="67"/>
      <c r="UDC673" s="67"/>
      <c r="UDD673" s="67"/>
      <c r="UDE673" s="67"/>
      <c r="UDF673" s="67"/>
      <c r="UDG673" s="67"/>
      <c r="UDH673" s="67"/>
      <c r="UDI673" s="67"/>
      <c r="UDJ673" s="67"/>
      <c r="UDK673" s="67"/>
      <c r="UDL673" s="67"/>
      <c r="UDM673" s="67"/>
      <c r="UDN673" s="67"/>
      <c r="UDO673" s="67"/>
      <c r="UDP673" s="67"/>
      <c r="UDQ673" s="67"/>
      <c r="UDR673" s="67"/>
      <c r="UDS673" s="67"/>
      <c r="UDT673" s="67"/>
      <c r="UDU673" s="67"/>
      <c r="UDV673" s="67"/>
      <c r="UDW673" s="67"/>
      <c r="UDX673" s="67"/>
      <c r="UDY673" s="67"/>
      <c r="UDZ673" s="67"/>
      <c r="UEA673" s="67"/>
      <c r="UEB673" s="67"/>
      <c r="UEC673" s="67"/>
      <c r="UED673" s="67"/>
      <c r="UEE673" s="67"/>
      <c r="UEF673" s="67"/>
      <c r="UEG673" s="67"/>
      <c r="UEH673" s="67"/>
      <c r="UEI673" s="67"/>
      <c r="UEJ673" s="67"/>
      <c r="UEK673" s="67"/>
      <c r="UEL673" s="67"/>
      <c r="UEM673" s="67"/>
      <c r="UEN673" s="67"/>
      <c r="UEO673" s="67"/>
      <c r="UEP673" s="67"/>
      <c r="UEQ673" s="67"/>
      <c r="UER673" s="67"/>
      <c r="UES673" s="67"/>
      <c r="UET673" s="67"/>
      <c r="UEU673" s="67"/>
      <c r="UEV673" s="67"/>
      <c r="UEW673" s="67"/>
      <c r="UEX673" s="67"/>
      <c r="UEY673" s="67"/>
      <c r="UEZ673" s="67"/>
      <c r="UFA673" s="67"/>
      <c r="UFB673" s="67"/>
      <c r="UFC673" s="67"/>
      <c r="UFD673" s="67"/>
      <c r="UFE673" s="67"/>
      <c r="UFF673" s="67"/>
      <c r="UFG673" s="67"/>
      <c r="UFH673" s="67"/>
      <c r="UFI673" s="67"/>
      <c r="UFJ673" s="67"/>
      <c r="UFK673" s="67"/>
      <c r="UFL673" s="67"/>
      <c r="UFM673" s="67"/>
      <c r="UFN673" s="67"/>
      <c r="UFO673" s="67"/>
      <c r="UFP673" s="67"/>
      <c r="UFQ673" s="67"/>
      <c r="UFR673" s="67"/>
      <c r="UFS673" s="67"/>
      <c r="UFT673" s="67"/>
      <c r="UFU673" s="67"/>
      <c r="UFV673" s="67"/>
      <c r="UFW673" s="67"/>
      <c r="UFX673" s="67"/>
      <c r="UFY673" s="67"/>
      <c r="UFZ673" s="67"/>
      <c r="UGA673" s="67"/>
      <c r="UGB673" s="67"/>
      <c r="UGC673" s="67"/>
      <c r="UGD673" s="67"/>
      <c r="UGE673" s="67"/>
      <c r="UGF673" s="67"/>
      <c r="UGG673" s="67"/>
      <c r="UGH673" s="67"/>
      <c r="UGI673" s="67"/>
      <c r="UGJ673" s="67"/>
      <c r="UGK673" s="67"/>
      <c r="UGL673" s="67"/>
      <c r="UGM673" s="67"/>
      <c r="UGN673" s="67"/>
      <c r="UGO673" s="67"/>
      <c r="UGP673" s="67"/>
      <c r="UGQ673" s="67"/>
      <c r="UGR673" s="67"/>
      <c r="UGS673" s="67"/>
      <c r="UGT673" s="67"/>
      <c r="UGU673" s="67"/>
      <c r="UGV673" s="67"/>
      <c r="UGW673" s="67"/>
      <c r="UGX673" s="67"/>
      <c r="UGY673" s="67"/>
      <c r="UGZ673" s="67"/>
      <c r="UHA673" s="67"/>
      <c r="UHB673" s="67"/>
      <c r="UHC673" s="67"/>
      <c r="UHD673" s="67"/>
      <c r="UHE673" s="67"/>
      <c r="UHF673" s="67"/>
      <c r="UHG673" s="67"/>
      <c r="UHH673" s="67"/>
      <c r="UHI673" s="67"/>
      <c r="UHJ673" s="67"/>
      <c r="UHK673" s="67"/>
      <c r="UHL673" s="67"/>
      <c r="UHM673" s="67"/>
      <c r="UHN673" s="67"/>
      <c r="UHO673" s="67"/>
      <c r="UHP673" s="67"/>
      <c r="UHQ673" s="67"/>
      <c r="UHR673" s="67"/>
      <c r="UHS673" s="67"/>
      <c r="UHT673" s="67"/>
      <c r="UHU673" s="67"/>
      <c r="UHV673" s="67"/>
      <c r="UHW673" s="67"/>
      <c r="UHX673" s="67"/>
      <c r="UHY673" s="67"/>
      <c r="UHZ673" s="67"/>
      <c r="UIA673" s="67"/>
      <c r="UIB673" s="67"/>
      <c r="UIC673" s="67"/>
      <c r="UID673" s="67"/>
      <c r="UIE673" s="67"/>
      <c r="UIF673" s="67"/>
      <c r="UIG673" s="67"/>
      <c r="UIH673" s="67"/>
      <c r="UII673" s="67"/>
      <c r="UIJ673" s="67"/>
      <c r="UIK673" s="67"/>
      <c r="UIL673" s="67"/>
      <c r="UIM673" s="67"/>
      <c r="UIN673" s="67"/>
      <c r="UIO673" s="67"/>
      <c r="UIP673" s="67"/>
      <c r="UIQ673" s="67"/>
      <c r="UIR673" s="67"/>
      <c r="UIS673" s="67"/>
      <c r="UIT673" s="67"/>
      <c r="UIU673" s="67"/>
      <c r="UIV673" s="67"/>
      <c r="UIW673" s="67"/>
      <c r="UIX673" s="67"/>
      <c r="UIY673" s="67"/>
      <c r="UIZ673" s="67"/>
      <c r="UJA673" s="67"/>
      <c r="UJB673" s="67"/>
      <c r="UJC673" s="67"/>
      <c r="UJD673" s="67"/>
      <c r="UJE673" s="67"/>
      <c r="UJF673" s="67"/>
      <c r="UJG673" s="67"/>
      <c r="UJH673" s="67"/>
      <c r="UJI673" s="67"/>
      <c r="UJJ673" s="67"/>
      <c r="UJK673" s="67"/>
      <c r="UJL673" s="67"/>
      <c r="UJM673" s="67"/>
      <c r="UJN673" s="67"/>
      <c r="UJO673" s="67"/>
      <c r="UJP673" s="67"/>
      <c r="UJQ673" s="67"/>
      <c r="UJR673" s="67"/>
      <c r="UJS673" s="67"/>
      <c r="UJT673" s="67"/>
      <c r="UJU673" s="67"/>
      <c r="UJV673" s="67"/>
      <c r="UJW673" s="67"/>
      <c r="UJX673" s="67"/>
      <c r="UJY673" s="67"/>
      <c r="UJZ673" s="67"/>
      <c r="UKA673" s="67"/>
      <c r="UKB673" s="67"/>
      <c r="UKC673" s="67"/>
      <c r="UKD673" s="67"/>
      <c r="UKE673" s="67"/>
      <c r="UKF673" s="67"/>
      <c r="UKG673" s="67"/>
      <c r="UKH673" s="67"/>
      <c r="UKI673" s="67"/>
      <c r="UKJ673" s="67"/>
      <c r="UKK673" s="67"/>
      <c r="UKL673" s="67"/>
      <c r="UKM673" s="67"/>
      <c r="UKN673" s="67"/>
      <c r="UKO673" s="67"/>
      <c r="UKP673" s="67"/>
      <c r="UKQ673" s="67"/>
      <c r="UKR673" s="67"/>
      <c r="UKS673" s="67"/>
      <c r="UKT673" s="67"/>
      <c r="UKU673" s="67"/>
      <c r="UKV673" s="67"/>
      <c r="UKW673" s="67"/>
      <c r="UKX673" s="67"/>
      <c r="UKY673" s="67"/>
      <c r="UKZ673" s="67"/>
      <c r="ULA673" s="67"/>
      <c r="ULB673" s="67"/>
      <c r="ULC673" s="67"/>
      <c r="ULD673" s="67"/>
      <c r="ULE673" s="67"/>
      <c r="ULF673" s="67"/>
      <c r="ULG673" s="67"/>
      <c r="ULH673" s="67"/>
      <c r="ULI673" s="67"/>
      <c r="ULJ673" s="67"/>
      <c r="ULK673" s="67"/>
      <c r="ULL673" s="67"/>
      <c r="ULM673" s="67"/>
      <c r="ULN673" s="67"/>
      <c r="ULO673" s="67"/>
      <c r="ULP673" s="67"/>
      <c r="ULQ673" s="67"/>
      <c r="ULR673" s="67"/>
      <c r="ULS673" s="67"/>
      <c r="ULT673" s="67"/>
      <c r="ULU673" s="67"/>
      <c r="ULV673" s="67"/>
      <c r="ULW673" s="67"/>
      <c r="ULX673" s="67"/>
      <c r="ULY673" s="67"/>
      <c r="ULZ673" s="67"/>
      <c r="UMA673" s="67"/>
      <c r="UMB673" s="67"/>
      <c r="UMC673" s="67"/>
      <c r="UMD673" s="67"/>
      <c r="UME673" s="67"/>
      <c r="UMF673" s="67"/>
      <c r="UMG673" s="67"/>
      <c r="UMH673" s="67"/>
      <c r="UMI673" s="67"/>
      <c r="UMJ673" s="67"/>
      <c r="UMK673" s="67"/>
      <c r="UML673" s="67"/>
      <c r="UMM673" s="67"/>
      <c r="UMN673" s="67"/>
      <c r="UMO673" s="67"/>
      <c r="UMP673" s="67"/>
      <c r="UMQ673" s="67"/>
      <c r="UMR673" s="67"/>
      <c r="UMS673" s="67"/>
      <c r="UMT673" s="67"/>
      <c r="UMU673" s="67"/>
      <c r="UMV673" s="67"/>
      <c r="UMW673" s="67"/>
      <c r="UMX673" s="67"/>
      <c r="UMY673" s="67"/>
      <c r="UMZ673" s="67"/>
      <c r="UNA673" s="67"/>
      <c r="UNB673" s="67"/>
      <c r="UNC673" s="67"/>
      <c r="UND673" s="67"/>
      <c r="UNE673" s="67"/>
      <c r="UNF673" s="67"/>
      <c r="UNG673" s="67"/>
      <c r="UNH673" s="67"/>
      <c r="UNI673" s="67"/>
      <c r="UNJ673" s="67"/>
      <c r="UNK673" s="67"/>
      <c r="UNL673" s="67"/>
      <c r="UNM673" s="67"/>
      <c r="UNN673" s="67"/>
      <c r="UNO673" s="67"/>
      <c r="UNP673" s="67"/>
      <c r="UNQ673" s="67"/>
      <c r="UNR673" s="67"/>
      <c r="UNS673" s="67"/>
      <c r="UNT673" s="67"/>
      <c r="UNU673" s="67"/>
      <c r="UNV673" s="67"/>
      <c r="UNW673" s="67"/>
      <c r="UNX673" s="67"/>
      <c r="UNY673" s="67"/>
      <c r="UNZ673" s="67"/>
      <c r="UOA673" s="67"/>
      <c r="UOB673" s="67"/>
      <c r="UOC673" s="67"/>
      <c r="UOD673" s="67"/>
      <c r="UOE673" s="67"/>
      <c r="UOF673" s="67"/>
      <c r="UOG673" s="67"/>
      <c r="UOH673" s="67"/>
      <c r="UOI673" s="67"/>
      <c r="UOJ673" s="67"/>
      <c r="UOK673" s="67"/>
      <c r="UOL673" s="67"/>
      <c r="UOM673" s="67"/>
      <c r="UON673" s="67"/>
      <c r="UOO673" s="67"/>
      <c r="UOP673" s="67"/>
      <c r="UOQ673" s="67"/>
      <c r="UOR673" s="67"/>
      <c r="UOS673" s="67"/>
      <c r="UOT673" s="67"/>
      <c r="UOU673" s="67"/>
      <c r="UOV673" s="67"/>
      <c r="UOW673" s="67"/>
      <c r="UOX673" s="67"/>
      <c r="UOY673" s="67"/>
      <c r="UOZ673" s="67"/>
      <c r="UPA673" s="67"/>
      <c r="UPB673" s="67"/>
      <c r="UPC673" s="67"/>
      <c r="UPD673" s="67"/>
      <c r="UPE673" s="67"/>
      <c r="UPF673" s="67"/>
      <c r="UPG673" s="67"/>
      <c r="UPH673" s="67"/>
      <c r="UPI673" s="67"/>
      <c r="UPJ673" s="67"/>
      <c r="UPK673" s="67"/>
      <c r="UPL673" s="67"/>
      <c r="UPM673" s="67"/>
      <c r="UPN673" s="67"/>
      <c r="UPO673" s="67"/>
      <c r="UPP673" s="67"/>
      <c r="UPQ673" s="67"/>
      <c r="UPR673" s="67"/>
      <c r="UPS673" s="67"/>
      <c r="UPT673" s="67"/>
      <c r="UPU673" s="67"/>
      <c r="UPV673" s="67"/>
      <c r="UPW673" s="67"/>
      <c r="UPX673" s="67"/>
      <c r="UPY673" s="67"/>
      <c r="UPZ673" s="67"/>
      <c r="UQA673" s="67"/>
      <c r="UQB673" s="67"/>
      <c r="UQC673" s="67"/>
      <c r="UQD673" s="67"/>
      <c r="UQE673" s="67"/>
      <c r="UQF673" s="67"/>
      <c r="UQG673" s="67"/>
      <c r="UQH673" s="67"/>
      <c r="UQI673" s="67"/>
      <c r="UQJ673" s="67"/>
      <c r="UQK673" s="67"/>
      <c r="UQL673" s="67"/>
      <c r="UQM673" s="67"/>
      <c r="UQN673" s="67"/>
      <c r="UQO673" s="67"/>
      <c r="UQP673" s="67"/>
      <c r="UQQ673" s="67"/>
      <c r="UQR673" s="67"/>
      <c r="UQS673" s="67"/>
      <c r="UQT673" s="67"/>
      <c r="UQU673" s="67"/>
      <c r="UQV673" s="67"/>
      <c r="UQW673" s="67"/>
      <c r="UQX673" s="67"/>
      <c r="UQY673" s="67"/>
      <c r="UQZ673" s="67"/>
      <c r="URA673" s="67"/>
      <c r="URB673" s="67"/>
      <c r="URC673" s="67"/>
      <c r="URD673" s="67"/>
      <c r="URE673" s="67"/>
      <c r="URF673" s="67"/>
      <c r="URG673" s="67"/>
      <c r="URH673" s="67"/>
      <c r="URI673" s="67"/>
      <c r="URJ673" s="67"/>
      <c r="URK673" s="67"/>
      <c r="URL673" s="67"/>
      <c r="URM673" s="67"/>
      <c r="URN673" s="67"/>
      <c r="URO673" s="67"/>
      <c r="URP673" s="67"/>
      <c r="URQ673" s="67"/>
      <c r="URR673" s="67"/>
      <c r="URS673" s="67"/>
      <c r="URT673" s="67"/>
      <c r="URU673" s="67"/>
      <c r="URV673" s="67"/>
      <c r="URW673" s="67"/>
      <c r="URX673" s="67"/>
      <c r="URY673" s="67"/>
      <c r="URZ673" s="67"/>
      <c r="USA673" s="67"/>
      <c r="USB673" s="67"/>
      <c r="USC673" s="67"/>
      <c r="USD673" s="67"/>
      <c r="USE673" s="67"/>
      <c r="USF673" s="67"/>
      <c r="USG673" s="67"/>
      <c r="USH673" s="67"/>
      <c r="USI673" s="67"/>
      <c r="USJ673" s="67"/>
      <c r="USK673" s="67"/>
      <c r="USL673" s="67"/>
      <c r="USM673" s="67"/>
      <c r="USN673" s="67"/>
      <c r="USO673" s="67"/>
      <c r="USP673" s="67"/>
      <c r="USQ673" s="67"/>
      <c r="USR673" s="67"/>
      <c r="USS673" s="67"/>
      <c r="UST673" s="67"/>
      <c r="USU673" s="67"/>
      <c r="USV673" s="67"/>
      <c r="USW673" s="67"/>
      <c r="USX673" s="67"/>
      <c r="USY673" s="67"/>
      <c r="USZ673" s="67"/>
      <c r="UTA673" s="67"/>
      <c r="UTB673" s="67"/>
      <c r="UTC673" s="67"/>
      <c r="UTD673" s="67"/>
      <c r="UTE673" s="67"/>
      <c r="UTF673" s="67"/>
      <c r="UTG673" s="67"/>
      <c r="UTH673" s="67"/>
      <c r="UTI673" s="67"/>
      <c r="UTJ673" s="67"/>
      <c r="UTK673" s="67"/>
      <c r="UTL673" s="67"/>
      <c r="UTM673" s="67"/>
      <c r="UTN673" s="67"/>
      <c r="UTO673" s="67"/>
      <c r="UTP673" s="67"/>
      <c r="UTQ673" s="67"/>
      <c r="UTR673" s="67"/>
      <c r="UTS673" s="67"/>
      <c r="UTT673" s="67"/>
      <c r="UTU673" s="67"/>
      <c r="UTV673" s="67"/>
      <c r="UTW673" s="67"/>
      <c r="UTX673" s="67"/>
      <c r="UTY673" s="67"/>
      <c r="UTZ673" s="67"/>
      <c r="UUA673" s="67"/>
      <c r="UUB673" s="67"/>
      <c r="UUC673" s="67"/>
      <c r="UUD673" s="67"/>
      <c r="UUE673" s="67"/>
      <c r="UUF673" s="67"/>
      <c r="UUG673" s="67"/>
      <c r="UUH673" s="67"/>
      <c r="UUI673" s="67"/>
      <c r="UUJ673" s="67"/>
      <c r="UUK673" s="67"/>
      <c r="UUL673" s="67"/>
      <c r="UUM673" s="67"/>
      <c r="UUN673" s="67"/>
      <c r="UUO673" s="67"/>
      <c r="UUP673" s="67"/>
      <c r="UUQ673" s="67"/>
      <c r="UUR673" s="67"/>
      <c r="UUS673" s="67"/>
      <c r="UUT673" s="67"/>
      <c r="UUU673" s="67"/>
      <c r="UUV673" s="67"/>
      <c r="UUW673" s="67"/>
      <c r="UUX673" s="67"/>
      <c r="UUY673" s="67"/>
      <c r="UUZ673" s="67"/>
      <c r="UVA673" s="67"/>
      <c r="UVB673" s="67"/>
      <c r="UVC673" s="67"/>
      <c r="UVD673" s="67"/>
      <c r="UVE673" s="67"/>
      <c r="UVF673" s="67"/>
      <c r="UVG673" s="67"/>
      <c r="UVH673" s="67"/>
      <c r="UVI673" s="67"/>
      <c r="UVJ673" s="67"/>
      <c r="UVK673" s="67"/>
      <c r="UVL673" s="67"/>
      <c r="UVM673" s="67"/>
      <c r="UVN673" s="67"/>
      <c r="UVO673" s="67"/>
      <c r="UVP673" s="67"/>
      <c r="UVQ673" s="67"/>
      <c r="UVR673" s="67"/>
      <c r="UVS673" s="67"/>
      <c r="UVT673" s="67"/>
      <c r="UVU673" s="67"/>
      <c r="UVV673" s="67"/>
      <c r="UVW673" s="67"/>
      <c r="UVX673" s="67"/>
      <c r="UVY673" s="67"/>
      <c r="UVZ673" s="67"/>
      <c r="UWA673" s="67"/>
      <c r="UWB673" s="67"/>
      <c r="UWC673" s="67"/>
      <c r="UWD673" s="67"/>
      <c r="UWE673" s="67"/>
      <c r="UWF673" s="67"/>
      <c r="UWG673" s="67"/>
      <c r="UWH673" s="67"/>
      <c r="UWI673" s="67"/>
      <c r="UWJ673" s="67"/>
      <c r="UWK673" s="67"/>
      <c r="UWL673" s="67"/>
      <c r="UWM673" s="67"/>
      <c r="UWN673" s="67"/>
      <c r="UWO673" s="67"/>
      <c r="UWP673" s="67"/>
      <c r="UWQ673" s="67"/>
      <c r="UWR673" s="67"/>
      <c r="UWS673" s="67"/>
      <c r="UWT673" s="67"/>
      <c r="UWU673" s="67"/>
      <c r="UWV673" s="67"/>
      <c r="UWW673" s="67"/>
      <c r="UWX673" s="67"/>
      <c r="UWY673" s="67"/>
      <c r="UWZ673" s="67"/>
      <c r="UXA673" s="67"/>
      <c r="UXB673" s="67"/>
      <c r="UXC673" s="67"/>
      <c r="UXD673" s="67"/>
      <c r="UXE673" s="67"/>
      <c r="UXF673" s="67"/>
      <c r="UXG673" s="67"/>
      <c r="UXH673" s="67"/>
      <c r="UXI673" s="67"/>
      <c r="UXJ673" s="67"/>
      <c r="UXK673" s="67"/>
      <c r="UXL673" s="67"/>
      <c r="UXM673" s="67"/>
      <c r="UXN673" s="67"/>
      <c r="UXO673" s="67"/>
      <c r="UXP673" s="67"/>
      <c r="UXQ673" s="67"/>
      <c r="UXR673" s="67"/>
      <c r="UXS673" s="67"/>
      <c r="UXT673" s="67"/>
      <c r="UXU673" s="67"/>
      <c r="UXV673" s="67"/>
      <c r="UXW673" s="67"/>
      <c r="UXX673" s="67"/>
      <c r="UXY673" s="67"/>
      <c r="UXZ673" s="67"/>
      <c r="UYA673" s="67"/>
      <c r="UYB673" s="67"/>
      <c r="UYC673" s="67"/>
      <c r="UYD673" s="67"/>
      <c r="UYE673" s="67"/>
      <c r="UYF673" s="67"/>
      <c r="UYG673" s="67"/>
      <c r="UYH673" s="67"/>
      <c r="UYI673" s="67"/>
      <c r="UYJ673" s="67"/>
      <c r="UYK673" s="67"/>
      <c r="UYL673" s="67"/>
      <c r="UYM673" s="67"/>
      <c r="UYN673" s="67"/>
      <c r="UYO673" s="67"/>
      <c r="UYP673" s="67"/>
      <c r="UYQ673" s="67"/>
      <c r="UYR673" s="67"/>
      <c r="UYS673" s="67"/>
      <c r="UYT673" s="67"/>
      <c r="UYU673" s="67"/>
      <c r="UYV673" s="67"/>
      <c r="UYW673" s="67"/>
      <c r="UYX673" s="67"/>
      <c r="UYY673" s="67"/>
      <c r="UYZ673" s="67"/>
      <c r="UZA673" s="67"/>
      <c r="UZB673" s="67"/>
      <c r="UZC673" s="67"/>
      <c r="UZD673" s="67"/>
      <c r="UZE673" s="67"/>
      <c r="UZF673" s="67"/>
      <c r="UZG673" s="67"/>
      <c r="UZH673" s="67"/>
      <c r="UZI673" s="67"/>
      <c r="UZJ673" s="67"/>
      <c r="UZK673" s="67"/>
      <c r="UZL673" s="67"/>
      <c r="UZM673" s="67"/>
      <c r="UZN673" s="67"/>
      <c r="UZO673" s="67"/>
      <c r="UZP673" s="67"/>
      <c r="UZQ673" s="67"/>
      <c r="UZR673" s="67"/>
      <c r="UZS673" s="67"/>
      <c r="UZT673" s="67"/>
      <c r="UZU673" s="67"/>
      <c r="UZV673" s="67"/>
      <c r="UZW673" s="67"/>
      <c r="UZX673" s="67"/>
      <c r="UZY673" s="67"/>
      <c r="UZZ673" s="67"/>
      <c r="VAA673" s="67"/>
      <c r="VAB673" s="67"/>
      <c r="VAC673" s="67"/>
      <c r="VAD673" s="67"/>
      <c r="VAE673" s="67"/>
      <c r="VAF673" s="67"/>
      <c r="VAG673" s="67"/>
      <c r="VAH673" s="67"/>
      <c r="VAI673" s="67"/>
      <c r="VAJ673" s="67"/>
      <c r="VAK673" s="67"/>
      <c r="VAL673" s="67"/>
      <c r="VAM673" s="67"/>
      <c r="VAN673" s="67"/>
      <c r="VAO673" s="67"/>
      <c r="VAP673" s="67"/>
      <c r="VAQ673" s="67"/>
      <c r="VAR673" s="67"/>
      <c r="VAS673" s="67"/>
      <c r="VAT673" s="67"/>
      <c r="VAU673" s="67"/>
      <c r="VAV673" s="67"/>
      <c r="VAW673" s="67"/>
      <c r="VAX673" s="67"/>
      <c r="VAY673" s="67"/>
      <c r="VAZ673" s="67"/>
      <c r="VBA673" s="67"/>
      <c r="VBB673" s="67"/>
      <c r="VBC673" s="67"/>
      <c r="VBD673" s="67"/>
      <c r="VBE673" s="67"/>
      <c r="VBF673" s="67"/>
      <c r="VBG673" s="67"/>
      <c r="VBH673" s="67"/>
      <c r="VBI673" s="67"/>
      <c r="VBJ673" s="67"/>
      <c r="VBK673" s="67"/>
      <c r="VBL673" s="67"/>
      <c r="VBM673" s="67"/>
      <c r="VBN673" s="67"/>
      <c r="VBO673" s="67"/>
      <c r="VBP673" s="67"/>
      <c r="VBQ673" s="67"/>
      <c r="VBR673" s="67"/>
      <c r="VBS673" s="67"/>
      <c r="VBT673" s="67"/>
      <c r="VBU673" s="67"/>
      <c r="VBV673" s="67"/>
      <c r="VBW673" s="67"/>
      <c r="VBX673" s="67"/>
      <c r="VBY673" s="67"/>
      <c r="VBZ673" s="67"/>
      <c r="VCA673" s="67"/>
      <c r="VCB673" s="67"/>
      <c r="VCC673" s="67"/>
      <c r="VCD673" s="67"/>
      <c r="VCE673" s="67"/>
      <c r="VCF673" s="67"/>
      <c r="VCG673" s="67"/>
      <c r="VCH673" s="67"/>
      <c r="VCI673" s="67"/>
      <c r="VCJ673" s="67"/>
      <c r="VCK673" s="67"/>
      <c r="VCL673" s="67"/>
      <c r="VCM673" s="67"/>
      <c r="VCN673" s="67"/>
      <c r="VCO673" s="67"/>
      <c r="VCP673" s="67"/>
      <c r="VCQ673" s="67"/>
      <c r="VCR673" s="67"/>
      <c r="VCS673" s="67"/>
      <c r="VCT673" s="67"/>
      <c r="VCU673" s="67"/>
      <c r="VCV673" s="67"/>
      <c r="VCW673" s="67"/>
      <c r="VCX673" s="67"/>
      <c r="VCY673" s="67"/>
      <c r="VCZ673" s="67"/>
      <c r="VDA673" s="67"/>
      <c r="VDB673" s="67"/>
      <c r="VDC673" s="67"/>
      <c r="VDD673" s="67"/>
      <c r="VDE673" s="67"/>
      <c r="VDF673" s="67"/>
      <c r="VDG673" s="67"/>
      <c r="VDH673" s="67"/>
      <c r="VDI673" s="67"/>
      <c r="VDJ673" s="67"/>
      <c r="VDK673" s="67"/>
      <c r="VDL673" s="67"/>
      <c r="VDM673" s="67"/>
      <c r="VDN673" s="67"/>
      <c r="VDO673" s="67"/>
      <c r="VDP673" s="67"/>
      <c r="VDQ673" s="67"/>
      <c r="VDR673" s="67"/>
      <c r="VDS673" s="67"/>
      <c r="VDT673" s="67"/>
      <c r="VDU673" s="67"/>
      <c r="VDV673" s="67"/>
      <c r="VDW673" s="67"/>
      <c r="VDX673" s="67"/>
      <c r="VDY673" s="67"/>
      <c r="VDZ673" s="67"/>
      <c r="VEA673" s="67"/>
      <c r="VEB673" s="67"/>
      <c r="VEC673" s="67"/>
      <c r="VED673" s="67"/>
      <c r="VEE673" s="67"/>
      <c r="VEF673" s="67"/>
      <c r="VEG673" s="67"/>
      <c r="VEH673" s="67"/>
      <c r="VEI673" s="67"/>
      <c r="VEJ673" s="67"/>
      <c r="VEK673" s="67"/>
      <c r="VEL673" s="67"/>
      <c r="VEM673" s="67"/>
      <c r="VEN673" s="67"/>
      <c r="VEO673" s="67"/>
      <c r="VEP673" s="67"/>
      <c r="VEQ673" s="67"/>
      <c r="VER673" s="67"/>
      <c r="VES673" s="67"/>
      <c r="VET673" s="67"/>
      <c r="VEU673" s="67"/>
      <c r="VEV673" s="67"/>
      <c r="VEW673" s="67"/>
      <c r="VEX673" s="67"/>
      <c r="VEY673" s="67"/>
      <c r="VEZ673" s="67"/>
      <c r="VFA673" s="67"/>
      <c r="VFB673" s="67"/>
      <c r="VFC673" s="67"/>
      <c r="VFD673" s="67"/>
      <c r="VFE673" s="67"/>
      <c r="VFF673" s="67"/>
      <c r="VFG673" s="67"/>
      <c r="VFH673" s="67"/>
      <c r="VFI673" s="67"/>
      <c r="VFJ673" s="67"/>
      <c r="VFK673" s="67"/>
      <c r="VFL673" s="67"/>
      <c r="VFM673" s="67"/>
      <c r="VFN673" s="67"/>
      <c r="VFO673" s="67"/>
      <c r="VFP673" s="67"/>
      <c r="VFQ673" s="67"/>
      <c r="VFR673" s="67"/>
      <c r="VFS673" s="67"/>
      <c r="VFT673" s="67"/>
      <c r="VFU673" s="67"/>
      <c r="VFV673" s="67"/>
      <c r="VFW673" s="67"/>
      <c r="VFX673" s="67"/>
      <c r="VFY673" s="67"/>
      <c r="VFZ673" s="67"/>
      <c r="VGA673" s="67"/>
      <c r="VGB673" s="67"/>
      <c r="VGC673" s="67"/>
      <c r="VGD673" s="67"/>
      <c r="VGE673" s="67"/>
      <c r="VGF673" s="67"/>
      <c r="VGG673" s="67"/>
      <c r="VGH673" s="67"/>
      <c r="VGI673" s="67"/>
      <c r="VGJ673" s="67"/>
      <c r="VGK673" s="67"/>
      <c r="VGL673" s="67"/>
      <c r="VGM673" s="67"/>
      <c r="VGN673" s="67"/>
      <c r="VGO673" s="67"/>
      <c r="VGP673" s="67"/>
      <c r="VGQ673" s="67"/>
      <c r="VGR673" s="67"/>
      <c r="VGS673" s="67"/>
      <c r="VGT673" s="67"/>
      <c r="VGU673" s="67"/>
      <c r="VGV673" s="67"/>
      <c r="VGW673" s="67"/>
      <c r="VGX673" s="67"/>
      <c r="VGY673" s="67"/>
      <c r="VGZ673" s="67"/>
      <c r="VHA673" s="67"/>
      <c r="VHB673" s="67"/>
      <c r="VHC673" s="67"/>
      <c r="VHD673" s="67"/>
      <c r="VHE673" s="67"/>
      <c r="VHF673" s="67"/>
      <c r="VHG673" s="67"/>
      <c r="VHH673" s="67"/>
      <c r="VHI673" s="67"/>
      <c r="VHJ673" s="67"/>
      <c r="VHK673" s="67"/>
      <c r="VHL673" s="67"/>
      <c r="VHM673" s="67"/>
      <c r="VHN673" s="67"/>
      <c r="VHO673" s="67"/>
      <c r="VHP673" s="67"/>
      <c r="VHQ673" s="67"/>
      <c r="VHR673" s="67"/>
      <c r="VHS673" s="67"/>
      <c r="VHT673" s="67"/>
      <c r="VHU673" s="67"/>
      <c r="VHV673" s="67"/>
      <c r="VHW673" s="67"/>
      <c r="VHX673" s="67"/>
      <c r="VHY673" s="67"/>
      <c r="VHZ673" s="67"/>
      <c r="VIA673" s="67"/>
      <c r="VIB673" s="67"/>
      <c r="VIC673" s="67"/>
      <c r="VID673" s="67"/>
      <c r="VIE673" s="67"/>
      <c r="VIF673" s="67"/>
      <c r="VIG673" s="67"/>
      <c r="VIH673" s="67"/>
      <c r="VII673" s="67"/>
      <c r="VIJ673" s="67"/>
      <c r="VIK673" s="67"/>
      <c r="VIL673" s="67"/>
      <c r="VIM673" s="67"/>
      <c r="VIN673" s="67"/>
      <c r="VIO673" s="67"/>
      <c r="VIP673" s="67"/>
      <c r="VIQ673" s="67"/>
      <c r="VIR673" s="67"/>
      <c r="VIS673" s="67"/>
      <c r="VIT673" s="67"/>
      <c r="VIU673" s="67"/>
      <c r="VIV673" s="67"/>
      <c r="VIW673" s="67"/>
      <c r="VIX673" s="67"/>
      <c r="VIY673" s="67"/>
      <c r="VIZ673" s="67"/>
      <c r="VJA673" s="67"/>
      <c r="VJB673" s="67"/>
      <c r="VJC673" s="67"/>
      <c r="VJD673" s="67"/>
      <c r="VJE673" s="67"/>
      <c r="VJF673" s="67"/>
      <c r="VJG673" s="67"/>
      <c r="VJH673" s="67"/>
      <c r="VJI673" s="67"/>
      <c r="VJJ673" s="67"/>
      <c r="VJK673" s="67"/>
      <c r="VJL673" s="67"/>
      <c r="VJM673" s="67"/>
      <c r="VJN673" s="67"/>
      <c r="VJO673" s="67"/>
      <c r="VJP673" s="67"/>
      <c r="VJQ673" s="67"/>
      <c r="VJR673" s="67"/>
      <c r="VJS673" s="67"/>
      <c r="VJT673" s="67"/>
      <c r="VJU673" s="67"/>
      <c r="VJV673" s="67"/>
      <c r="VJW673" s="67"/>
      <c r="VJX673" s="67"/>
      <c r="VJY673" s="67"/>
      <c r="VJZ673" s="67"/>
      <c r="VKA673" s="67"/>
      <c r="VKB673" s="67"/>
      <c r="VKC673" s="67"/>
      <c r="VKD673" s="67"/>
      <c r="VKE673" s="67"/>
      <c r="VKF673" s="67"/>
      <c r="VKG673" s="67"/>
      <c r="VKH673" s="67"/>
      <c r="VKI673" s="67"/>
      <c r="VKJ673" s="67"/>
      <c r="VKK673" s="67"/>
      <c r="VKL673" s="67"/>
      <c r="VKM673" s="67"/>
      <c r="VKN673" s="67"/>
      <c r="VKO673" s="67"/>
      <c r="VKP673" s="67"/>
      <c r="VKQ673" s="67"/>
      <c r="VKR673" s="67"/>
      <c r="VKS673" s="67"/>
      <c r="VKT673" s="67"/>
      <c r="VKU673" s="67"/>
      <c r="VKV673" s="67"/>
      <c r="VKW673" s="67"/>
      <c r="VKX673" s="67"/>
      <c r="VKY673" s="67"/>
      <c r="VKZ673" s="67"/>
      <c r="VLA673" s="67"/>
      <c r="VLB673" s="67"/>
      <c r="VLC673" s="67"/>
      <c r="VLD673" s="67"/>
      <c r="VLE673" s="67"/>
      <c r="VLF673" s="67"/>
      <c r="VLG673" s="67"/>
      <c r="VLH673" s="67"/>
      <c r="VLI673" s="67"/>
      <c r="VLJ673" s="67"/>
      <c r="VLK673" s="67"/>
      <c r="VLL673" s="67"/>
      <c r="VLM673" s="67"/>
      <c r="VLN673" s="67"/>
      <c r="VLO673" s="67"/>
      <c r="VLP673" s="67"/>
      <c r="VLQ673" s="67"/>
      <c r="VLR673" s="67"/>
      <c r="VLS673" s="67"/>
      <c r="VLT673" s="67"/>
      <c r="VLU673" s="67"/>
      <c r="VLV673" s="67"/>
      <c r="VLW673" s="67"/>
      <c r="VLX673" s="67"/>
      <c r="VLY673" s="67"/>
      <c r="VLZ673" s="67"/>
      <c r="VMA673" s="67"/>
      <c r="VMB673" s="67"/>
      <c r="VMC673" s="67"/>
      <c r="VMD673" s="67"/>
      <c r="VME673" s="67"/>
      <c r="VMF673" s="67"/>
      <c r="VMG673" s="67"/>
      <c r="VMH673" s="67"/>
      <c r="VMI673" s="67"/>
      <c r="VMJ673" s="67"/>
      <c r="VMK673" s="67"/>
      <c r="VML673" s="67"/>
      <c r="VMM673" s="67"/>
      <c r="VMN673" s="67"/>
      <c r="VMO673" s="67"/>
      <c r="VMP673" s="67"/>
      <c r="VMQ673" s="67"/>
      <c r="VMR673" s="67"/>
      <c r="VMS673" s="67"/>
      <c r="VMT673" s="67"/>
      <c r="VMU673" s="67"/>
      <c r="VMV673" s="67"/>
      <c r="VMW673" s="67"/>
      <c r="VMX673" s="67"/>
      <c r="VMY673" s="67"/>
      <c r="VMZ673" s="67"/>
      <c r="VNA673" s="67"/>
      <c r="VNB673" s="67"/>
      <c r="VNC673" s="67"/>
      <c r="VND673" s="67"/>
      <c r="VNE673" s="67"/>
      <c r="VNF673" s="67"/>
      <c r="VNG673" s="67"/>
      <c r="VNH673" s="67"/>
      <c r="VNI673" s="67"/>
      <c r="VNJ673" s="67"/>
      <c r="VNK673" s="67"/>
      <c r="VNL673" s="67"/>
      <c r="VNM673" s="67"/>
      <c r="VNN673" s="67"/>
      <c r="VNO673" s="67"/>
      <c r="VNP673" s="67"/>
      <c r="VNQ673" s="67"/>
      <c r="VNR673" s="67"/>
      <c r="VNS673" s="67"/>
      <c r="VNT673" s="67"/>
      <c r="VNU673" s="67"/>
      <c r="VNV673" s="67"/>
      <c r="VNW673" s="67"/>
      <c r="VNX673" s="67"/>
      <c r="VNY673" s="67"/>
      <c r="VNZ673" s="67"/>
      <c r="VOA673" s="67"/>
      <c r="VOB673" s="67"/>
      <c r="VOC673" s="67"/>
      <c r="VOD673" s="67"/>
      <c r="VOE673" s="67"/>
      <c r="VOF673" s="67"/>
      <c r="VOG673" s="67"/>
      <c r="VOH673" s="67"/>
      <c r="VOI673" s="67"/>
      <c r="VOJ673" s="67"/>
      <c r="VOK673" s="67"/>
      <c r="VOL673" s="67"/>
      <c r="VOM673" s="67"/>
      <c r="VON673" s="67"/>
      <c r="VOO673" s="67"/>
      <c r="VOP673" s="67"/>
      <c r="VOQ673" s="67"/>
      <c r="VOR673" s="67"/>
      <c r="VOS673" s="67"/>
      <c r="VOT673" s="67"/>
      <c r="VOU673" s="67"/>
      <c r="VOV673" s="67"/>
      <c r="VOW673" s="67"/>
      <c r="VOX673" s="67"/>
      <c r="VOY673" s="67"/>
      <c r="VOZ673" s="67"/>
      <c r="VPA673" s="67"/>
      <c r="VPB673" s="67"/>
      <c r="VPC673" s="67"/>
      <c r="VPD673" s="67"/>
      <c r="VPE673" s="67"/>
      <c r="VPF673" s="67"/>
      <c r="VPG673" s="67"/>
      <c r="VPH673" s="67"/>
      <c r="VPI673" s="67"/>
      <c r="VPJ673" s="67"/>
      <c r="VPK673" s="67"/>
      <c r="VPL673" s="67"/>
      <c r="VPM673" s="67"/>
      <c r="VPN673" s="67"/>
      <c r="VPO673" s="67"/>
      <c r="VPP673" s="67"/>
      <c r="VPQ673" s="67"/>
      <c r="VPR673" s="67"/>
      <c r="VPS673" s="67"/>
      <c r="VPT673" s="67"/>
      <c r="VPU673" s="67"/>
      <c r="VPV673" s="67"/>
      <c r="VPW673" s="67"/>
      <c r="VPX673" s="67"/>
      <c r="VPY673" s="67"/>
      <c r="VPZ673" s="67"/>
      <c r="VQA673" s="67"/>
      <c r="VQB673" s="67"/>
      <c r="VQC673" s="67"/>
      <c r="VQD673" s="67"/>
      <c r="VQE673" s="67"/>
      <c r="VQF673" s="67"/>
      <c r="VQG673" s="67"/>
      <c r="VQH673" s="67"/>
      <c r="VQI673" s="67"/>
      <c r="VQJ673" s="67"/>
      <c r="VQK673" s="67"/>
      <c r="VQL673" s="67"/>
      <c r="VQM673" s="67"/>
      <c r="VQN673" s="67"/>
      <c r="VQO673" s="67"/>
      <c r="VQP673" s="67"/>
      <c r="VQQ673" s="67"/>
      <c r="VQR673" s="67"/>
      <c r="VQS673" s="67"/>
      <c r="VQT673" s="67"/>
      <c r="VQU673" s="67"/>
      <c r="VQV673" s="67"/>
      <c r="VQW673" s="67"/>
      <c r="VQX673" s="67"/>
      <c r="VQY673" s="67"/>
      <c r="VQZ673" s="67"/>
      <c r="VRA673" s="67"/>
      <c r="VRB673" s="67"/>
      <c r="VRC673" s="67"/>
      <c r="VRD673" s="67"/>
      <c r="VRE673" s="67"/>
      <c r="VRF673" s="67"/>
      <c r="VRG673" s="67"/>
      <c r="VRH673" s="67"/>
      <c r="VRI673" s="67"/>
      <c r="VRJ673" s="67"/>
      <c r="VRK673" s="67"/>
      <c r="VRL673" s="67"/>
      <c r="VRM673" s="67"/>
      <c r="VRN673" s="67"/>
      <c r="VRO673" s="67"/>
      <c r="VRP673" s="67"/>
      <c r="VRQ673" s="67"/>
      <c r="VRR673" s="67"/>
      <c r="VRS673" s="67"/>
      <c r="VRT673" s="67"/>
      <c r="VRU673" s="67"/>
      <c r="VRV673" s="67"/>
      <c r="VRW673" s="67"/>
      <c r="VRX673" s="67"/>
      <c r="VRY673" s="67"/>
      <c r="VRZ673" s="67"/>
      <c r="VSA673" s="67"/>
      <c r="VSB673" s="67"/>
      <c r="VSC673" s="67"/>
      <c r="VSD673" s="67"/>
      <c r="VSE673" s="67"/>
      <c r="VSF673" s="67"/>
      <c r="VSG673" s="67"/>
      <c r="VSH673" s="67"/>
      <c r="VSI673" s="67"/>
      <c r="VSJ673" s="67"/>
      <c r="VSK673" s="67"/>
      <c r="VSL673" s="67"/>
      <c r="VSM673" s="67"/>
      <c r="VSN673" s="67"/>
      <c r="VSO673" s="67"/>
      <c r="VSP673" s="67"/>
      <c r="VSQ673" s="67"/>
      <c r="VSR673" s="67"/>
      <c r="VSS673" s="67"/>
      <c r="VST673" s="67"/>
      <c r="VSU673" s="67"/>
      <c r="VSV673" s="67"/>
      <c r="VSW673" s="67"/>
      <c r="VSX673" s="67"/>
      <c r="VSY673" s="67"/>
      <c r="VSZ673" s="67"/>
      <c r="VTA673" s="67"/>
      <c r="VTB673" s="67"/>
      <c r="VTC673" s="67"/>
      <c r="VTD673" s="67"/>
      <c r="VTE673" s="67"/>
      <c r="VTF673" s="67"/>
      <c r="VTG673" s="67"/>
      <c r="VTH673" s="67"/>
      <c r="VTI673" s="67"/>
      <c r="VTJ673" s="67"/>
      <c r="VTK673" s="67"/>
      <c r="VTL673" s="67"/>
      <c r="VTM673" s="67"/>
      <c r="VTN673" s="67"/>
      <c r="VTO673" s="67"/>
      <c r="VTP673" s="67"/>
      <c r="VTQ673" s="67"/>
      <c r="VTR673" s="67"/>
      <c r="VTS673" s="67"/>
      <c r="VTT673" s="67"/>
      <c r="VTU673" s="67"/>
      <c r="VTV673" s="67"/>
      <c r="VTW673" s="67"/>
      <c r="VTX673" s="67"/>
      <c r="VTY673" s="67"/>
      <c r="VTZ673" s="67"/>
      <c r="VUA673" s="67"/>
      <c r="VUB673" s="67"/>
      <c r="VUC673" s="67"/>
      <c r="VUD673" s="67"/>
      <c r="VUE673" s="67"/>
      <c r="VUF673" s="67"/>
      <c r="VUG673" s="67"/>
      <c r="VUH673" s="67"/>
      <c r="VUI673" s="67"/>
      <c r="VUJ673" s="67"/>
      <c r="VUK673" s="67"/>
      <c r="VUL673" s="67"/>
      <c r="VUM673" s="67"/>
      <c r="VUN673" s="67"/>
      <c r="VUO673" s="67"/>
      <c r="VUP673" s="67"/>
      <c r="VUQ673" s="67"/>
      <c r="VUR673" s="67"/>
      <c r="VUS673" s="67"/>
      <c r="VUT673" s="67"/>
      <c r="VUU673" s="67"/>
      <c r="VUV673" s="67"/>
      <c r="VUW673" s="67"/>
      <c r="VUX673" s="67"/>
      <c r="VUY673" s="67"/>
      <c r="VUZ673" s="67"/>
      <c r="VVA673" s="67"/>
      <c r="VVB673" s="67"/>
      <c r="VVC673" s="67"/>
      <c r="VVD673" s="67"/>
      <c r="VVE673" s="67"/>
      <c r="VVF673" s="67"/>
      <c r="VVG673" s="67"/>
      <c r="VVH673" s="67"/>
      <c r="VVI673" s="67"/>
      <c r="VVJ673" s="67"/>
      <c r="VVK673" s="67"/>
      <c r="VVL673" s="67"/>
      <c r="VVM673" s="67"/>
      <c r="VVN673" s="67"/>
      <c r="VVO673" s="67"/>
      <c r="VVP673" s="67"/>
      <c r="VVQ673" s="67"/>
      <c r="VVR673" s="67"/>
      <c r="VVS673" s="67"/>
      <c r="VVT673" s="67"/>
      <c r="VVU673" s="67"/>
      <c r="VVV673" s="67"/>
      <c r="VVW673" s="67"/>
      <c r="VVX673" s="67"/>
      <c r="VVY673" s="67"/>
      <c r="VVZ673" s="67"/>
      <c r="VWA673" s="67"/>
      <c r="VWB673" s="67"/>
      <c r="VWC673" s="67"/>
      <c r="VWD673" s="67"/>
      <c r="VWE673" s="67"/>
      <c r="VWF673" s="67"/>
      <c r="VWG673" s="67"/>
      <c r="VWH673" s="67"/>
      <c r="VWI673" s="67"/>
      <c r="VWJ673" s="67"/>
      <c r="VWK673" s="67"/>
      <c r="VWL673" s="67"/>
      <c r="VWM673" s="67"/>
      <c r="VWN673" s="67"/>
      <c r="VWO673" s="67"/>
      <c r="VWP673" s="67"/>
      <c r="VWQ673" s="67"/>
      <c r="VWR673" s="67"/>
      <c r="VWS673" s="67"/>
      <c r="VWT673" s="67"/>
      <c r="VWU673" s="67"/>
      <c r="VWV673" s="67"/>
      <c r="VWW673" s="67"/>
      <c r="VWX673" s="67"/>
      <c r="VWY673" s="67"/>
      <c r="VWZ673" s="67"/>
      <c r="VXA673" s="67"/>
      <c r="VXB673" s="67"/>
      <c r="VXC673" s="67"/>
      <c r="VXD673" s="67"/>
      <c r="VXE673" s="67"/>
      <c r="VXF673" s="67"/>
      <c r="VXG673" s="67"/>
      <c r="VXH673" s="67"/>
      <c r="VXI673" s="67"/>
      <c r="VXJ673" s="67"/>
      <c r="VXK673" s="67"/>
      <c r="VXL673" s="67"/>
      <c r="VXM673" s="67"/>
      <c r="VXN673" s="67"/>
      <c r="VXO673" s="67"/>
      <c r="VXP673" s="67"/>
      <c r="VXQ673" s="67"/>
      <c r="VXR673" s="67"/>
      <c r="VXS673" s="67"/>
      <c r="VXT673" s="67"/>
      <c r="VXU673" s="67"/>
      <c r="VXV673" s="67"/>
      <c r="VXW673" s="67"/>
      <c r="VXX673" s="67"/>
      <c r="VXY673" s="67"/>
      <c r="VXZ673" s="67"/>
      <c r="VYA673" s="67"/>
      <c r="VYB673" s="67"/>
      <c r="VYC673" s="67"/>
      <c r="VYD673" s="67"/>
      <c r="VYE673" s="67"/>
      <c r="VYF673" s="67"/>
      <c r="VYG673" s="67"/>
      <c r="VYH673" s="67"/>
      <c r="VYI673" s="67"/>
      <c r="VYJ673" s="67"/>
      <c r="VYK673" s="67"/>
      <c r="VYL673" s="67"/>
      <c r="VYM673" s="67"/>
      <c r="VYN673" s="67"/>
      <c r="VYO673" s="67"/>
      <c r="VYP673" s="67"/>
      <c r="VYQ673" s="67"/>
      <c r="VYR673" s="67"/>
      <c r="VYS673" s="67"/>
      <c r="VYT673" s="67"/>
      <c r="VYU673" s="67"/>
      <c r="VYV673" s="67"/>
      <c r="VYW673" s="67"/>
      <c r="VYX673" s="67"/>
      <c r="VYY673" s="67"/>
      <c r="VYZ673" s="67"/>
      <c r="VZA673" s="67"/>
      <c r="VZB673" s="67"/>
      <c r="VZC673" s="67"/>
      <c r="VZD673" s="67"/>
      <c r="VZE673" s="67"/>
      <c r="VZF673" s="67"/>
      <c r="VZG673" s="67"/>
      <c r="VZH673" s="67"/>
      <c r="VZI673" s="67"/>
      <c r="VZJ673" s="67"/>
      <c r="VZK673" s="67"/>
      <c r="VZL673" s="67"/>
      <c r="VZM673" s="67"/>
      <c r="VZN673" s="67"/>
      <c r="VZO673" s="67"/>
      <c r="VZP673" s="67"/>
      <c r="VZQ673" s="67"/>
      <c r="VZR673" s="67"/>
      <c r="VZS673" s="67"/>
      <c r="VZT673" s="67"/>
      <c r="VZU673" s="67"/>
      <c r="VZV673" s="67"/>
      <c r="VZW673" s="67"/>
      <c r="VZX673" s="67"/>
      <c r="VZY673" s="67"/>
      <c r="VZZ673" s="67"/>
      <c r="WAA673" s="67"/>
      <c r="WAB673" s="67"/>
      <c r="WAC673" s="67"/>
      <c r="WAD673" s="67"/>
      <c r="WAE673" s="67"/>
      <c r="WAF673" s="67"/>
      <c r="WAG673" s="67"/>
      <c r="WAH673" s="67"/>
      <c r="WAI673" s="67"/>
      <c r="WAJ673" s="67"/>
      <c r="WAK673" s="67"/>
      <c r="WAL673" s="67"/>
      <c r="WAM673" s="67"/>
      <c r="WAN673" s="67"/>
      <c r="WAO673" s="67"/>
      <c r="WAP673" s="67"/>
      <c r="WAQ673" s="67"/>
      <c r="WAR673" s="67"/>
      <c r="WAS673" s="67"/>
      <c r="WAT673" s="67"/>
      <c r="WAU673" s="67"/>
      <c r="WAV673" s="67"/>
      <c r="WAW673" s="67"/>
      <c r="WAX673" s="67"/>
      <c r="WAY673" s="67"/>
      <c r="WAZ673" s="67"/>
      <c r="WBA673" s="67"/>
      <c r="WBB673" s="67"/>
      <c r="WBC673" s="67"/>
      <c r="WBD673" s="67"/>
      <c r="WBE673" s="67"/>
      <c r="WBF673" s="67"/>
      <c r="WBG673" s="67"/>
      <c r="WBH673" s="67"/>
      <c r="WBI673" s="67"/>
      <c r="WBJ673" s="67"/>
      <c r="WBK673" s="67"/>
      <c r="WBL673" s="67"/>
      <c r="WBM673" s="67"/>
      <c r="WBN673" s="67"/>
      <c r="WBO673" s="67"/>
      <c r="WBP673" s="67"/>
      <c r="WBQ673" s="67"/>
      <c r="WBR673" s="67"/>
      <c r="WBS673" s="67"/>
      <c r="WBT673" s="67"/>
      <c r="WBU673" s="67"/>
      <c r="WBV673" s="67"/>
      <c r="WBW673" s="67"/>
      <c r="WBX673" s="67"/>
      <c r="WBY673" s="67"/>
      <c r="WBZ673" s="67"/>
      <c r="WCA673" s="67"/>
      <c r="WCB673" s="67"/>
      <c r="WCC673" s="67"/>
      <c r="WCD673" s="67"/>
      <c r="WCE673" s="67"/>
      <c r="WCF673" s="67"/>
      <c r="WCG673" s="67"/>
      <c r="WCH673" s="67"/>
      <c r="WCI673" s="67"/>
      <c r="WCJ673" s="67"/>
      <c r="WCK673" s="67"/>
      <c r="WCL673" s="67"/>
      <c r="WCM673" s="67"/>
      <c r="WCN673" s="67"/>
      <c r="WCO673" s="67"/>
      <c r="WCP673" s="67"/>
      <c r="WCQ673" s="67"/>
      <c r="WCR673" s="67"/>
      <c r="WCS673" s="67"/>
      <c r="WCT673" s="67"/>
      <c r="WCU673" s="67"/>
      <c r="WCV673" s="67"/>
      <c r="WCW673" s="67"/>
      <c r="WCX673" s="67"/>
      <c r="WCY673" s="67"/>
      <c r="WCZ673" s="67"/>
      <c r="WDA673" s="67"/>
      <c r="WDB673" s="67"/>
      <c r="WDC673" s="67"/>
      <c r="WDD673" s="67"/>
      <c r="WDE673" s="67"/>
      <c r="WDF673" s="67"/>
      <c r="WDG673" s="67"/>
      <c r="WDH673" s="67"/>
      <c r="WDI673" s="67"/>
      <c r="WDJ673" s="67"/>
      <c r="WDK673" s="67"/>
      <c r="WDL673" s="67"/>
      <c r="WDM673" s="67"/>
      <c r="WDN673" s="67"/>
      <c r="WDO673" s="67"/>
      <c r="WDP673" s="67"/>
      <c r="WDQ673" s="67"/>
      <c r="WDR673" s="67"/>
      <c r="WDS673" s="67"/>
      <c r="WDT673" s="67"/>
      <c r="WDU673" s="67"/>
      <c r="WDV673" s="67"/>
      <c r="WDW673" s="67"/>
      <c r="WDX673" s="67"/>
      <c r="WDY673" s="67"/>
      <c r="WDZ673" s="67"/>
      <c r="WEA673" s="67"/>
      <c r="WEB673" s="67"/>
      <c r="WEC673" s="67"/>
      <c r="WED673" s="67"/>
      <c r="WEE673" s="67"/>
      <c r="WEF673" s="67"/>
      <c r="WEG673" s="67"/>
      <c r="WEH673" s="67"/>
      <c r="WEI673" s="67"/>
      <c r="WEJ673" s="67"/>
      <c r="WEK673" s="67"/>
      <c r="WEL673" s="67"/>
      <c r="WEM673" s="67"/>
      <c r="WEN673" s="67"/>
      <c r="WEO673" s="67"/>
      <c r="WEP673" s="67"/>
      <c r="WEQ673" s="67"/>
      <c r="WER673" s="67"/>
      <c r="WES673" s="67"/>
      <c r="WET673" s="67"/>
      <c r="WEU673" s="67"/>
      <c r="WEV673" s="67"/>
      <c r="WEW673" s="67"/>
      <c r="WEX673" s="67"/>
      <c r="WEY673" s="67"/>
      <c r="WEZ673" s="67"/>
      <c r="WFA673" s="67"/>
      <c r="WFB673" s="67"/>
      <c r="WFC673" s="67"/>
      <c r="WFD673" s="67"/>
      <c r="WFE673" s="67"/>
      <c r="WFF673" s="67"/>
      <c r="WFG673" s="67"/>
      <c r="WFH673" s="67"/>
      <c r="WFI673" s="67"/>
      <c r="WFJ673" s="67"/>
      <c r="WFK673" s="67"/>
      <c r="WFL673" s="67"/>
      <c r="WFM673" s="67"/>
      <c r="WFN673" s="67"/>
      <c r="WFO673" s="67"/>
      <c r="WFP673" s="67"/>
      <c r="WFQ673" s="67"/>
      <c r="WFR673" s="67"/>
      <c r="WFS673" s="67"/>
      <c r="WFT673" s="67"/>
      <c r="WFU673" s="67"/>
      <c r="WFV673" s="67"/>
      <c r="WFW673" s="67"/>
      <c r="WFX673" s="67"/>
      <c r="WFY673" s="67"/>
      <c r="WFZ673" s="67"/>
      <c r="WGA673" s="67"/>
      <c r="WGB673" s="67"/>
      <c r="WGC673" s="67"/>
      <c r="WGD673" s="67"/>
      <c r="WGE673" s="67"/>
      <c r="WGF673" s="67"/>
      <c r="WGG673" s="67"/>
      <c r="WGH673" s="67"/>
      <c r="WGI673" s="67"/>
      <c r="WGJ673" s="67"/>
      <c r="WGK673" s="67"/>
      <c r="WGL673" s="67"/>
      <c r="WGM673" s="67"/>
      <c r="WGN673" s="67"/>
      <c r="WGO673" s="67"/>
      <c r="WGP673" s="67"/>
      <c r="WGQ673" s="67"/>
      <c r="WGR673" s="67"/>
      <c r="WGS673" s="67"/>
      <c r="WGT673" s="67"/>
      <c r="WGU673" s="67"/>
      <c r="WGV673" s="67"/>
      <c r="WGW673" s="67"/>
      <c r="WGX673" s="67"/>
      <c r="WGY673" s="67"/>
      <c r="WGZ673" s="67"/>
      <c r="WHA673" s="67"/>
      <c r="WHB673" s="67"/>
      <c r="WHC673" s="67"/>
      <c r="WHD673" s="67"/>
      <c r="WHE673" s="67"/>
      <c r="WHF673" s="67"/>
      <c r="WHG673" s="67"/>
      <c r="WHH673" s="67"/>
      <c r="WHI673" s="67"/>
      <c r="WHJ673" s="67"/>
      <c r="WHK673" s="67"/>
      <c r="WHL673" s="67"/>
      <c r="WHM673" s="67"/>
      <c r="WHN673" s="67"/>
      <c r="WHO673" s="67"/>
      <c r="WHP673" s="67"/>
      <c r="WHQ673" s="67"/>
      <c r="WHR673" s="67"/>
      <c r="WHS673" s="67"/>
      <c r="WHT673" s="67"/>
      <c r="WHU673" s="67"/>
      <c r="WHV673" s="67"/>
      <c r="WHW673" s="67"/>
      <c r="WHX673" s="67"/>
      <c r="WHY673" s="67"/>
      <c r="WHZ673" s="67"/>
      <c r="WIA673" s="67"/>
      <c r="WIB673" s="67"/>
      <c r="WIC673" s="67"/>
      <c r="WID673" s="67"/>
      <c r="WIE673" s="67"/>
      <c r="WIF673" s="67"/>
      <c r="WIG673" s="67"/>
      <c r="WIH673" s="67"/>
      <c r="WII673" s="67"/>
      <c r="WIJ673" s="67"/>
      <c r="WIK673" s="67"/>
      <c r="WIL673" s="67"/>
      <c r="WIM673" s="67"/>
      <c r="WIN673" s="67"/>
      <c r="WIO673" s="67"/>
      <c r="WIP673" s="67"/>
      <c r="WIQ673" s="67"/>
      <c r="WIR673" s="67"/>
      <c r="WIS673" s="67"/>
      <c r="WIT673" s="67"/>
      <c r="WIU673" s="67"/>
      <c r="WIV673" s="67"/>
      <c r="WIW673" s="67"/>
      <c r="WIX673" s="67"/>
      <c r="WIY673" s="67"/>
      <c r="WIZ673" s="67"/>
      <c r="WJA673" s="67"/>
      <c r="WJB673" s="67"/>
      <c r="WJC673" s="67"/>
      <c r="WJD673" s="67"/>
      <c r="WJE673" s="67"/>
      <c r="WJF673" s="67"/>
      <c r="WJG673" s="67"/>
      <c r="WJH673" s="67"/>
      <c r="WJI673" s="67"/>
      <c r="WJJ673" s="67"/>
      <c r="WJK673" s="67"/>
      <c r="WJL673" s="67"/>
      <c r="WJM673" s="67"/>
      <c r="WJN673" s="67"/>
      <c r="WJO673" s="67"/>
      <c r="WJP673" s="67"/>
      <c r="WJQ673" s="67"/>
      <c r="WJR673" s="67"/>
      <c r="WJS673" s="67"/>
      <c r="WJT673" s="67"/>
      <c r="WJU673" s="67"/>
      <c r="WJV673" s="67"/>
      <c r="WJW673" s="67"/>
      <c r="WJX673" s="67"/>
      <c r="WJY673" s="67"/>
      <c r="WJZ673" s="67"/>
      <c r="WKA673" s="67"/>
      <c r="WKB673" s="67"/>
      <c r="WKC673" s="67"/>
      <c r="WKD673" s="67"/>
      <c r="WKE673" s="67"/>
      <c r="WKF673" s="67"/>
      <c r="WKG673" s="67"/>
      <c r="WKH673" s="67"/>
      <c r="WKI673" s="67"/>
      <c r="WKJ673" s="67"/>
      <c r="WKK673" s="67"/>
      <c r="WKL673" s="67"/>
      <c r="WKM673" s="67"/>
      <c r="WKN673" s="67"/>
      <c r="WKO673" s="67"/>
      <c r="WKP673" s="67"/>
      <c r="WKQ673" s="67"/>
      <c r="WKR673" s="67"/>
      <c r="WKS673" s="67"/>
      <c r="WKT673" s="67"/>
      <c r="WKU673" s="67"/>
      <c r="WKV673" s="67"/>
      <c r="WKW673" s="67"/>
      <c r="WKX673" s="67"/>
      <c r="WKY673" s="67"/>
      <c r="WKZ673" s="67"/>
      <c r="WLA673" s="67"/>
      <c r="WLB673" s="67"/>
      <c r="WLC673" s="67"/>
      <c r="WLD673" s="67"/>
      <c r="WLE673" s="67"/>
      <c r="WLF673" s="67"/>
      <c r="WLG673" s="67"/>
      <c r="WLH673" s="67"/>
      <c r="WLI673" s="67"/>
      <c r="WLJ673" s="67"/>
      <c r="WLK673" s="67"/>
      <c r="WLL673" s="67"/>
      <c r="WLM673" s="67"/>
      <c r="WLN673" s="67"/>
      <c r="WLO673" s="67"/>
      <c r="WLP673" s="67"/>
      <c r="WLQ673" s="67"/>
      <c r="WLR673" s="67"/>
      <c r="WLS673" s="67"/>
      <c r="WLT673" s="67"/>
      <c r="WLU673" s="67"/>
      <c r="WLV673" s="67"/>
      <c r="WLW673" s="67"/>
      <c r="WLX673" s="67"/>
      <c r="WLY673" s="67"/>
      <c r="WLZ673" s="67"/>
      <c r="WMA673" s="67"/>
      <c r="WMB673" s="67"/>
      <c r="WMC673" s="67"/>
      <c r="WMD673" s="67"/>
      <c r="WME673" s="67"/>
      <c r="WMF673" s="67"/>
      <c r="WMG673" s="67"/>
      <c r="WMH673" s="67"/>
      <c r="WMI673" s="67"/>
      <c r="WMJ673" s="67"/>
      <c r="WMK673" s="67"/>
      <c r="WML673" s="67"/>
      <c r="WMM673" s="67"/>
      <c r="WMN673" s="67"/>
      <c r="WMO673" s="67"/>
      <c r="WMP673" s="67"/>
      <c r="WMQ673" s="67"/>
      <c r="WMR673" s="67"/>
      <c r="WMS673" s="67"/>
      <c r="WMT673" s="67"/>
      <c r="WMU673" s="67"/>
      <c r="WMV673" s="67"/>
      <c r="WMW673" s="67"/>
      <c r="WMX673" s="67"/>
      <c r="WMY673" s="67"/>
      <c r="WMZ673" s="67"/>
      <c r="WNA673" s="67"/>
      <c r="WNB673" s="67"/>
      <c r="WNC673" s="67"/>
      <c r="WND673" s="67"/>
      <c r="WNE673" s="67"/>
      <c r="WNF673" s="67"/>
      <c r="WNG673" s="67"/>
      <c r="WNH673" s="67"/>
      <c r="WNI673" s="67"/>
      <c r="WNJ673" s="67"/>
      <c r="WNK673" s="67"/>
      <c r="WNL673" s="67"/>
      <c r="WNM673" s="67"/>
      <c r="WNN673" s="67"/>
      <c r="WNO673" s="67"/>
      <c r="WNP673" s="67"/>
      <c r="WNQ673" s="67"/>
      <c r="WNR673" s="67"/>
      <c r="WNS673" s="67"/>
      <c r="WNT673" s="67"/>
      <c r="WNU673" s="67"/>
      <c r="WNV673" s="67"/>
      <c r="WNW673" s="67"/>
      <c r="WNX673" s="67"/>
      <c r="WNY673" s="67"/>
      <c r="WNZ673" s="67"/>
      <c r="WOA673" s="67"/>
      <c r="WOB673" s="67"/>
      <c r="WOC673" s="67"/>
      <c r="WOD673" s="67"/>
      <c r="WOE673" s="67"/>
      <c r="WOF673" s="67"/>
      <c r="WOG673" s="67"/>
      <c r="WOH673" s="67"/>
      <c r="WOI673" s="67"/>
      <c r="WOJ673" s="67"/>
      <c r="WOK673" s="67"/>
      <c r="WOL673" s="67"/>
      <c r="WOM673" s="67"/>
      <c r="WON673" s="67"/>
      <c r="WOO673" s="67"/>
      <c r="WOP673" s="67"/>
      <c r="WOQ673" s="67"/>
      <c r="WOR673" s="67"/>
      <c r="WOS673" s="67"/>
      <c r="WOT673" s="67"/>
      <c r="WOU673" s="67"/>
      <c r="WOV673" s="67"/>
      <c r="WOW673" s="67"/>
      <c r="WOX673" s="67"/>
      <c r="WOY673" s="67"/>
      <c r="WOZ673" s="67"/>
      <c r="WPA673" s="67"/>
      <c r="WPB673" s="67"/>
      <c r="WPC673" s="67"/>
      <c r="WPD673" s="67"/>
      <c r="WPE673" s="67"/>
      <c r="WPF673" s="67"/>
      <c r="WPG673" s="67"/>
      <c r="WPH673" s="67"/>
      <c r="WPI673" s="67"/>
      <c r="WPJ673" s="67"/>
      <c r="WPK673" s="67"/>
      <c r="WPL673" s="67"/>
      <c r="WPM673" s="67"/>
      <c r="WPN673" s="67"/>
      <c r="WPO673" s="67"/>
      <c r="WPP673" s="67"/>
      <c r="WPQ673" s="67"/>
      <c r="WPR673" s="67"/>
      <c r="WPS673" s="67"/>
      <c r="WPT673" s="67"/>
      <c r="WPU673" s="67"/>
      <c r="WPV673" s="67"/>
      <c r="WPW673" s="67"/>
      <c r="WPX673" s="67"/>
      <c r="WPY673" s="67"/>
      <c r="WPZ673" s="67"/>
      <c r="WQA673" s="67"/>
      <c r="WQB673" s="67"/>
      <c r="WQC673" s="67"/>
      <c r="WQD673" s="67"/>
      <c r="WQE673" s="67"/>
      <c r="WQF673" s="67"/>
      <c r="WQG673" s="67"/>
      <c r="WQH673" s="67"/>
      <c r="WQI673" s="67"/>
      <c r="WQJ673" s="67"/>
      <c r="WQK673" s="67"/>
      <c r="WQL673" s="67"/>
      <c r="WQM673" s="67"/>
      <c r="WQN673" s="67"/>
      <c r="WQO673" s="67"/>
      <c r="WQP673" s="67"/>
      <c r="WQQ673" s="67"/>
      <c r="WQR673" s="67"/>
      <c r="WQS673" s="67"/>
      <c r="WQT673" s="67"/>
      <c r="WQU673" s="67"/>
      <c r="WQV673" s="67"/>
      <c r="WQW673" s="67"/>
      <c r="WQX673" s="67"/>
      <c r="WQY673" s="67"/>
      <c r="WQZ673" s="67"/>
      <c r="WRA673" s="67"/>
      <c r="WRB673" s="67"/>
      <c r="WRC673" s="67"/>
      <c r="WRD673" s="67"/>
      <c r="WRE673" s="67"/>
      <c r="WRF673" s="67"/>
      <c r="WRG673" s="67"/>
      <c r="WRH673" s="67"/>
      <c r="WRI673" s="67"/>
      <c r="WRJ673" s="67"/>
      <c r="WRK673" s="67"/>
      <c r="WRL673" s="67"/>
      <c r="WRM673" s="67"/>
      <c r="WRN673" s="67"/>
      <c r="WRO673" s="67"/>
      <c r="WRP673" s="67"/>
      <c r="WRQ673" s="67"/>
      <c r="WRR673" s="67"/>
      <c r="WRS673" s="67"/>
      <c r="WRT673" s="67"/>
      <c r="WRU673" s="67"/>
      <c r="WRV673" s="67"/>
      <c r="WRW673" s="67"/>
      <c r="WRX673" s="67"/>
      <c r="WRY673" s="67"/>
      <c r="WRZ673" s="67"/>
      <c r="WSA673" s="67"/>
      <c r="WSB673" s="67"/>
      <c r="WSC673" s="67"/>
      <c r="WSD673" s="67"/>
      <c r="WSE673" s="67"/>
      <c r="WSF673" s="67"/>
      <c r="WSG673" s="67"/>
      <c r="WSH673" s="67"/>
      <c r="WSI673" s="67"/>
      <c r="WSJ673" s="67"/>
      <c r="WSK673" s="67"/>
      <c r="WSL673" s="67"/>
      <c r="WSM673" s="67"/>
      <c r="WSN673" s="67"/>
      <c r="WSO673" s="67"/>
      <c r="WSP673" s="67"/>
      <c r="WSQ673" s="67"/>
      <c r="WSR673" s="67"/>
      <c r="WSS673" s="67"/>
      <c r="WST673" s="67"/>
      <c r="WSU673" s="67"/>
      <c r="WSV673" s="67"/>
      <c r="WSW673" s="67"/>
      <c r="WSX673" s="67"/>
      <c r="WSY673" s="67"/>
      <c r="WSZ673" s="67"/>
      <c r="WTA673" s="67"/>
      <c r="WTB673" s="67"/>
      <c r="WTC673" s="67"/>
      <c r="WTD673" s="67"/>
      <c r="WTE673" s="67"/>
      <c r="WTF673" s="67"/>
      <c r="WTG673" s="67"/>
      <c r="WTH673" s="67"/>
      <c r="WTI673" s="67"/>
      <c r="WTJ673" s="67"/>
      <c r="WTK673" s="67"/>
      <c r="WTL673" s="67"/>
      <c r="WTM673" s="67"/>
      <c r="WTN673" s="67"/>
      <c r="WTO673" s="67"/>
      <c r="WTP673" s="67"/>
      <c r="WTQ673" s="67"/>
      <c r="WTR673" s="67"/>
      <c r="WTS673" s="67"/>
      <c r="WTT673" s="67"/>
      <c r="WTU673" s="67"/>
      <c r="WTV673" s="67"/>
      <c r="WTW673" s="67"/>
      <c r="WTX673" s="67"/>
      <c r="WTY673" s="67"/>
      <c r="WTZ673" s="67"/>
      <c r="WUA673" s="67"/>
      <c r="WUB673" s="67"/>
      <c r="WUC673" s="67"/>
      <c r="WUD673" s="67"/>
      <c r="WUE673" s="67"/>
      <c r="WUF673" s="67"/>
      <c r="WUG673" s="67"/>
      <c r="WUH673" s="67"/>
      <c r="WUI673" s="67"/>
      <c r="WUJ673" s="67"/>
      <c r="WUK673" s="67"/>
      <c r="WUL673" s="67"/>
      <c r="WUM673" s="67"/>
      <c r="WUN673" s="67"/>
      <c r="WUO673" s="67"/>
      <c r="WUP673" s="67"/>
      <c r="WUQ673" s="67"/>
      <c r="WUR673" s="67"/>
      <c r="WUS673" s="67"/>
      <c r="WUT673" s="67"/>
      <c r="WUU673" s="67"/>
      <c r="WUV673" s="67"/>
      <c r="WUW673" s="67"/>
      <c r="WUX673" s="67"/>
      <c r="WUY673" s="67"/>
      <c r="WUZ673" s="67"/>
      <c r="WVA673" s="67"/>
      <c r="WVB673" s="67"/>
      <c r="WVC673" s="67"/>
      <c r="WVD673" s="67"/>
      <c r="WVE673" s="67"/>
      <c r="WVF673" s="67"/>
      <c r="WVG673" s="67"/>
      <c r="WVH673" s="67"/>
      <c r="WVI673" s="67"/>
      <c r="WVJ673" s="67"/>
      <c r="WVK673" s="67"/>
      <c r="WVL673" s="67"/>
      <c r="WVM673" s="67"/>
      <c r="WVN673" s="67"/>
      <c r="WVO673" s="67"/>
      <c r="WVP673" s="67"/>
      <c r="WVQ673" s="67"/>
      <c r="WVR673" s="67"/>
      <c r="WVS673" s="67"/>
      <c r="WVT673" s="67"/>
      <c r="WVU673" s="67"/>
      <c r="WVV673" s="67"/>
      <c r="WVW673" s="67"/>
      <c r="WVX673" s="67"/>
      <c r="WVY673" s="67"/>
      <c r="WVZ673" s="67"/>
      <c r="WWA673" s="67"/>
      <c r="WWB673" s="67"/>
      <c r="WWC673" s="67"/>
      <c r="WWD673" s="67"/>
      <c r="WWE673" s="67"/>
      <c r="WWF673" s="67"/>
      <c r="WWG673" s="67"/>
      <c r="WWH673" s="67"/>
      <c r="WWI673" s="67"/>
      <c r="WWJ673" s="67"/>
      <c r="WWK673" s="67"/>
      <c r="WWL673" s="67"/>
      <c r="WWM673" s="67"/>
      <c r="WWN673" s="67"/>
      <c r="WWO673" s="67"/>
      <c r="WWP673" s="67"/>
      <c r="WWQ673" s="67"/>
      <c r="WWR673" s="67"/>
      <c r="WWS673" s="67"/>
      <c r="WWT673" s="67"/>
      <c r="WWU673" s="67"/>
      <c r="WWV673" s="67"/>
      <c r="WWW673" s="67"/>
      <c r="WWX673" s="67"/>
      <c r="WWY673" s="67"/>
      <c r="WWZ673" s="67"/>
      <c r="WXA673" s="67"/>
      <c r="WXB673" s="67"/>
      <c r="WXC673" s="67"/>
      <c r="WXD673" s="67"/>
      <c r="WXE673" s="67"/>
      <c r="WXF673" s="67"/>
      <c r="WXG673" s="67"/>
      <c r="WXH673" s="67"/>
      <c r="WXI673" s="67"/>
      <c r="WXJ673" s="67"/>
      <c r="WXK673" s="67"/>
      <c r="WXL673" s="67"/>
      <c r="WXM673" s="67"/>
      <c r="WXN673" s="67"/>
      <c r="WXO673" s="67"/>
      <c r="WXP673" s="67"/>
      <c r="WXQ673" s="67"/>
      <c r="WXR673" s="67"/>
      <c r="WXS673" s="67"/>
      <c r="WXT673" s="67"/>
      <c r="WXU673" s="67"/>
      <c r="WXV673" s="67"/>
      <c r="WXW673" s="67"/>
      <c r="WXX673" s="67"/>
      <c r="WXY673" s="67"/>
      <c r="WXZ673" s="67"/>
      <c r="WYA673" s="67"/>
      <c r="WYB673" s="67"/>
      <c r="WYC673" s="67"/>
      <c r="WYD673" s="67"/>
      <c r="WYE673" s="67"/>
      <c r="WYF673" s="67"/>
      <c r="WYG673" s="67"/>
      <c r="WYH673" s="67"/>
      <c r="WYI673" s="67"/>
      <c r="WYJ673" s="67"/>
      <c r="WYK673" s="67"/>
      <c r="WYL673" s="67"/>
      <c r="WYM673" s="67"/>
      <c r="WYN673" s="67"/>
      <c r="WYO673" s="67"/>
      <c r="WYP673" s="67"/>
      <c r="WYQ673" s="67"/>
      <c r="WYR673" s="67"/>
      <c r="WYS673" s="67"/>
      <c r="WYT673" s="67"/>
      <c r="WYU673" s="67"/>
      <c r="WYV673" s="67"/>
      <c r="WYW673" s="67"/>
      <c r="WYX673" s="67"/>
      <c r="WYY673" s="67"/>
      <c r="WYZ673" s="67"/>
      <c r="WZA673" s="67"/>
      <c r="WZB673" s="67"/>
      <c r="WZC673" s="67"/>
      <c r="WZD673" s="67"/>
      <c r="WZE673" s="67"/>
      <c r="WZF673" s="67"/>
      <c r="WZG673" s="67"/>
      <c r="WZH673" s="67"/>
      <c r="WZI673" s="67"/>
      <c r="WZJ673" s="67"/>
      <c r="WZK673" s="67"/>
      <c r="WZL673" s="67"/>
      <c r="WZM673" s="67"/>
      <c r="WZN673" s="67"/>
      <c r="WZO673" s="67"/>
      <c r="WZP673" s="67"/>
      <c r="WZQ673" s="67"/>
      <c r="WZR673" s="67"/>
      <c r="WZS673" s="67"/>
      <c r="WZT673" s="67"/>
      <c r="WZU673" s="67"/>
      <c r="WZV673" s="67"/>
      <c r="WZW673" s="67"/>
      <c r="WZX673" s="67"/>
      <c r="WZY673" s="67"/>
      <c r="WZZ673" s="67"/>
      <c r="XAA673" s="67"/>
      <c r="XAB673" s="67"/>
      <c r="XAC673" s="67"/>
      <c r="XAD673" s="67"/>
      <c r="XAE673" s="67"/>
      <c r="XAF673" s="67"/>
      <c r="XAG673" s="67"/>
      <c r="XAH673" s="67"/>
      <c r="XAI673" s="67"/>
      <c r="XAJ673" s="67"/>
      <c r="XAK673" s="67"/>
      <c r="XAL673" s="67"/>
      <c r="XAM673" s="67"/>
      <c r="XAN673" s="67"/>
      <c r="XAO673" s="67"/>
      <c r="XAP673" s="67"/>
      <c r="XAQ673" s="67"/>
      <c r="XAR673" s="67"/>
      <c r="XAS673" s="67"/>
      <c r="XAT673" s="67"/>
      <c r="XAU673" s="67"/>
      <c r="XAV673" s="67"/>
      <c r="XAW673" s="67"/>
      <c r="XAX673" s="67"/>
      <c r="XAY673" s="67"/>
      <c r="XAZ673" s="67"/>
      <c r="XBA673" s="67"/>
      <c r="XBB673" s="67"/>
      <c r="XBC673" s="67"/>
      <c r="XBD673" s="67"/>
      <c r="XBE673" s="67"/>
      <c r="XBF673" s="67"/>
      <c r="XBG673" s="67"/>
      <c r="XBH673" s="67"/>
      <c r="XBI673" s="67"/>
      <c r="XBJ673" s="67"/>
      <c r="XBK673" s="67"/>
      <c r="XBL673" s="67"/>
      <c r="XBM673" s="67"/>
      <c r="XBN673" s="67"/>
      <c r="XBO673" s="67"/>
      <c r="XBP673" s="67"/>
      <c r="XBQ673" s="67"/>
      <c r="XBR673" s="67"/>
      <c r="XBS673" s="67"/>
      <c r="XBT673" s="67"/>
      <c r="XBU673" s="67"/>
      <c r="XBV673" s="67"/>
      <c r="XBW673" s="67"/>
      <c r="XBX673" s="67"/>
      <c r="XBY673" s="67"/>
      <c r="XBZ673" s="67"/>
      <c r="XCA673" s="67"/>
      <c r="XCB673" s="67"/>
      <c r="XCC673" s="67"/>
      <c r="XCD673" s="67"/>
      <c r="XCE673" s="67"/>
      <c r="XCF673" s="67"/>
      <c r="XCG673" s="67"/>
      <c r="XCH673" s="67"/>
      <c r="XCI673" s="67"/>
      <c r="XCJ673" s="67"/>
      <c r="XCK673" s="67"/>
      <c r="XCL673" s="67"/>
      <c r="XCM673" s="67"/>
      <c r="XCN673" s="67"/>
      <c r="XCO673" s="67"/>
      <c r="XCP673" s="67"/>
      <c r="XCQ673" s="67"/>
      <c r="XCR673" s="67"/>
      <c r="XCS673" s="67"/>
      <c r="XCT673" s="67"/>
      <c r="XCU673" s="67"/>
      <c r="XCV673" s="67"/>
      <c r="XCW673" s="67"/>
      <c r="XCX673" s="67"/>
      <c r="XCY673" s="67"/>
      <c r="XCZ673" s="67"/>
      <c r="XDA673" s="67"/>
      <c r="XDB673" s="67"/>
      <c r="XDC673" s="67"/>
      <c r="XDD673" s="67"/>
      <c r="XDE673" s="67"/>
      <c r="XDF673" s="67"/>
      <c r="XDG673" s="67"/>
      <c r="XDH673" s="67"/>
      <c r="XDI673" s="67"/>
      <c r="XDJ673" s="67"/>
      <c r="XDK673" s="67"/>
      <c r="XDL673" s="67"/>
      <c r="XDM673" s="67"/>
      <c r="XDN673" s="67"/>
      <c r="XDO673" s="67"/>
      <c r="XDP673" s="67"/>
      <c r="XDQ673" s="67"/>
      <c r="XDR673" s="67"/>
      <c r="XDS673" s="67"/>
      <c r="XDT673" s="67"/>
      <c r="XDU673" s="67"/>
      <c r="XDV673" s="67"/>
      <c r="XDW673" s="67"/>
      <c r="XDX673" s="67"/>
      <c r="XDY673" s="67"/>
      <c r="XDZ673" s="67"/>
      <c r="XEA673" s="67"/>
      <c r="XEB673" s="67"/>
      <c r="XEC673" s="67"/>
      <c r="XED673" s="67"/>
      <c r="XEE673" s="67"/>
      <c r="XEF673" s="67"/>
      <c r="XEG673" s="67"/>
      <c r="XEH673" s="67"/>
      <c r="XEI673" s="67"/>
      <c r="XEJ673" s="67"/>
      <c r="XEK673" s="67"/>
      <c r="XEL673" s="67"/>
      <c r="XEM673" s="67"/>
      <c r="XEN673" s="67"/>
    </row>
  </sheetData>
  <autoFilter ref="A4:XFD673">
    <extLst/>
  </autoFilter>
  <mergeCells count="195">
    <mergeCell ref="A1:B1"/>
    <mergeCell ref="A2:AA2"/>
    <mergeCell ref="O3:X3"/>
    <mergeCell ref="Y3:AA3"/>
    <mergeCell ref="A5:J5"/>
    <mergeCell ref="A3:A4"/>
    <mergeCell ref="A36:A37"/>
    <mergeCell ref="A101:A102"/>
    <mergeCell ref="A103:A104"/>
    <mergeCell ref="A111:A114"/>
    <mergeCell ref="A116:A117"/>
    <mergeCell ref="A118:A119"/>
    <mergeCell ref="A120:A121"/>
    <mergeCell ref="A122:A123"/>
    <mergeCell ref="A126:A127"/>
    <mergeCell ref="A128:A129"/>
    <mergeCell ref="A131:A132"/>
    <mergeCell ref="A134:A135"/>
    <mergeCell ref="A139:A140"/>
    <mergeCell ref="A150:A157"/>
    <mergeCell ref="A199:A200"/>
    <mergeCell ref="A203:A204"/>
    <mergeCell ref="A207:A208"/>
    <mergeCell ref="A209:A210"/>
    <mergeCell ref="A211:A212"/>
    <mergeCell ref="A218:A219"/>
    <mergeCell ref="A220:A221"/>
    <mergeCell ref="A222:A223"/>
    <mergeCell ref="A224:A225"/>
    <mergeCell ref="A226:A227"/>
    <mergeCell ref="A228:A229"/>
    <mergeCell ref="A230:A231"/>
    <mergeCell ref="A232:A233"/>
    <mergeCell ref="A241:A242"/>
    <mergeCell ref="A253:A254"/>
    <mergeCell ref="A255:A256"/>
    <mergeCell ref="A258:A259"/>
    <mergeCell ref="A262:A263"/>
    <mergeCell ref="A296:A298"/>
    <mergeCell ref="A301:A303"/>
    <mergeCell ref="A315:A317"/>
    <mergeCell ref="A321:A322"/>
    <mergeCell ref="A323:A324"/>
    <mergeCell ref="A330:A334"/>
    <mergeCell ref="A335:A361"/>
    <mergeCell ref="A363:A364"/>
    <mergeCell ref="A365:A366"/>
    <mergeCell ref="A367:A368"/>
    <mergeCell ref="A369:A370"/>
    <mergeCell ref="A374:A375"/>
    <mergeCell ref="A376:A377"/>
    <mergeCell ref="A378:A379"/>
    <mergeCell ref="A380:A381"/>
    <mergeCell ref="A382:A383"/>
    <mergeCell ref="A386:A387"/>
    <mergeCell ref="A388:A389"/>
    <mergeCell ref="A393:A394"/>
    <mergeCell ref="A395:A396"/>
    <mergeCell ref="A400:A401"/>
    <mergeCell ref="A405:A406"/>
    <mergeCell ref="A407:A408"/>
    <mergeCell ref="A422:A424"/>
    <mergeCell ref="A434:A435"/>
    <mergeCell ref="A446:A447"/>
    <mergeCell ref="A455:A456"/>
    <mergeCell ref="A467:A468"/>
    <mergeCell ref="A469:A470"/>
    <mergeCell ref="A479:A480"/>
    <mergeCell ref="A492:A495"/>
    <mergeCell ref="A504:A505"/>
    <mergeCell ref="A536:A538"/>
    <mergeCell ref="A539:A541"/>
    <mergeCell ref="A542:A543"/>
    <mergeCell ref="A544:A546"/>
    <mergeCell ref="A547:A548"/>
    <mergeCell ref="A549:A550"/>
    <mergeCell ref="A551:A552"/>
    <mergeCell ref="A553:A554"/>
    <mergeCell ref="A555:A556"/>
    <mergeCell ref="A557:A572"/>
    <mergeCell ref="A573:A576"/>
    <mergeCell ref="A577:A579"/>
    <mergeCell ref="A580:A581"/>
    <mergeCell ref="A582:A584"/>
    <mergeCell ref="A585:A586"/>
    <mergeCell ref="A587:A588"/>
    <mergeCell ref="A589:A590"/>
    <mergeCell ref="A591:A592"/>
    <mergeCell ref="A593:A594"/>
    <mergeCell ref="A595:A596"/>
    <mergeCell ref="A597:A600"/>
    <mergeCell ref="A603:A614"/>
    <mergeCell ref="A651:A669"/>
    <mergeCell ref="A672:A673"/>
    <mergeCell ref="B3:B4"/>
    <mergeCell ref="B36:B37"/>
    <mergeCell ref="B101:B102"/>
    <mergeCell ref="B103:B104"/>
    <mergeCell ref="B111:B114"/>
    <mergeCell ref="B116:B117"/>
    <mergeCell ref="B118:B119"/>
    <mergeCell ref="B120:B121"/>
    <mergeCell ref="B122:B123"/>
    <mergeCell ref="B126:B127"/>
    <mergeCell ref="B128:B129"/>
    <mergeCell ref="B131:B132"/>
    <mergeCell ref="B134:B135"/>
    <mergeCell ref="B139:B140"/>
    <mergeCell ref="B150:B157"/>
    <mergeCell ref="B199:B200"/>
    <mergeCell ref="B203:B204"/>
    <mergeCell ref="B207:B208"/>
    <mergeCell ref="B209:B210"/>
    <mergeCell ref="B211:B212"/>
    <mergeCell ref="B218:B219"/>
    <mergeCell ref="B220:B221"/>
    <mergeCell ref="B222:B223"/>
    <mergeCell ref="B224:B225"/>
    <mergeCell ref="B226:B227"/>
    <mergeCell ref="B228:B229"/>
    <mergeCell ref="B230:B231"/>
    <mergeCell ref="B232:B233"/>
    <mergeCell ref="B241:B242"/>
    <mergeCell ref="B253:B254"/>
    <mergeCell ref="B255:B256"/>
    <mergeCell ref="B258:B259"/>
    <mergeCell ref="B262:B263"/>
    <mergeCell ref="B296:B298"/>
    <mergeCell ref="B301:B303"/>
    <mergeCell ref="B315:B317"/>
    <mergeCell ref="B321:B322"/>
    <mergeCell ref="B323:B324"/>
    <mergeCell ref="B330:B334"/>
    <mergeCell ref="B335:B361"/>
    <mergeCell ref="B363:B364"/>
    <mergeCell ref="B365:B366"/>
    <mergeCell ref="B367:B368"/>
    <mergeCell ref="B369:B370"/>
    <mergeCell ref="B374:B375"/>
    <mergeCell ref="B376:B377"/>
    <mergeCell ref="B378:B379"/>
    <mergeCell ref="B380:B381"/>
    <mergeCell ref="B382:B383"/>
    <mergeCell ref="B386:B387"/>
    <mergeCell ref="B388:B389"/>
    <mergeCell ref="B393:B394"/>
    <mergeCell ref="B395:B396"/>
    <mergeCell ref="B400:B401"/>
    <mergeCell ref="B405:B406"/>
    <mergeCell ref="B407:B408"/>
    <mergeCell ref="B422:B424"/>
    <mergeCell ref="B434:B435"/>
    <mergeCell ref="B446:B447"/>
    <mergeCell ref="B455:B456"/>
    <mergeCell ref="B467:B468"/>
    <mergeCell ref="B469:B470"/>
    <mergeCell ref="B479:B480"/>
    <mergeCell ref="B492:B495"/>
    <mergeCell ref="B504:B505"/>
    <mergeCell ref="B536:B538"/>
    <mergeCell ref="B539:B541"/>
    <mergeCell ref="B542:B543"/>
    <mergeCell ref="B544:B546"/>
    <mergeCell ref="B547:B548"/>
    <mergeCell ref="B549:B550"/>
    <mergeCell ref="B551:B552"/>
    <mergeCell ref="B553:B554"/>
    <mergeCell ref="B555:B556"/>
    <mergeCell ref="B557:B572"/>
    <mergeCell ref="B573:B576"/>
    <mergeCell ref="B577:B579"/>
    <mergeCell ref="B580:B581"/>
    <mergeCell ref="B582:B584"/>
    <mergeCell ref="B585:B586"/>
    <mergeCell ref="B587:B588"/>
    <mergeCell ref="B589:B590"/>
    <mergeCell ref="B591:B592"/>
    <mergeCell ref="B593:B594"/>
    <mergeCell ref="B595:B596"/>
    <mergeCell ref="B597:B600"/>
    <mergeCell ref="B603:B614"/>
    <mergeCell ref="B651:B669"/>
    <mergeCell ref="B672:B673"/>
    <mergeCell ref="C3:C4"/>
    <mergeCell ref="D3:D4"/>
    <mergeCell ref="E3:E4"/>
    <mergeCell ref="F3:F4"/>
    <mergeCell ref="G3:G4"/>
    <mergeCell ref="H3:H4"/>
    <mergeCell ref="I3:I4"/>
    <mergeCell ref="J3:J4"/>
    <mergeCell ref="K3:K4"/>
    <mergeCell ref="L3:L4"/>
    <mergeCell ref="M3:M4"/>
    <mergeCell ref="N3:N4"/>
  </mergeCells>
  <conditionalFormatting sqref="Y2:AA5 Y6:Y669">
    <cfRule type="containsText" dxfId="0" priority="15" operator="between" text="+">
      <formula>NOT(ISERROR(SEARCH("+",Y2)))</formula>
    </cfRule>
    <cfRule type="containsText" dxfId="1" priority="16" operator="between" text="+">
      <formula>NOT(ISERROR(SEARCH("+",Y2)))</formula>
    </cfRule>
  </conditionalFormatting>
  <dataValidations count="5">
    <dataValidation type="list" allowBlank="1" showInputMessage="1" showErrorMessage="1" sqref="K93 K95 K96 K111 K112 K113 K114 K115 K116 K117 K118 K119 K137 K139 K141 K143">
      <formula1>[1]类别对照表!#REF!</formula1>
    </dataValidation>
    <dataValidation type="list" allowBlank="1" showInputMessage="1" showErrorMessage="1" sqref="E6 E21 E22 E23 E24 E25 E29 E30 E31 E32 E33 E34 E35 E36 E37 E38 E39 E40 E41 E42 E43 E44 E45 E46 E47 E48 E49 E50 E51 E52 E60 E61 E64 E92 E93 E99 E100 E101 E102 E103 E104 E105 E106 E107 E108 E109 E110 E122 E123 E124 E125 E126 E127 E128 E129 E130 E133 E134 E135 E136 E137 E138 E139 E140 E141 E144 E145 E148 E149 E158 E159 E190 E191 E192 E193 E194 E195 E196 E197 E198 E199 E200 E201 E202 E203 E204 E205 E206 E207 E208 E209 E210 E211 E212 E213 E214 E215 E218 E219 E220 E221 E222 E223 E224 E225 E226 E227 E228 E229 E232 E233 E234 E235 E236 E244 E245 E246 E249 E254 E255 E256 E259 E263 E267 E303 E313 E315 E316 E317 E318 E319 E320 E321 E322 E323 E324 E325 E331 E332 E333 E334 E364 E365 E366 E367 E368 E369 E370 E375 E376 E377 E378 E379 E380 E381 E382 E383 E384 E385 E386 E387 E388 E389 E392 E393 E394 E395 E396 E397 E398 E399 E402 E409 E435 E456 E457 E461 E468 E469 E470 E480 E481 E482 E492 E496 E502 E503 E504 E505 E537 E538 E539 E540 E541 E542 E543 E544 E545 E546 E547 E548 E553 E554 E601 E602 E614 E615 E650 E673 E7:E20 E26:E28 E53:E59 E62:E63 E65:E91 E94:E98 E111:E117 E118:E121 E131:E132 E142:E143 E146:E147 E150:E157 E160:E187 E188:E189 E216:E217 E230:E231 E237:E243 E247:E248 E251:E253 E257:E258 E260:E262 E264:E266 E268:E269 E270:E298 E299:E300 E301:E302 E304:E310 E326:E330 E362:E363 E371:E374 E390:E391 E400:E401 E403:E404 E405:E406 E407:E408 E410:E421 E422:E424 E425:E434 E436:E439 E440:E447 E448:E449 E450:E452 E453:E455 E458:E460 E462:E464 E465:E467 E471:E479 E483:E491 E493:E495 E497:E501 E506:E507 E508:E534 E535:E536 E549:E550 E551:E552 E555:E556 E557:E572 E573:E576 E577:E579 E580:E581 E582:E584 E585:E586 E587:E588 E589:E590 E591:E592 E593:E594 E595:E596 E597:E600 E603:E611 E612:E613 E616:E640 E641:E645 E646:E647 E648:E649 E651:E657 E658:E668 E669:E672">
      <formula1>INDIRECT(D6)</formula1>
    </dataValidation>
    <dataValidation type="list" allowBlank="1" showInputMessage="1" showErrorMessage="1" sqref="K33 K37 K99 K102 K104 K123 K127 K129 K135 K140 K188 K200 K204 K205 K206 K207 K208 K209 K210 K211 K212 K219 K220 K221 K222 K223 K224 K225 K226 K227 K228 K229 K232 K233 K236 K242 K254 K255 K256 K259 K260 K261 K262 K263 K264 K265 K266 K269 K296 K297 K298 K299 K302 K303 K311 K312 K313 K314 K315 K316 K317 K318 K319 K322 K323 K324 K347 K362 K363 K364 K365 K366 K367 K368 K369 K370 K371 K372 K373 K374 K375 K376 K377 K378 K379 K380 K381 K382 K383 K384 K385 K386 K387 K388 K389 K390 K391 K392 K393 K394 K395 K396 K397 K398 K399 K400 K401 K402 K403 K404 K405 K406 K407 K408 K447 K467 K468 K471 K484 K485 K486 K487 K495 K496 K497 K501 K504 K507 K537 K538 K539 K540 K541 K544 K545 K546 K547 K548 K549 K550 K551 K552 K553 K554 K555 K556 K557 K558 K559 K573 K574 K575 K576 K577 K580 K581 K582 K585 K586 K587 K588 K589 K590 K591 K592 K593 K594 K595 K596 K597 K601 K602 K603 K613 K614 K640 K646 D650 K669 D673 K673 D6:D17 D18:D291 D292:D641 D642:D645 D646:D649 D651:D657 D658:D668 D669:D672 K6:K32 K34:K36 K38:K92 K189:K199 K201:K203 K213:K214 K215:K218 K230:K231 K234:K235 K237:K241 K243:K248 K249:K250 K251:K253 K257:K258 K267:K268 K270:K279 K280:K289 K290:K295 K300:K301 K304:K310 K320:K321 K325:K329 K330:K332 K333:K334 K335:K336 K337:K346 K348:K350 K351:K352 K353:K361 K409:K424 K425:K435 K436:K446 K448:K450 K451:K466 K469:K470 K472:K475 K476:K478 K479:K481 K482:K483 K488:K489 K490:K491 K492:K494 K498:K500 K502:K503 K505:K506 K508:K520 K521:K534 K535:K536 K542:K543 K560:K572 K578:K579 K583:K584 K598:K600 K604:K612 K615:K639 K641:K642 K643:K645 K647:K648 K649:K650 K651:K657 K658:K668 K670:K672">
      <formula1>#REF!</formula1>
    </dataValidation>
    <dataValidation type="list" allowBlank="1" showInputMessage="1" showErrorMessage="1" sqref="M33 M37 M93 M95 M96 M99 M102 M104 M110 M111 M112 M113 M114 M115 M116 M117 M118 M119 M120 M121 M123 M125 M127 M129 M131 M132 M135 M137 M138 M139 M140 M141 M143 M148 M156 M158 M188 M200 M204 M205 M206 M207 M208 M209 M210 M211 M212 M219 M220 M221 M222 M223 M224 M225 M226 M227 M228 M229 M232 M233 M242 M251 M254 M255 M256 M259 M260 M261 M262 M263 M268 M269 M298 M302 M311 M312 M313 M314 M315 M316 M317 M318 M319 M322 M323 M324 M347 M351 M352 M353 M362 M363 M364 M365 M366 M367 M368 M369 M370 M371 M372 M373 M374 M375 M376 M377 M378 M379 M380 M381 M382 M383 M384 M385 M386 M387 M388 M389 M390 M391 M392 M393 M394 M395 M396 M397 M398 M399 M400 M401 M402 M403 M404 M405 M406 M407 M408 M428 M429 M430 M431 M432 M433 M434 M435 M436 M437 M438 M439 M440 M441 M442 M443 M444 M445 M446 M447 M448 M449 M450 M451 M452 M453 M454 M455 M458 M459 M460 M461 M462 M463 M464 M465 M466 M467 M468 M469 M470 M471 M472 M473 M474 M475 M476 M477 M478 M479 M480 M481 M482 M483 M484 M485 M486 M487 M488 M489 M490 M491 M492 M495 M496 M497 M498 M499 M500 M501 M502 M503 M504 M505 M506 M507 M537 M538 M539 M540 M541 M544 M545 M546 M547 M548 M549 M550 M551 M552 M553 M554 M555 M556 M557 M558 M559 M564 M565 M568 M569 M570 M571 M572 M573 M574 M575 M576 M577 M578 M579 M580 M581 M582 M585 M586 M587 M588 M589 M590 M591 M592 M593 M594 M595 M596 M597 M600 M601 M602 M603 M606 M607 M608 M611 M612 M613 M614 M640 M673 M6:M17 M18:M24 M25:M32 M34:M36 M38:M92 M189:M199 M201:M203 M213:M214 M215:M218 M230:M231 M234:M235 M236:M237 M238:M241 M243:M248 M249:M250 M252:M253 M257:M258 M264:M265 M266:M267 M270:M297 M299:M301 M303:M304 M305:M310 M320:M321 M325:M329 M330:M332 M333:M334 M335:M336 M337:M346 M348:M350 M354:M361 M409:M424 M425:M427 M456:M457 M493:M494 M508:M534 M535:M536 M542:M543 M560:M563 M566:M567 M583:M584 M598:M599 M604:M605 M609:M610 M615:M639 M641:M657 M658:M668 M669:M672">
      <formula1>INDIRECT($K6)</formula1>
    </dataValidation>
    <dataValidation type="list" allowBlank="1" showInputMessage="1" showErrorMessage="1" sqref="K110 K120 K121 K125 K131 K132 K138 K148 K156 K158">
      <formula1>[2]类别对照表!#REF!</formula1>
    </dataValidation>
  </dataValidations>
  <pageMargins left="0.751388888888889" right="0.751388888888889" top="0.629861111111111" bottom="0.786805555555556" header="0.5" footer="0.5"/>
  <pageSetup paperSize="9" scale="44" orientation="landscape" horizontalDpi="600"/>
  <headerFooter/>
  <rowBreaks count="7" manualBreakCount="7">
    <brk id="229" max="26" man="1"/>
    <brk id="265" max="26" man="1"/>
    <brk id="311" max="26" man="1"/>
    <brk id="361" max="26" man="1"/>
    <brk id="451" max="16383" man="1"/>
    <brk id="495" max="26" man="1"/>
    <brk id="590" max="2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2021年统筹整合资金文件</vt:lpstr>
      <vt:lpstr>鲁山县2021年统筹整合使用财政涉农资金项目台账明细表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「奇迹」</cp:lastModifiedBy>
  <dcterms:created xsi:type="dcterms:W3CDTF">2019-12-31T08:18:00Z</dcterms:created>
  <cp:lastPrinted>2020-12-08T07:32:00Z</cp:lastPrinted>
  <dcterms:modified xsi:type="dcterms:W3CDTF">2021-12-24T07:08:00Z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731D26E1C65A47FE9B6FDE64788043CA</vt:lpwstr>
  </property>
  <property fmtid="{D5CDD505-2E9C-101B-9397-08002B2CF9AE}" pid="4" name="KSOReadingLayout">
    <vt:bool>true</vt:bool>
  </property>
</Properties>
</file>